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1F2E807A-426F-4CEA-9A7D-27504F9D4BB6}" xr6:coauthVersionLast="47" xr6:coauthVersionMax="47" xr10:uidLastSave="{00000000-0000-0000-0000-000000000000}"/>
  <bookViews>
    <workbookView xWindow="-108" yWindow="-108" windowWidth="23256" windowHeight="12456" xr2:uid="{AF977E9A-6CF3-45C6-9F9D-E64474C72C92}"/>
  </bookViews>
  <sheets>
    <sheet name="Start" sheetId="20" r:id="rId1"/>
    <sheet name="Kladblok" sheetId="39" r:id="rId2"/>
    <sheet name="VOLUMES JAAR" sheetId="35" r:id="rId3"/>
    <sheet name="HERH JAAR" sheetId="37" r:id="rId4"/>
    <sheet name="VOLUMES NDJF" sheetId="36" r:id="rId5"/>
    <sheet name="HERH NDJF" sheetId="38" r:id="rId6"/>
    <sheet name="HUIDIG JAAR" sheetId="1" r:id="rId7"/>
    <sheet name="HUIDIG WINTER" sheetId="2" r:id="rId8"/>
    <sheet name="2033L JAAR" sheetId="3" r:id="rId9"/>
    <sheet name="2033L WINTER" sheetId="4" r:id="rId10"/>
    <sheet name="2050L JAAR" sheetId="9" r:id="rId11"/>
    <sheet name="2050L WINTER" sheetId="8" r:id="rId12"/>
    <sheet name="2050M JAAR" sheetId="21" r:id="rId13"/>
    <sheet name="2050M WINTER" sheetId="22" r:id="rId14"/>
    <sheet name="2050H JAAR" sheetId="23" r:id="rId15"/>
    <sheet name="2050H WINTER" sheetId="24" r:id="rId16"/>
    <sheet name="2100L JAAR" sheetId="25" r:id="rId17"/>
    <sheet name="2100L WINTER" sheetId="26" r:id="rId18"/>
    <sheet name="2100M JAAR" sheetId="27" r:id="rId19"/>
    <sheet name="2100M WINTER" sheetId="28" r:id="rId20"/>
    <sheet name="2100H JAAR" sheetId="29" r:id="rId21"/>
    <sheet name="2100H WINTER" sheetId="30" r:id="rId22"/>
    <sheet name="2150M JAAR" sheetId="31" r:id="rId23"/>
    <sheet name="2150M WINTER" sheetId="32" r:id="rId24"/>
    <sheet name="2150H JAAR" sheetId="33" r:id="rId25"/>
    <sheet name="2150H WINTER" sheetId="34" r:id="rId2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22" l="1"/>
  <c r="B32" i="22"/>
  <c r="B2" i="23"/>
  <c r="J27" i="39"/>
  <c r="J26" i="39"/>
  <c r="J25" i="39"/>
  <c r="J24" i="39"/>
  <c r="J23" i="39"/>
  <c r="D27" i="39"/>
  <c r="D26" i="39"/>
  <c r="D25" i="39"/>
  <c r="D24" i="39"/>
  <c r="L26" i="39" a="1"/>
  <c r="L25" i="39" a="1"/>
  <c r="L24" i="39" a="1"/>
  <c r="L23" i="39" a="1"/>
  <c r="L21" i="39" a="1"/>
  <c r="L19" i="39" a="1"/>
  <c r="L18" i="39" a="1"/>
  <c r="L27" i="39" a="1"/>
  <c r="L20" i="39" a="1"/>
  <c r="L22" i="39" a="1"/>
  <c r="L17" i="39" a="1"/>
  <c r="F26" i="39" a="1"/>
  <c r="F25" i="39" a="1"/>
  <c r="F27" i="39" a="1"/>
  <c r="F24" i="39" a="1"/>
  <c r="F22" i="39" a="1"/>
  <c r="F21" i="39" a="1"/>
  <c r="F20" i="39" a="1"/>
  <c r="F19" i="39" a="1"/>
  <c r="F18" i="39" a="1"/>
  <c r="F17" i="39" a="1"/>
  <c r="L32" i="22" a="1"/>
  <c r="L32" i="22" l="1"/>
  <c r="L22" i="39"/>
  <c r="L20" i="39"/>
  <c r="L27" i="39"/>
  <c r="L18" i="39"/>
  <c r="L19" i="39"/>
  <c r="L21" i="39"/>
  <c r="L23" i="39"/>
  <c r="L24" i="39"/>
  <c r="L25" i="39"/>
  <c r="L26" i="39"/>
  <c r="L17" i="39"/>
  <c r="F26" i="39"/>
  <c r="F18" i="39"/>
  <c r="F19" i="39"/>
  <c r="F20" i="39"/>
  <c r="F21" i="39"/>
  <c r="F22" i="39"/>
  <c r="F24" i="39"/>
  <c r="F27" i="39"/>
  <c r="F25" i="39"/>
  <c r="F17" i="39"/>
  <c r="D23" i="39"/>
  <c r="L25" i="20"/>
  <c r="L24" i="20"/>
  <c r="L23" i="20"/>
  <c r="L22" i="20"/>
  <c r="L21" i="20"/>
  <c r="L20" i="20"/>
  <c r="L19" i="20"/>
  <c r="L18" i="20"/>
  <c r="L17" i="20"/>
  <c r="L16" i="20"/>
  <c r="L15" i="20"/>
  <c r="D15" i="20"/>
  <c r="G3" i="34"/>
  <c r="G3" i="33"/>
  <c r="G4" i="33" s="1"/>
  <c r="G5" i="33" s="1"/>
  <c r="G3" i="32"/>
  <c r="G4" i="32" s="1"/>
  <c r="G5" i="32" s="1"/>
  <c r="G3" i="31"/>
  <c r="G4" i="31" s="1"/>
  <c r="G3" i="30"/>
  <c r="G4" i="30" s="1"/>
  <c r="G5" i="30" s="1"/>
  <c r="G3" i="29"/>
  <c r="G4" i="29" s="1"/>
  <c r="G3" i="28"/>
  <c r="G4" i="28" s="1"/>
  <c r="G3" i="27"/>
  <c r="G4" i="27" s="1"/>
  <c r="G5" i="27" s="1"/>
  <c r="G3" i="26"/>
  <c r="G4" i="26" s="1"/>
  <c r="G5" i="26" s="1"/>
  <c r="G3" i="25"/>
  <c r="G4" i="25" s="1"/>
  <c r="G3" i="24"/>
  <c r="G4" i="24" s="1"/>
  <c r="G5" i="24" s="1"/>
  <c r="G3" i="23"/>
  <c r="G4" i="23" s="1"/>
  <c r="G3" i="22"/>
  <c r="G4" i="22" s="1"/>
  <c r="G3" i="21"/>
  <c r="G4" i="21" s="1"/>
  <c r="G3" i="8"/>
  <c r="G4" i="8" s="1"/>
  <c r="G3" i="9"/>
  <c r="G4" i="9" s="1"/>
  <c r="G5" i="9" s="1"/>
  <c r="G3" i="4"/>
  <c r="G4" i="4" s="1"/>
  <c r="G3" i="3"/>
  <c r="G4" i="3" s="1"/>
  <c r="G3" i="2"/>
  <c r="G3" i="1"/>
  <c r="AV66" i="38"/>
  <c r="AU66" i="38"/>
  <c r="AT66" i="38"/>
  <c r="AS66" i="38"/>
  <c r="AK66" i="38"/>
  <c r="AJ66" i="38"/>
  <c r="AF66" i="38"/>
  <c r="AE66" i="38"/>
  <c r="AD66" i="38"/>
  <c r="AC66" i="38"/>
  <c r="U66" i="38"/>
  <c r="T66" i="38"/>
  <c r="P66" i="38"/>
  <c r="O66" i="38"/>
  <c r="N66" i="38"/>
  <c r="M66" i="38"/>
  <c r="E66" i="38"/>
  <c r="D66" i="38"/>
  <c r="AV50" i="38"/>
  <c r="AU50" i="38"/>
  <c r="AT50" i="38"/>
  <c r="AS50" i="38"/>
  <c r="AK50" i="38"/>
  <c r="AJ50" i="38"/>
  <c r="AF50" i="38"/>
  <c r="AE50" i="38"/>
  <c r="AD50" i="38"/>
  <c r="AC50" i="38"/>
  <c r="U50" i="38"/>
  <c r="T50" i="38"/>
  <c r="P50" i="38"/>
  <c r="O50" i="38"/>
  <c r="N50" i="38"/>
  <c r="M50" i="38"/>
  <c r="E50" i="38"/>
  <c r="D50" i="38"/>
  <c r="AV34" i="38"/>
  <c r="AU34" i="38"/>
  <c r="AT34" i="38"/>
  <c r="AS34" i="38"/>
  <c r="AK34" i="38"/>
  <c r="AJ34" i="38"/>
  <c r="AF34" i="38"/>
  <c r="AE34" i="38"/>
  <c r="AD34" i="38"/>
  <c r="AC34" i="38"/>
  <c r="U34" i="38"/>
  <c r="T34" i="38"/>
  <c r="P34" i="38"/>
  <c r="O34" i="38"/>
  <c r="N34" i="38"/>
  <c r="M34" i="38"/>
  <c r="E34" i="38"/>
  <c r="D34" i="38"/>
  <c r="P18" i="38"/>
  <c r="O18" i="38"/>
  <c r="N18" i="38"/>
  <c r="M18" i="38"/>
  <c r="E18" i="38"/>
  <c r="D18" i="38"/>
  <c r="P2" i="38"/>
  <c r="O2" i="38"/>
  <c r="N2" i="38"/>
  <c r="M2" i="38"/>
  <c r="E2" i="38"/>
  <c r="D2" i="38"/>
  <c r="Y63" i="37" a="1"/>
  <c r="AP62" i="37" a="1"/>
  <c r="T62" i="38" a="1"/>
  <c r="AQ58" i="38" a="1"/>
  <c r="AB37" i="38" a="1"/>
  <c r="X69" i="38" a="1"/>
  <c r="K7" i="38" a="1"/>
  <c r="Z62" i="37" a="1"/>
  <c r="P59" i="38" a="1"/>
  <c r="Z76" i="38" a="1"/>
  <c r="D23" i="38" a="1"/>
  <c r="U47" i="38" a="1"/>
  <c r="I61" i="38" a="1"/>
  <c r="AO78" i="38" a="1"/>
  <c r="V36" i="38" a="1"/>
  <c r="F15" i="38" a="1"/>
  <c r="AR70" i="38" a="1"/>
  <c r="AC73" i="38" a="1"/>
  <c r="AP38" i="38" a="1"/>
  <c r="Z57" i="38" a="1"/>
  <c r="AO35" i="38" a="1"/>
  <c r="E35" i="38" a="1"/>
  <c r="AR72" i="38" a="1"/>
  <c r="G17" i="37" a="1"/>
  <c r="W69" i="37" a="1"/>
  <c r="M55" i="38" a="1"/>
  <c r="AL59" i="38" a="1"/>
  <c r="W44" i="38" a="1"/>
  <c r="G54" i="38" a="1"/>
  <c r="AM71" i="38" a="1"/>
  <c r="W47" i="38" a="1"/>
  <c r="I13" i="38" a="1"/>
  <c r="AM62" i="38" a="1"/>
  <c r="AM51" i="38" a="1"/>
  <c r="G88" i="37" a="1"/>
  <c r="L75" i="37" a="1"/>
  <c r="W54" i="38" a="1"/>
  <c r="J15" i="38" a="1"/>
  <c r="L59" i="38" a="1"/>
  <c r="AL67" i="38" a="1"/>
  <c r="Y76" i="38" a="1"/>
  <c r="AF46" i="38" a="1"/>
  <c r="L28" i="38" a="1"/>
  <c r="AO47" i="38" a="1"/>
  <c r="F72" i="38" a="1"/>
  <c r="AA61" i="37" a="1"/>
  <c r="X54" i="38" a="1"/>
  <c r="V82" i="37" a="1"/>
  <c r="F88" i="37" a="1"/>
  <c r="D30" i="38" a="1"/>
  <c r="V37" i="38" a="1"/>
  <c r="AL60" i="37" a="1"/>
  <c r="AT56" i="38" a="1"/>
  <c r="G58" i="38" a="1"/>
  <c r="AE89" i="37" a="1"/>
  <c r="G53" i="37" a="1"/>
  <c r="AB56" i="38" a="1"/>
  <c r="AU46" i="38" a="1"/>
  <c r="O24" i="38" a="1"/>
  <c r="AA41" i="38" a="1"/>
  <c r="K56" i="38" a="1"/>
  <c r="AV36" i="38" a="1"/>
  <c r="G70" i="37" a="1"/>
  <c r="W79" i="37" a="1"/>
  <c r="AD69" i="38" a="1"/>
  <c r="J79" i="37" a="1"/>
  <c r="X60" i="38" a="1"/>
  <c r="AL57" i="37" a="1"/>
  <c r="AJ35" i="38" a="1"/>
  <c r="AL76" i="38" a="1"/>
  <c r="AM40" i="38" a="1"/>
  <c r="D57" i="38" a="1"/>
  <c r="AB74" i="38" a="1"/>
  <c r="F44" i="38" a="1"/>
  <c r="N25" i="38" a="1"/>
  <c r="L27" i="38" a="1"/>
  <c r="Y45" i="38" a="1"/>
  <c r="AQ44" i="38" a="1"/>
  <c r="K31" i="38" a="1"/>
  <c r="AM70" i="38" a="1"/>
  <c r="W58" i="38" a="1"/>
  <c r="AR66" i="37" a="1"/>
  <c r="AO62" i="38" a="1"/>
  <c r="F75" i="38" a="1"/>
  <c r="T54" i="38" a="1"/>
  <c r="X40" i="38" a="1"/>
  <c r="X76" i="38" a="1"/>
  <c r="W79" i="38" a="1"/>
  <c r="E54" i="38" a="1"/>
  <c r="AK42" i="38" a="1"/>
  <c r="L84" i="37" a="1"/>
  <c r="E26" i="38" a="1"/>
  <c r="Z42" i="38" a="1"/>
  <c r="L31" i="38" a="1"/>
  <c r="M74" i="38" a="1"/>
  <c r="U68" i="38" a="1"/>
  <c r="AN68" i="38" a="1"/>
  <c r="L37" i="38" a="1"/>
  <c r="P57" i="38" a="1"/>
  <c r="AL73" i="38" a="1"/>
  <c r="H20" i="38" a="1"/>
  <c r="F61" i="38" a="1"/>
  <c r="AM76" i="38" a="1"/>
  <c r="G28" i="38" a="1"/>
  <c r="I59" i="38" a="1"/>
  <c r="W71" i="37" a="1"/>
  <c r="P43" i="38" a="1"/>
  <c r="J30" i="38" a="1"/>
  <c r="AE43" i="38" a="1"/>
  <c r="H74" i="38" a="1"/>
  <c r="K68" i="38" a="1"/>
  <c r="AN71" i="37" a="1"/>
  <c r="W55" i="38" a="1"/>
  <c r="AC52" i="38" a="1"/>
  <c r="F79" i="37" a="1"/>
  <c r="K77" i="38" a="1"/>
  <c r="AF56" i="38" a="1"/>
  <c r="AS71" i="38" a="1"/>
  <c r="AB79" i="38" a="1"/>
  <c r="AV35" i="38" a="1"/>
  <c r="I70" i="37" a="1"/>
  <c r="AK69" i="38" a="1"/>
  <c r="P75" i="38" a="1"/>
  <c r="AF38" i="38" a="1"/>
  <c r="AE41" i="38" a="1"/>
  <c r="F43" i="38" a="1"/>
  <c r="AS42" i="38" a="1"/>
  <c r="G3" i="38" a="1"/>
  <c r="AQ57" i="37" a="1"/>
  <c r="AB61" i="37" a="1"/>
  <c r="AB35" i="38" a="1"/>
  <c r="AD57" i="38" a="1"/>
  <c r="AJ46" i="38" a="1"/>
  <c r="D47" i="38" a="1"/>
  <c r="X72" i="38" a="1"/>
  <c r="AO88" i="37" a="1"/>
  <c r="AS41" i="38" a="1"/>
  <c r="O41" i="38" a="1"/>
  <c r="F34" i="37" a="1"/>
  <c r="AB84" i="37" a="1"/>
  <c r="AN46" i="38" a="1"/>
  <c r="F52" i="37" a="1"/>
  <c r="AD78" i="38" a="1"/>
  <c r="AE40" i="38" a="1"/>
  <c r="AL89" i="37" a="1"/>
  <c r="G82" i="37" a="1"/>
  <c r="K77" i="37" a="1"/>
  <c r="AC42" i="38" a="1"/>
  <c r="AD73" i="38" a="1"/>
  <c r="AM47" i="38" a="1"/>
  <c r="D20" i="38" a="1"/>
  <c r="Z64" i="37" a="1"/>
  <c r="AP43" i="38" a="1"/>
  <c r="M22" i="38" a="1"/>
  <c r="AP68" i="37" a="1"/>
  <c r="H59" i="38" a="1"/>
  <c r="AE44" i="38" a="1"/>
  <c r="AP85" i="37" a="1"/>
  <c r="F56" i="38" a="1"/>
  <c r="AC74" i="38" a="1"/>
  <c r="V47" i="38" a="1"/>
  <c r="D51" i="38" a="1"/>
  <c r="Z88" i="37" a="1"/>
  <c r="AC46" i="38" a="1"/>
  <c r="D40" i="38" a="1"/>
  <c r="L16" i="37" a="1"/>
  <c r="L80" i="37" a="1"/>
  <c r="AQ58" i="37" a="1"/>
  <c r="G29" i="38" a="1"/>
  <c r="AP57" i="38" a="1"/>
  <c r="D4" i="38" a="1"/>
  <c r="V62" i="37" a="1"/>
  <c r="O73" i="38" a="1"/>
  <c r="J53" i="38" a="1"/>
  <c r="D42" i="38" a="1"/>
  <c r="M44" i="38" a="1"/>
  <c r="F85" i="37" a="1"/>
  <c r="Y58" i="37" a="1"/>
  <c r="AS52" i="38" a="1"/>
  <c r="AQ52" i="38" a="1"/>
  <c r="H4" i="38" a="1"/>
  <c r="AT89" i="37" a="1"/>
  <c r="I11" i="38" a="1"/>
  <c r="AD42" i="38" a="1"/>
  <c r="I30" i="38" a="1"/>
  <c r="Z76" i="37" a="1"/>
  <c r="AT69" i="38" a="1"/>
  <c r="AP77" i="37" a="1"/>
  <c r="Z89" i="37" a="1"/>
  <c r="AP58" i="38" a="1"/>
  <c r="M9" i="38" a="1"/>
  <c r="AM70" i="37" a="1"/>
  <c r="AF63" i="38" a="1"/>
  <c r="AE58" i="38" a="1"/>
  <c r="AB80" i="37" a="1"/>
  <c r="AM76" i="37" a="1"/>
  <c r="H52" i="37" a="1"/>
  <c r="G53" i="38" a="1"/>
  <c r="G73" i="38" a="1"/>
  <c r="AD67" i="38" a="1"/>
  <c r="T78" i="38" a="1"/>
  <c r="W68" i="38" a="1"/>
  <c r="AR81" i="37" a="1"/>
  <c r="N74" i="38" a="1"/>
  <c r="AM57" i="37" a="1"/>
  <c r="P24" i="38" a="1"/>
  <c r="AO66" i="37" a="1"/>
  <c r="P28" i="38" a="1"/>
  <c r="U74" i="38" a="1"/>
  <c r="L26" i="38" a="1"/>
  <c r="K78" i="38" a="1"/>
  <c r="N40" i="38" a="1"/>
  <c r="H19" i="38" a="1"/>
  <c r="AN79" i="37" a="1"/>
  <c r="E89" i="37" a="1"/>
  <c r="I86" i="37" a="1"/>
  <c r="AP35" i="38" a="1"/>
  <c r="AF36" i="38" a="1"/>
  <c r="AE42" i="38" a="1"/>
  <c r="E70" i="38" a="1"/>
  <c r="G21" i="38" a="1"/>
  <c r="AU79" i="38" a="1"/>
  <c r="AS75" i="38" a="1"/>
  <c r="E77" i="38" a="1"/>
  <c r="W53" i="38" a="1"/>
  <c r="N24" i="38" a="1"/>
  <c r="L55" i="38" a="1"/>
  <c r="Z59" i="38" a="1"/>
  <c r="N30" i="38" a="1"/>
  <c r="AA53" i="38" a="1"/>
  <c r="AQ85" i="37" a="1"/>
  <c r="L22" i="38" a="1"/>
  <c r="AF67" i="38" a="1"/>
  <c r="AP72" i="38" a="1"/>
  <c r="AN41" i="38" a="1"/>
  <c r="X85" i="37" a="1"/>
  <c r="AN37" i="38" a="1"/>
  <c r="O62" i="38" a="1"/>
  <c r="Z35" i="38" a="1"/>
  <c r="AQ42" i="38" a="1"/>
  <c r="AQ47" i="38" a="1"/>
  <c r="H36" i="38" a="1"/>
  <c r="AA51" i="38" a="1"/>
  <c r="F70" i="38" a="1"/>
  <c r="J20" i="38" a="1"/>
  <c r="K34" i="37" a="1"/>
  <c r="Z84" i="37" a="1"/>
  <c r="X65" i="37" a="1"/>
  <c r="AU77" i="38" a="1"/>
  <c r="AF47" i="38" a="1"/>
  <c r="AB88" i="37" a="1"/>
  <c r="AS60" i="38" a="1"/>
  <c r="G24" i="38" a="1"/>
  <c r="Y86" i="37" a="1"/>
  <c r="L79" i="38" a="1"/>
  <c r="AU47" i="38" a="1"/>
  <c r="W53" i="37" a="1"/>
  <c r="AT68" i="38" a="1"/>
  <c r="G38" i="38" a="1"/>
  <c r="F14" i="38" a="1"/>
  <c r="G47" i="38" a="1"/>
  <c r="AE59" i="38" a="1"/>
  <c r="G41" i="38" a="1"/>
  <c r="AJ88" i="37" a="1"/>
  <c r="AB82" i="37" a="1"/>
  <c r="AN69" i="38" a="1"/>
  <c r="G9" i="38" a="1"/>
  <c r="AC68" i="38" a="1"/>
  <c r="M75" i="38" a="1"/>
  <c r="O29" i="38" a="1"/>
  <c r="AM86" i="37" a="1"/>
  <c r="P74" i="38" a="1"/>
  <c r="L23" i="38" a="1"/>
  <c r="AA79" i="37" a="1"/>
  <c r="AS43" i="38" a="1"/>
  <c r="O39" i="38" a="1"/>
  <c r="AN63" i="37" a="1"/>
  <c r="D68" i="38" a="1"/>
  <c r="N38" i="38" a="1"/>
  <c r="AB70" i="37" a="1"/>
  <c r="D73" i="38" a="1"/>
  <c r="AV53" i="38" a="1"/>
  <c r="AQ52" i="37" a="1"/>
  <c r="Y52" i="37" a="1"/>
  <c r="AF70" i="38" a="1"/>
  <c r="AQ35" i="38" a="1"/>
  <c r="N19" i="38" a="1"/>
  <c r="AM37" i="38" a="1"/>
  <c r="O69" i="38" a="1"/>
  <c r="AL40" i="38" a="1"/>
  <c r="M7" i="38" a="1"/>
  <c r="L79" i="37" a="1"/>
  <c r="F55" i="38" a="1"/>
  <c r="F59" i="38" a="1"/>
  <c r="AB69" i="37" a="1"/>
  <c r="D26" i="38" a="1"/>
  <c r="F76" i="37" a="1"/>
  <c r="AT53" i="38" a="1"/>
  <c r="J85" i="37" a="1"/>
  <c r="E61" i="38" a="1"/>
  <c r="Y89" i="37" a="1"/>
  <c r="AA53" i="37" a="1"/>
  <c r="T60" i="38" a="1"/>
  <c r="AL55" i="38" a="1"/>
  <c r="P14" i="38" a="1"/>
  <c r="N43" i="38" a="1"/>
  <c r="Y76" i="37" a="1"/>
  <c r="AR39" i="38" a="1"/>
  <c r="AP44" i="38" a="1"/>
  <c r="AR70" i="37" a="1"/>
  <c r="AN39" i="38" a="1"/>
  <c r="AF60" i="38" a="1"/>
  <c r="J36" i="38" a="1"/>
  <c r="AR84" i="37" a="1"/>
  <c r="J22" i="38" a="1"/>
  <c r="H27" i="38" a="1"/>
  <c r="V58" i="37" a="1"/>
  <c r="AA68" i="38" a="1"/>
  <c r="K35" i="38" a="1"/>
  <c r="AO52" i="37" a="1"/>
  <c r="O63" i="38" a="1"/>
  <c r="AU76" i="38" a="1"/>
  <c r="AC47" i="38" a="1"/>
  <c r="J16" i="37" a="1"/>
  <c r="V59" i="38" a="1"/>
  <c r="E79" i="38" a="1"/>
  <c r="P38" i="38" a="1"/>
  <c r="AN69" i="37" a="1"/>
  <c r="AB57" i="38" a="1"/>
  <c r="M8" i="38" a="1"/>
  <c r="AQ70" i="38" a="1"/>
  <c r="AR64" i="37" a="1"/>
  <c r="I26" i="38" a="1"/>
  <c r="AR71" i="37" a="1"/>
  <c r="AB76" i="37" a="1"/>
  <c r="AO74" i="38" a="1"/>
  <c r="AR52" i="38" a="1"/>
  <c r="AS63" i="38" a="1"/>
  <c r="AN53" i="37" a="1"/>
  <c r="P41" i="38" a="1"/>
  <c r="AA77" i="38" a="1"/>
  <c r="AP78" i="38" a="1"/>
  <c r="AM62" i="37" a="1"/>
  <c r="X39" i="38" a="1"/>
  <c r="M25" i="38" a="1"/>
  <c r="AS58" i="38" a="1"/>
  <c r="AN36" i="38" a="1"/>
  <c r="H16" i="37" a="1"/>
  <c r="AA55" i="38" a="1"/>
  <c r="AM39" i="38" a="1"/>
  <c r="AL59" i="37" a="1"/>
  <c r="AJ77" i="38" a="1"/>
  <c r="AV46" i="38" a="1"/>
  <c r="Y59" i="37" a="1"/>
  <c r="K44" i="38" a="1"/>
  <c r="AT51" i="38" a="1"/>
  <c r="P73" i="38" a="1"/>
  <c r="P36" i="38" a="1"/>
  <c r="AJ60" i="38" a="1"/>
  <c r="I51" i="38" a="1"/>
  <c r="AR41" i="38" a="1"/>
  <c r="Y56" i="38" a="1"/>
  <c r="N69" i="38" a="1"/>
  <c r="F71" i="38" a="1"/>
  <c r="AS45" i="38" a="1"/>
  <c r="M3" i="38" a="1"/>
  <c r="W73" i="38" a="1"/>
  <c r="AU88" i="37" a="1"/>
  <c r="Z77" i="37" a="1"/>
  <c r="AB62" i="37" a="1"/>
  <c r="L76" i="38" a="1"/>
  <c r="I77" i="37" a="1"/>
  <c r="H15" i="38" a="1"/>
  <c r="I79" i="37" a="1"/>
  <c r="U61" i="38" a="1"/>
  <c r="AL42" i="38" a="1"/>
  <c r="X71" i="37" a="1"/>
  <c r="K74" i="38" a="1"/>
  <c r="V80" i="37" a="1"/>
  <c r="AD60" i="38" a="1"/>
  <c r="AM59" i="38" a="1"/>
  <c r="AF41" i="38" a="1"/>
  <c r="I84" i="37" a="1"/>
  <c r="E21" i="38" a="1"/>
  <c r="Z63" i="37" a="1"/>
  <c r="D76" i="38" a="1"/>
  <c r="AD43" i="38" a="1"/>
  <c r="K17" i="37" a="1"/>
  <c r="W67" i="37" a="1"/>
  <c r="M68" i="38" a="1"/>
  <c r="AK78" i="38" a="1"/>
  <c r="G76" i="37" a="1"/>
  <c r="AU54" i="38" a="1"/>
  <c r="AN67" i="37" a="1"/>
  <c r="AK55" i="38" a="1"/>
  <c r="AB75" i="37" a="1"/>
  <c r="AF58" i="38" a="1"/>
  <c r="AN61" i="38" a="1"/>
  <c r="G42" i="38" a="1"/>
  <c r="AR76" i="37" a="1"/>
  <c r="AV88" i="37" a="1"/>
  <c r="F77" i="37" a="1"/>
  <c r="V63" i="38" a="1"/>
  <c r="E12" i="38" a="1"/>
  <c r="V65" i="37" a="1"/>
  <c r="G62" i="38" a="1"/>
  <c r="AT67" i="38" a="1"/>
  <c r="AP80" i="37" a="1"/>
  <c r="AL39" i="38" a="1"/>
  <c r="AM84" i="37" a="1"/>
  <c r="P45" i="38" a="1"/>
  <c r="I15" i="38" a="1"/>
  <c r="AO60" i="37" a="1"/>
  <c r="F52" i="38" a="1"/>
  <c r="M12" i="38" a="1"/>
  <c r="M70" i="38" a="1"/>
  <c r="K79" i="38" a="1"/>
  <c r="Y72" i="38" a="1"/>
  <c r="AO38" i="38" a="1"/>
  <c r="AU89" i="37" a="1"/>
  <c r="Z70" i="38" a="1"/>
  <c r="T63" i="38" a="1"/>
  <c r="AA45" i="38" a="1"/>
  <c r="L9" i="38" a="1"/>
  <c r="AA85" i="37" a="1"/>
  <c r="Z75" i="38" a="1"/>
  <c r="I43" i="38" a="1"/>
  <c r="AO55" i="38" a="1"/>
  <c r="P4" i="38" a="1"/>
  <c r="I31" i="38" a="1"/>
  <c r="AQ86" i="37" a="1"/>
  <c r="X52" i="38" a="1"/>
  <c r="AA35" i="38" a="1"/>
  <c r="AJ38" i="38" a="1"/>
  <c r="AB60" i="38" a="1"/>
  <c r="AS79" i="38" a="1"/>
  <c r="U51" i="38" a="1"/>
  <c r="AE88" i="37" a="1"/>
  <c r="Z77" i="38" a="1"/>
  <c r="AU58" i="38" a="1"/>
  <c r="AN88" i="37" a="1"/>
  <c r="D54" i="38" a="1"/>
  <c r="AU35" i="38" a="1"/>
  <c r="AM58" i="38" a="1"/>
  <c r="AU74" i="38" a="1"/>
  <c r="T72" i="38" a="1"/>
  <c r="V67" i="37" a="1"/>
  <c r="H54" i="38" a="1"/>
  <c r="P5" i="38" a="1"/>
  <c r="W61" i="38" a="1"/>
  <c r="V81" i="37" a="1"/>
  <c r="V52" i="37" a="1"/>
  <c r="AO58" i="38" a="1"/>
  <c r="AV78" i="38" a="1"/>
  <c r="AD55" i="38" a="1"/>
  <c r="E30" i="38" a="1"/>
  <c r="X53" i="38" a="1"/>
  <c r="AT78" i="38" a="1"/>
  <c r="AO75" i="37" a="1"/>
  <c r="U52" i="38" a="1"/>
  <c r="AP74" i="38" a="1"/>
  <c r="AK56" i="38" a="1"/>
  <c r="H56" i="38" a="1"/>
  <c r="D44" i="38" a="1"/>
  <c r="I39" i="38" a="1"/>
  <c r="J5" i="38" a="1"/>
  <c r="AQ62" i="37" a="1"/>
  <c r="AP81" i="37" a="1"/>
  <c r="AN62" i="37" a="1"/>
  <c r="M53" i="38" a="1"/>
  <c r="AM60" i="38" a="1"/>
  <c r="Y62" i="38" a="1"/>
  <c r="I46" i="38" a="1"/>
  <c r="AN52" i="38" a="1"/>
  <c r="AN86" i="37" a="1"/>
  <c r="W67" i="38" a="1"/>
  <c r="N67" i="38" a="1"/>
  <c r="AM59" i="37" a="1"/>
  <c r="AL72" i="38" a="1"/>
  <c r="I52" i="38" a="1"/>
  <c r="E55" i="38" a="1"/>
  <c r="I37" i="38" a="1"/>
  <c r="AT58" i="38" a="1"/>
  <c r="L24" i="38" a="1"/>
  <c r="K16" i="37" a="1"/>
  <c r="V55" i="38" a="1"/>
  <c r="AO69" i="37" a="1"/>
  <c r="I53" i="38" a="1"/>
  <c r="AD71" i="38" a="1"/>
  <c r="AR57" i="38" a="1"/>
  <c r="M43" i="38" a="1"/>
  <c r="N70" i="38" a="1"/>
  <c r="Z61" i="38" a="1"/>
  <c r="AD75" i="38" a="1"/>
  <c r="AQ55" i="38" a="1"/>
  <c r="H35" i="38" a="1"/>
  <c r="AF37" i="38" a="1"/>
  <c r="F87" i="37" a="1"/>
  <c r="AT79" i="38" a="1"/>
  <c r="G74" i="38" a="1"/>
  <c r="Y64" i="37" a="1"/>
  <c r="AS55" i="38" a="1"/>
  <c r="O58" i="38" a="1"/>
  <c r="Z79" i="38" a="1"/>
  <c r="AK37" i="38" a="1"/>
  <c r="M31" i="38" a="1"/>
  <c r="AM75" i="37" a="1"/>
  <c r="J72" i="38" a="1"/>
  <c r="G85" i="37" a="1"/>
  <c r="G55" i="38" a="1"/>
  <c r="AO69" i="38" a="1"/>
  <c r="X44" i="38" a="1"/>
  <c r="G36" i="38" a="1"/>
  <c r="Z44" i="38" a="1"/>
  <c r="AJ58" i="38" a="1"/>
  <c r="Y40" i="38" a="1"/>
  <c r="J88" i="37" a="1"/>
  <c r="K13" i="38" a="1"/>
  <c r="AU75" i="38" a="1"/>
  <c r="AA58" i="37" a="1"/>
  <c r="X67" i="38" a="1"/>
  <c r="AQ37" i="38" a="1"/>
  <c r="H24" i="38" a="1"/>
  <c r="AB58" i="37" a="1"/>
  <c r="G51" i="38" a="1"/>
  <c r="K75" i="38" a="1"/>
  <c r="AB76" i="38" a="1"/>
  <c r="AR58" i="38" a="1"/>
  <c r="J26" i="38" a="1"/>
  <c r="AQ41" i="38" a="1"/>
  <c r="AO60" i="38" a="1"/>
  <c r="N39" i="38" a="1"/>
  <c r="I53" i="37" a="1"/>
  <c r="W89" i="37" a="1"/>
  <c r="AT54" i="38" a="1"/>
  <c r="AB71" i="37" a="1"/>
  <c r="O67" i="38" a="1"/>
  <c r="AK71" i="38" a="1"/>
  <c r="AS40" i="38" a="1"/>
  <c r="P77" i="38" a="1"/>
  <c r="AR79" i="38" a="1"/>
  <c r="AL70" i="38" a="1"/>
  <c r="AA47" i="38" a="1"/>
  <c r="D13" i="38" a="1"/>
  <c r="V68" i="37" a="1"/>
  <c r="V69" i="38" a="1"/>
  <c r="AV47" i="38" a="1"/>
  <c r="O77" i="38" a="1"/>
  <c r="H38" i="38" a="1"/>
  <c r="AT88" i="37" a="1"/>
  <c r="M62" i="38" a="1"/>
  <c r="AR60" i="38" a="1"/>
  <c r="J77" i="37" a="1"/>
  <c r="U63" i="38" a="1"/>
  <c r="AL41" i="38" a="1"/>
  <c r="AQ45" i="38" a="1"/>
  <c r="AN38" i="38" a="1"/>
  <c r="X81" i="37" a="1"/>
  <c r="AP77" i="38" a="1"/>
  <c r="X67" i="37" a="1"/>
  <c r="T58" i="38" a="1"/>
  <c r="E62" i="38" a="1"/>
  <c r="AF74" i="38" a="1"/>
  <c r="P23" i="38" a="1"/>
  <c r="D41" i="38" a="1"/>
  <c r="J11" i="38" a="1"/>
  <c r="AS61" i="38" a="1"/>
  <c r="X83" i="37" a="1"/>
  <c r="W76" i="38" a="1"/>
  <c r="E29" i="38" a="1"/>
  <c r="AQ38" i="38" a="1"/>
  <c r="H78" i="38" a="1"/>
  <c r="AU36" i="38" a="1"/>
  <c r="W57" i="38" a="1"/>
  <c r="V60" i="38" a="1"/>
  <c r="AR77" i="37" a="1"/>
  <c r="P30" i="38" a="1"/>
  <c r="I14" i="38" a="1"/>
  <c r="AP46" i="38" a="1"/>
  <c r="O59" i="38" a="1"/>
  <c r="AB63" i="37" a="1"/>
  <c r="AC72" i="38" a="1"/>
  <c r="AL78" i="38" a="1"/>
  <c r="AE35" i="38" a="1"/>
  <c r="AL44" i="38" a="1"/>
  <c r="P89" i="37" a="1"/>
  <c r="O30" i="38" a="1"/>
  <c r="AE37" i="38" a="1"/>
  <c r="AF73" i="38" a="1"/>
  <c r="K60" i="38" a="1"/>
  <c r="H89" i="37" a="1"/>
  <c r="AV56" i="38" a="1"/>
  <c r="Y57" i="38" a="1"/>
  <c r="AP53" i="37" a="1"/>
  <c r="AB42" i="38" a="1"/>
  <c r="AA71" i="38" a="1"/>
  <c r="K26" i="38" a="1"/>
  <c r="AR71" i="38" a="1"/>
  <c r="AV70" i="38" a="1"/>
  <c r="AF51" i="38" a="1"/>
  <c r="V83" i="37" a="1"/>
  <c r="AP59" i="38" a="1"/>
  <c r="P46" i="38" a="1"/>
  <c r="V67" i="38" a="1"/>
  <c r="AK40" i="38" a="1"/>
  <c r="I47" i="38" a="1"/>
  <c r="AJ73" i="38" a="1"/>
  <c r="T61" i="38" a="1"/>
  <c r="F19" i="38" a="1"/>
  <c r="AO82" i="37" a="1"/>
  <c r="AM55" i="38" a="1"/>
  <c r="AN66" i="37" a="1"/>
  <c r="E11" i="38" a="1"/>
  <c r="AS44" i="38" a="1"/>
  <c r="E68" i="38" a="1"/>
  <c r="N58" i="38" a="1"/>
  <c r="K52" i="37" a="1"/>
  <c r="AL75" i="37" a="1"/>
  <c r="AE72" i="38" a="1"/>
  <c r="AE75" i="38" a="1"/>
  <c r="AR73" i="38" a="1"/>
  <c r="L43" i="38" a="1"/>
  <c r="P54" i="38" a="1"/>
  <c r="H77" i="37" a="1"/>
  <c r="Z83" i="37" a="1"/>
  <c r="AA63" i="38" a="1"/>
  <c r="M13" i="38" a="1"/>
  <c r="H12" i="38" a="1"/>
  <c r="AE68" i="38" a="1"/>
  <c r="AM56" i="38" a="1"/>
  <c r="AD54" i="38" a="1"/>
  <c r="AR63" i="38" a="1"/>
  <c r="AR62" i="38" a="1"/>
  <c r="AO58" i="37" a="1"/>
  <c r="I75" i="37" a="1"/>
  <c r="D29" i="38" a="1"/>
  <c r="AV59" i="38" a="1"/>
  <c r="L88" i="37" a="1"/>
  <c r="G11" i="38" a="1"/>
  <c r="L8" i="38" a="1"/>
  <c r="E24" i="38" a="1"/>
  <c r="W52" i="37" a="1"/>
  <c r="T79" i="38" a="1"/>
  <c r="W72" i="38" a="1"/>
  <c r="M69" i="38" a="1"/>
  <c r="O72" i="38" a="1"/>
  <c r="D46" i="38" a="1"/>
  <c r="H39" i="38" a="1"/>
  <c r="K43" i="38" a="1"/>
  <c r="L53" i="38" a="1"/>
  <c r="K11" i="38" a="1"/>
  <c r="AN89" i="37" a="1"/>
  <c r="AO67" i="37" a="1"/>
  <c r="AC56" i="38" a="1"/>
  <c r="G77" i="37" a="1"/>
  <c r="K70" i="38" a="1"/>
  <c r="AR61" i="38" a="1"/>
  <c r="J68" i="38" a="1"/>
  <c r="D58" i="38" a="1"/>
  <c r="K83" i="37" a="1"/>
  <c r="V41" i="38" a="1"/>
  <c r="AM44" i="38" a="1"/>
  <c r="AU67" i="38" a="1"/>
  <c r="K38" i="38" a="1"/>
  <c r="O42" i="38" a="1"/>
  <c r="Y73" i="38" a="1"/>
  <c r="N88" i="37" a="1"/>
  <c r="D60" i="38" a="1"/>
  <c r="X75" i="37" a="1"/>
  <c r="AD79" i="38" a="1"/>
  <c r="F81" i="37" a="1"/>
  <c r="J89" i="37" a="1"/>
  <c r="G83" i="37" a="1"/>
  <c r="AL58" i="37" a="1"/>
  <c r="AQ65" i="37" a="1"/>
  <c r="AN43" i="38" a="1"/>
  <c r="AO57" i="37" a="1"/>
  <c r="U79" i="38" a="1"/>
  <c r="X64" i="37" a="1"/>
  <c r="L74" i="38" a="1"/>
  <c r="AR76" i="38" a="1"/>
  <c r="M23" i="38" a="1"/>
  <c r="AO70" i="37" a="1"/>
  <c r="Z52" i="37" a="1"/>
  <c r="U58" i="38" a="1"/>
  <c r="AC62" i="38" a="1"/>
  <c r="AL62" i="38" a="1"/>
  <c r="V77" i="37" a="1"/>
  <c r="N11" i="38" a="1"/>
  <c r="F53" i="38" a="1"/>
  <c r="AS74" i="38" a="1"/>
  <c r="AA81" i="37" a="1"/>
  <c r="K75" i="37" a="1"/>
  <c r="AB60" i="37" a="1"/>
  <c r="AO70" i="38" a="1"/>
  <c r="V66" i="37" a="1"/>
  <c r="AQ53" i="38" a="1"/>
  <c r="AJ72" i="38" a="1"/>
  <c r="I75" i="38" a="1"/>
  <c r="AN81" i="37" a="1"/>
  <c r="I28" i="38" a="1"/>
  <c r="Y85" i="37" a="1"/>
  <c r="AA87" i="37" a="1"/>
  <c r="AL54" i="38" a="1"/>
  <c r="H72" i="38" a="1"/>
  <c r="M27" i="38" a="1"/>
  <c r="AP36" i="38" a="1"/>
  <c r="AP60" i="38" a="1"/>
  <c r="K3" i="38" a="1"/>
  <c r="L6" i="38" a="1"/>
  <c r="P76" i="38" a="1"/>
  <c r="V71" i="38" a="1"/>
  <c r="V61" i="37" a="1"/>
  <c r="K23" i="38" a="1"/>
  <c r="AE73" i="38" a="1"/>
  <c r="AL84" i="37" a="1"/>
  <c r="W66" i="37" a="1"/>
  <c r="O56" i="38" a="1"/>
  <c r="G16" i="37" a="1"/>
  <c r="AQ56" i="38" a="1"/>
  <c r="L45" i="38" a="1"/>
  <c r="AL56" i="38" a="1"/>
  <c r="AV67" i="38" a="1"/>
  <c r="L52" i="38" a="1"/>
  <c r="F4" i="38" a="1"/>
  <c r="P12" i="38" a="1"/>
  <c r="AV75" i="38" a="1"/>
  <c r="Z68" i="37" a="1"/>
  <c r="G84" i="37" a="1"/>
  <c r="X62" i="38" a="1"/>
  <c r="AO42" i="38" a="1"/>
  <c r="W56" i="38" a="1"/>
  <c r="AT70" i="38" a="1"/>
  <c r="J7" i="38" a="1"/>
  <c r="E8" i="38" a="1"/>
  <c r="AJ54" i="38" a="1"/>
  <c r="E69" i="38" a="1"/>
  <c r="AP86" i="37" a="1"/>
  <c r="AM52" i="38" a="1"/>
  <c r="N37" i="38" a="1"/>
  <c r="X68" i="37" a="1"/>
  <c r="AJ43" i="38" a="1"/>
  <c r="AS89" i="37" a="1"/>
  <c r="M29" i="38" a="1"/>
  <c r="O46" i="38" a="1"/>
  <c r="AV61" i="38" a="1"/>
  <c r="AC43" i="38" a="1"/>
  <c r="AJ44" i="38" a="1"/>
  <c r="N22" i="38" a="1"/>
  <c r="AR57" i="37" a="1"/>
  <c r="AN63" i="38" a="1"/>
  <c r="N59" i="38" a="1"/>
  <c r="J78" i="37" a="1"/>
  <c r="J13" i="38" a="1"/>
  <c r="AO41" i="38" a="1"/>
  <c r="D55" i="38" a="1"/>
  <c r="I35" i="37" a="1"/>
  <c r="V69" i="37" a="1"/>
  <c r="D61" i="38" a="1"/>
  <c r="H76" i="37" a="1"/>
  <c r="K20" i="38" a="1"/>
  <c r="O78" i="38" a="1"/>
  <c r="K80" i="37" a="1"/>
  <c r="I55" i="38" a="1"/>
  <c r="AU38" i="38" a="1"/>
  <c r="AC44" i="38" a="1"/>
  <c r="H9" i="38" a="1"/>
  <c r="AP88" i="37" a="1"/>
  <c r="Y60" i="37" a="1"/>
  <c r="AL46" i="38" a="1"/>
  <c r="U46" i="38" a="1"/>
  <c r="AM58" i="37" a="1"/>
  <c r="M72" i="38" a="1"/>
  <c r="AL52" i="37" a="1"/>
  <c r="H87" i="37" a="1"/>
  <c r="L75" i="38" a="1"/>
  <c r="AK74" i="38" a="1"/>
  <c r="H67" i="38" a="1"/>
  <c r="X58" i="38" a="1"/>
  <c r="W69" i="38" a="1"/>
  <c r="AJ36" i="38" a="1"/>
  <c r="X59" i="38" a="1"/>
  <c r="M57" i="38" a="1"/>
  <c r="AD39" i="38" a="1"/>
  <c r="D52" i="38" a="1"/>
  <c r="AL58" i="38" a="1"/>
  <c r="AJ74" i="38" a="1"/>
  <c r="AA72" i="38" a="1"/>
  <c r="AC76" i="38" a="1"/>
  <c r="AQ53" i="37" a="1"/>
  <c r="T70" i="38" a="1"/>
  <c r="AP70" i="37" a="1"/>
  <c r="AJ40" i="38" a="1"/>
  <c r="X74" i="38" a="1"/>
  <c r="Z81" i="37" a="1"/>
  <c r="AP75" i="38" a="1"/>
  <c r="AS72" i="38" a="1"/>
  <c r="M88" i="37" a="1"/>
  <c r="AN59" i="38" a="1"/>
  <c r="I7" i="38" a="1"/>
  <c r="Y55" i="38" a="1"/>
  <c r="Y37" i="38" a="1"/>
  <c r="T52" i="38" a="1"/>
  <c r="L73" i="38" a="1"/>
  <c r="AD61" i="38" a="1"/>
  <c r="F13" i="38" a="1"/>
  <c r="AA68" i="37" a="1"/>
  <c r="AA66" i="37" a="1"/>
  <c r="I12" i="38" a="1"/>
  <c r="K53" i="38" a="1"/>
  <c r="H69" i="38" a="1"/>
  <c r="N68" i="38" a="1"/>
  <c r="AR78" i="38" a="1"/>
  <c r="V44" i="38" a="1"/>
  <c r="P68" i="38" a="1"/>
  <c r="G22" i="38" a="1"/>
  <c r="P20" i="38" a="1"/>
  <c r="E39" i="38" a="1"/>
  <c r="H84" i="37" a="1"/>
  <c r="AO65" i="37" a="1"/>
  <c r="I89" i="37" a="1"/>
  <c r="J59" i="38" a="1"/>
  <c r="I62" i="38" a="1"/>
  <c r="P61" i="38" a="1"/>
  <c r="Y84" i="37" a="1"/>
  <c r="AP79" i="38" a="1"/>
  <c r="L34" i="37" a="1"/>
  <c r="AL66" i="37" a="1"/>
  <c r="AU62" i="38" a="1"/>
  <c r="AP60" i="37" a="1"/>
  <c r="U69" i="38" a="1"/>
  <c r="X63" i="38" a="1"/>
  <c r="H40" i="38" a="1"/>
  <c r="X77" i="37" a="1"/>
  <c r="AL57" i="38" a="1"/>
  <c r="W70" i="38" a="1"/>
  <c r="AO77" i="38" a="1"/>
  <c r="AO80" i="37" a="1"/>
  <c r="AJ55" i="38" a="1"/>
  <c r="V71" i="37" a="1"/>
  <c r="AE51" i="38" a="1"/>
  <c r="M61" i="38" a="1"/>
  <c r="X79" i="37" a="1"/>
  <c r="M20" i="38" a="1"/>
  <c r="P22" i="38" a="1"/>
  <c r="AF35" i="38" a="1"/>
  <c r="V62" i="38" a="1"/>
  <c r="O21" i="38" a="1"/>
  <c r="O44" i="38" a="1"/>
  <c r="AA74" i="38" a="1"/>
  <c r="AM46" i="38" a="1"/>
  <c r="AP54" i="38" a="1"/>
  <c r="AB78" i="37" a="1"/>
  <c r="E31" i="38" a="1"/>
  <c r="AP84" i="37" a="1"/>
  <c r="Z38" i="38" a="1"/>
  <c r="N57" i="38" a="1"/>
  <c r="J42" i="38" a="1"/>
  <c r="M78" i="38" a="1"/>
  <c r="AN75" i="38" a="1"/>
  <c r="AA67" i="38" a="1"/>
  <c r="AC78" i="38" a="1"/>
  <c r="AL47" i="38" a="1"/>
  <c r="AM54" i="38" a="1"/>
  <c r="G75" i="38" a="1"/>
  <c r="N5" i="38" a="1"/>
  <c r="K19" i="38" a="1"/>
  <c r="AL69" i="38" a="1"/>
  <c r="AM69" i="38" a="1"/>
  <c r="X61" i="37" a="1"/>
  <c r="AP51" i="38" a="1"/>
  <c r="AD35" i="38" a="1"/>
  <c r="J82" i="37" a="1"/>
  <c r="J29" i="38" a="1"/>
  <c r="AK68" i="38" a="1"/>
  <c r="X41" i="38" a="1"/>
  <c r="AU71" i="38" a="1"/>
  <c r="AQ54" i="38" a="1"/>
  <c r="W46" i="38" a="1"/>
  <c r="AD51" i="38" a="1"/>
  <c r="AT74" i="38" a="1"/>
  <c r="AV71" i="38" a="1"/>
  <c r="V60" i="37" a="1"/>
  <c r="P21" i="38" a="1"/>
  <c r="E63" i="38" a="1"/>
  <c r="I24" i="38" a="1"/>
  <c r="AL62" i="37" a="1"/>
  <c r="AO79" i="37" a="1"/>
  <c r="AO40" i="38" a="1"/>
  <c r="X70" i="38" a="1"/>
  <c r="Y87" i="37" a="1"/>
  <c r="M77" i="38" a="1"/>
  <c r="I69" i="38" a="1"/>
  <c r="AV79" i="38" a="1"/>
  <c r="E36" i="38" a="1"/>
  <c r="O20" i="38" a="1"/>
  <c r="Z80" i="37" a="1"/>
  <c r="K52" i="38" a="1"/>
  <c r="AK73" i="38" a="1"/>
  <c r="AQ67" i="38" a="1"/>
  <c r="H78" i="37" a="1"/>
  <c r="U77" i="38" a="1"/>
  <c r="X57" i="38" a="1"/>
  <c r="AN79" i="38" a="1"/>
  <c r="G43" i="38" a="1"/>
  <c r="I74" i="38" a="1"/>
  <c r="AD72" i="38" a="1"/>
  <c r="AM89" i="37" a="1"/>
  <c r="AN57" i="37" a="1"/>
  <c r="AB86" i="37" a="1"/>
  <c r="O6" i="38" a="1"/>
  <c r="AD45" i="38" a="1"/>
  <c r="L87" i="37" a="1"/>
  <c r="N56" i="38" a="1"/>
  <c r="AE36" i="38" a="1"/>
  <c r="AP61" i="37" a="1"/>
  <c r="AJ39" i="38" a="1"/>
  <c r="AV42" i="38" a="1"/>
  <c r="D36" i="38" a="1"/>
  <c r="AJ69" i="38" a="1"/>
  <c r="AO67" i="38" a="1"/>
  <c r="Y67" i="37" a="1"/>
  <c r="K39" i="38" a="1"/>
  <c r="T38" i="38" a="1"/>
  <c r="U43" i="38" a="1"/>
  <c r="L56" i="38" a="1"/>
  <c r="AE38" i="38" a="1"/>
  <c r="Y41" i="38" a="1"/>
  <c r="H7" i="38" a="1"/>
  <c r="AA78" i="38" a="1"/>
  <c r="AO75" i="38" a="1"/>
  <c r="U67" i="38" a="1"/>
  <c r="V88" i="37" a="1"/>
  <c r="X36" i="38" a="1"/>
  <c r="L61" i="38" a="1"/>
  <c r="AJ67" i="38" a="1"/>
  <c r="Y82" i="37" a="1"/>
  <c r="Y69" i="37" a="1"/>
  <c r="P52" i="38" a="1"/>
  <c r="V72" i="38" a="1"/>
  <c r="F30" i="38" a="1"/>
  <c r="AC57" i="38" a="1"/>
  <c r="AL53" i="38" a="1"/>
  <c r="AR80" i="37" a="1"/>
  <c r="D22" i="38" a="1"/>
  <c r="O25" i="38" a="1"/>
  <c r="AE47" i="38" a="1"/>
  <c r="H63" i="38" a="1"/>
  <c r="F29" i="38" a="1"/>
  <c r="AM36" i="38" a="1"/>
  <c r="N13" i="38" a="1"/>
  <c r="T71" i="38" a="1"/>
  <c r="AU68" i="38" a="1"/>
  <c r="F69" i="38" a="1"/>
  <c r="H28" i="38" a="1"/>
  <c r="F74" i="38" a="1"/>
  <c r="G10" i="38" a="1"/>
  <c r="L7" i="38" a="1"/>
  <c r="AP63" i="37" a="1"/>
  <c r="AV63" i="38" a="1"/>
  <c r="AL83" i="37" a="1"/>
  <c r="X78" i="38" a="1"/>
  <c r="V87" i="37" a="1"/>
  <c r="D62" i="38" a="1"/>
  <c r="G75" i="37" a="1"/>
  <c r="Z68" i="38" a="1"/>
  <c r="Y75" i="37" a="1"/>
  <c r="V54" i="38" a="1"/>
  <c r="E43" i="38" a="1"/>
  <c r="G63" i="38" a="1"/>
  <c r="AL65" i="37" a="1"/>
  <c r="AR65" i="37" a="1"/>
  <c r="L13" i="38" a="1"/>
  <c r="AB38" i="38" a="1"/>
  <c r="AQ81" i="37" a="1"/>
  <c r="X87" i="37" a="1"/>
  <c r="AB39" i="38" a="1"/>
  <c r="K36" i="38" a="1"/>
  <c r="T39" i="38" a="1"/>
  <c r="D25" i="38" a="1"/>
  <c r="AN78" i="38" a="1"/>
  <c r="L67" i="38" a="1"/>
  <c r="I16" i="37" a="1"/>
  <c r="AV60" i="38" a="1"/>
  <c r="AB63" i="38" a="1"/>
  <c r="AS54" i="38" a="1"/>
  <c r="AN42" i="38" a="1"/>
  <c r="AO63" i="38" a="1"/>
  <c r="H42" i="38" a="1"/>
  <c r="D31" i="38" a="1"/>
  <c r="G46" i="38" a="1"/>
  <c r="I6" i="38" a="1"/>
  <c r="Y65" i="37" a="1"/>
  <c r="AL70" i="37" a="1"/>
  <c r="M40" i="38" a="1"/>
  <c r="K24" i="38" a="1"/>
  <c r="X56" i="38" a="1"/>
  <c r="M30" i="38" a="1"/>
  <c r="H6" i="38" a="1"/>
  <c r="O55" i="38" a="1"/>
  <c r="AB40" i="38" a="1"/>
  <c r="G35" i="38" a="1"/>
  <c r="AU55" i="38" a="1"/>
  <c r="AR69" i="38" a="1"/>
  <c r="P39" i="38" a="1"/>
  <c r="AB89" i="37" a="1"/>
  <c r="E3" i="38" a="1"/>
  <c r="D89" i="37" a="1"/>
  <c r="M39" i="38" a="1"/>
  <c r="J47" i="38" a="1"/>
  <c r="O31" i="38" a="1"/>
  <c r="X76" i="37" a="1"/>
  <c r="Z37" i="38" a="1"/>
  <c r="Z52" i="38" a="1"/>
  <c r="AC37" i="38" a="1"/>
  <c r="AU52" i="38" a="1"/>
  <c r="Z40" i="38" a="1"/>
  <c r="AS47" i="38" a="1"/>
  <c r="AO77" i="37" a="1"/>
  <c r="AK63" i="38" a="1"/>
  <c r="P13" i="38" a="1"/>
  <c r="F35" i="37" a="1"/>
  <c r="Z53" i="38" a="1"/>
  <c r="K70" i="37" a="1"/>
  <c r="AL67" i="37" a="1"/>
  <c r="Y60" i="38" a="1"/>
  <c r="AL61" i="37" a="1"/>
  <c r="D27" i="38" a="1"/>
  <c r="K84" i="37" a="1"/>
  <c r="AA76" i="38" a="1"/>
  <c r="AF79" i="38" a="1"/>
  <c r="Z59" i="37" a="1"/>
  <c r="D21" i="38" a="1"/>
  <c r="AN76" i="38" a="1"/>
  <c r="F20" i="38" a="1"/>
  <c r="AP76" i="38" a="1"/>
  <c r="F67" i="38" a="1"/>
  <c r="AF69" i="38" a="1"/>
  <c r="AP57" i="37" a="1"/>
  <c r="AV43" i="38" a="1"/>
  <c r="AB54" i="38" a="1"/>
  <c r="Y46" i="38" a="1"/>
  <c r="AQ73" i="38" a="1"/>
  <c r="H46" i="38" a="1"/>
  <c r="D3" i="38" a="1"/>
  <c r="T41" i="38" a="1"/>
  <c r="K88" i="37" a="1"/>
  <c r="T67" i="38" a="1"/>
  <c r="D56" i="38" a="1"/>
  <c r="X62" i="37" a="1"/>
  <c r="AS67" i="38" a="1"/>
  <c r="N8" i="38" a="1"/>
  <c r="E47" i="38" a="1"/>
  <c r="G40" i="38" a="1"/>
  <c r="E14" i="38" a="1"/>
  <c r="E6" i="38" a="1"/>
  <c r="M89" i="37" a="1"/>
  <c r="AP64" i="37" a="1"/>
  <c r="T45" i="38" a="1"/>
  <c r="T89" i="37" a="1"/>
  <c r="J76" i="37" a="1"/>
  <c r="U88" i="37" a="1"/>
  <c r="W57" i="37" a="1"/>
  <c r="AU61" i="38" a="1"/>
  <c r="V89" i="37" a="1"/>
  <c r="J57" i="38" a="1"/>
  <c r="AV41" i="38" a="1"/>
  <c r="AC70" i="38" a="1"/>
  <c r="AP56" i="38" a="1"/>
  <c r="X73" i="38" a="1"/>
  <c r="AA60" i="37" a="1"/>
  <c r="U57" i="38" a="1"/>
  <c r="V76" i="37" a="1"/>
  <c r="AL68" i="37" a="1"/>
  <c r="L29" i="38" a="1"/>
  <c r="AR89" i="37" a="1"/>
  <c r="X57" i="37" a="1"/>
  <c r="AU44" i="38" a="1"/>
  <c r="L58" i="38" a="1"/>
  <c r="Y61" i="38" a="1"/>
  <c r="AN73" i="38" a="1"/>
  <c r="O27" i="38" a="1"/>
  <c r="AO53" i="38" a="1"/>
  <c r="V61" i="38" a="1"/>
  <c r="P51" i="38" a="1"/>
  <c r="AL51" i="38" a="1"/>
  <c r="V79" i="38" a="1"/>
  <c r="AJ42" i="38" a="1"/>
  <c r="Z46" i="38" a="1"/>
  <c r="M11" i="38" a="1"/>
  <c r="AK79" i="38" a="1"/>
  <c r="E15" i="38" a="1"/>
  <c r="N4" i="38" a="1"/>
  <c r="W88" i="37" a="1"/>
  <c r="E13" i="38" a="1"/>
  <c r="AE52" i="38" a="1"/>
  <c r="X46" i="38" a="1"/>
  <c r="X37" i="38" a="1"/>
  <c r="O60" i="38" a="1"/>
  <c r="N10" i="38" a="1"/>
  <c r="Y78" i="37" a="1"/>
  <c r="AD40" i="38" a="1"/>
  <c r="J87" i="37" a="1"/>
  <c r="AF54" i="38" a="1"/>
  <c r="AN85" i="37" a="1"/>
  <c r="F9" i="38" a="1"/>
  <c r="AN65" i="37" a="1"/>
  <c r="F60" i="38" a="1"/>
  <c r="AN76" i="37" a="1"/>
  <c r="Y69" i="38" a="1"/>
  <c r="Z71" i="38" a="1"/>
  <c r="AA40" i="38" a="1"/>
  <c r="K22" i="38" a="1"/>
  <c r="AP42" i="38" a="1"/>
  <c r="N52" i="38" a="1"/>
  <c r="F51" i="38" a="1"/>
  <c r="D88" i="37" a="1"/>
  <c r="AL60" i="38" a="1"/>
  <c r="AQ75" i="37" a="1"/>
  <c r="X59" i="37" a="1"/>
  <c r="N45" i="38" a="1"/>
  <c r="H88" i="37" a="1"/>
  <c r="X35" i="38" a="1"/>
  <c r="AC54" i="38" a="1"/>
  <c r="J70" i="37" a="1"/>
  <c r="AB70" i="38" a="1"/>
  <c r="AJ62" i="38" a="1"/>
  <c r="AQ74" i="38" a="1"/>
  <c r="K25" i="38" a="1"/>
  <c r="AQ84" i="37" a="1"/>
  <c r="AB55" i="38" a="1"/>
  <c r="AR85" i="37" a="1"/>
  <c r="AV69" i="38" a="1"/>
  <c r="Z69" i="38" a="1"/>
  <c r="AK43" i="38" a="1"/>
  <c r="AN78" i="37" a="1"/>
  <c r="W81" i="37" a="1"/>
  <c r="F62" i="38" a="1"/>
  <c r="J31" i="38" a="1"/>
  <c r="AR77" i="38" a="1"/>
  <c r="L72" i="38" a="1"/>
  <c r="H70" i="37" a="1"/>
  <c r="D70" i="38" a="1"/>
  <c r="F78" i="38" a="1"/>
  <c r="AO71" i="37" a="1"/>
  <c r="AB85" i="37" a="1"/>
  <c r="U37" i="38" a="1"/>
  <c r="L25" i="38" a="1"/>
  <c r="AR69" i="37" a="1"/>
  <c r="Z41" i="38" a="1"/>
  <c r="W39" i="38" a="1"/>
  <c r="AL75" i="38" a="1"/>
  <c r="P70" i="38" a="1"/>
  <c r="Z43" i="38" a="1"/>
  <c r="L20" i="38" a="1"/>
  <c r="AJ47" i="38" a="1"/>
  <c r="O37" i="38" a="1"/>
  <c r="K58" i="38" a="1"/>
  <c r="AO53" i="37" a="1"/>
  <c r="J25" i="38" a="1"/>
  <c r="AP52" i="37" a="1"/>
  <c r="AM81" i="37" a="1"/>
  <c r="AP78" i="37" a="1"/>
  <c r="P53" i="38" a="1"/>
  <c r="AT39" i="38" a="1"/>
  <c r="AM79" i="38" a="1"/>
  <c r="F68" i="38" a="1"/>
  <c r="W74" i="38" a="1"/>
  <c r="V46" i="38" a="1"/>
  <c r="F46" i="38" a="1"/>
  <c r="AC45" i="38" a="1"/>
  <c r="O9" i="38" a="1"/>
  <c r="V78" i="38" a="1"/>
  <c r="AT75" i="38" a="1"/>
  <c r="AS35" i="38" a="1"/>
  <c r="X51" i="38" a="1"/>
  <c r="AV37" i="38" a="1"/>
  <c r="AM53" i="37" a="1"/>
  <c r="AR63" i="37" a="1"/>
  <c r="V86" i="37" a="1"/>
  <c r="Z82" i="37" a="1"/>
  <c r="L69" i="38" a="1"/>
  <c r="AS56" i="38" a="1"/>
  <c r="V75" i="38" a="1"/>
  <c r="AL78" i="37" a="1"/>
  <c r="AV62" i="38" a="1"/>
  <c r="AQ76" i="38" a="1"/>
  <c r="H30" i="38" a="1"/>
  <c r="AL37" i="38" a="1"/>
  <c r="J83" i="37" a="1"/>
  <c r="AO36" i="38" a="1"/>
  <c r="AQ82" i="37" a="1"/>
  <c r="F24" i="38" a="1"/>
  <c r="AD37" i="38" a="1"/>
  <c r="P11" i="38" a="1"/>
  <c r="AU53" i="38" a="1"/>
  <c r="AP68" i="38" a="1"/>
  <c r="J46" i="38" a="1"/>
  <c r="AB45" i="38" a="1"/>
  <c r="I45" i="38" a="1"/>
  <c r="AS57" i="38" a="1"/>
  <c r="AB61" i="38" a="1"/>
  <c r="T47" i="38" a="1"/>
  <c r="O7" i="38" a="1"/>
  <c r="I9" i="38" a="1"/>
  <c r="AU41" i="38" a="1"/>
  <c r="AQ69" i="37" a="1"/>
  <c r="M73" i="38" a="1"/>
  <c r="T42" i="38" a="1"/>
  <c r="I80" i="37" a="1"/>
  <c r="AN60" i="38" a="1"/>
  <c r="M38" i="38" a="1"/>
  <c r="D35" i="38" a="1"/>
  <c r="AA62" i="37" a="1"/>
  <c r="E28" i="38" a="1"/>
  <c r="AP47" i="38" a="1"/>
  <c r="L35" i="38" a="1"/>
  <c r="E23" i="38" a="1"/>
  <c r="AR79" i="37" a="1"/>
  <c r="N75" i="38" a="1"/>
  <c r="E25" i="38" a="1"/>
  <c r="AS68" i="38" a="1"/>
  <c r="H73" i="38" a="1"/>
  <c r="AM42" i="38" a="1"/>
  <c r="AR75" i="38" a="1"/>
  <c r="J39" i="38" a="1"/>
  <c r="Y59" i="38" a="1"/>
  <c r="W52" i="38" a="1"/>
  <c r="AT47" i="38" a="1"/>
  <c r="M67" i="38" a="1"/>
  <c r="AA80" i="37" a="1"/>
  <c r="AL80" i="37" a="1"/>
  <c r="AJ59" i="38" a="1"/>
  <c r="AC63" i="38" a="1"/>
  <c r="AA77" i="37" a="1"/>
  <c r="J69" i="38" a="1"/>
  <c r="M26" i="38" a="1"/>
  <c r="AQ89" i="37" a="1"/>
  <c r="AJ51" i="38" a="1"/>
  <c r="G35" i="37" a="1"/>
  <c r="Z58" i="38" a="1"/>
  <c r="N61" i="38" a="1"/>
  <c r="J40" i="38" a="1"/>
  <c r="O38" i="38" a="1"/>
  <c r="L46" i="38" a="1"/>
  <c r="T55" i="38" a="1"/>
  <c r="AR43" i="38" a="1"/>
  <c r="L83" i="37" a="1"/>
  <c r="AC40" i="38" a="1"/>
  <c r="H57" i="38" a="1"/>
  <c r="K61" i="38" a="1"/>
  <c r="Z65" i="37" a="1"/>
  <c r="AR62" i="37" a="1"/>
  <c r="H79" i="37" a="1"/>
  <c r="Y47" i="38" a="1"/>
  <c r="AS53" i="38" a="1"/>
  <c r="F28" i="38" a="1"/>
  <c r="J38" i="38" a="1"/>
  <c r="AT59" i="38" a="1"/>
  <c r="AV58" i="38" a="1"/>
  <c r="E37" i="38" a="1"/>
  <c r="AJ63" i="38" a="1"/>
  <c r="H44" i="38" a="1"/>
  <c r="AC61" i="38" a="1"/>
  <c r="E46" i="38" a="1"/>
  <c r="J43" i="38" a="1"/>
  <c r="J4" i="38" a="1"/>
  <c r="AU56" i="38" a="1"/>
  <c r="AL63" i="37" a="1"/>
  <c r="F84" i="37" a="1"/>
  <c r="AS59" i="38" a="1"/>
  <c r="P40" i="38" a="1"/>
  <c r="J52" i="37" a="1"/>
  <c r="J58" i="38" a="1"/>
  <c r="O5" i="38" a="1"/>
  <c r="AK67" i="38" a="1"/>
  <c r="G52" i="38" a="1"/>
  <c r="Y53" i="38" a="1"/>
  <c r="X58" i="37" a="1"/>
  <c r="K28" i="38" a="1"/>
  <c r="F12" i="38" a="1"/>
  <c r="AB81" i="37" a="1"/>
  <c r="AR45" i="38" a="1"/>
  <c r="N41" i="38" a="1"/>
  <c r="AM73" i="38" a="1"/>
  <c r="AB53" i="38" a="1"/>
  <c r="M52" i="38" a="1"/>
  <c r="P7" i="38" a="1"/>
  <c r="AE39" i="38" a="1"/>
  <c r="F75" i="37" a="1"/>
  <c r="G56" i="38" a="1"/>
  <c r="Z53" i="37" a="1"/>
  <c r="G12" i="38" a="1"/>
  <c r="AN58" i="37" a="1"/>
  <c r="AQ88" i="37" a="1"/>
  <c r="AN57" i="38" a="1"/>
  <c r="AB64" i="37" a="1"/>
  <c r="V85" i="37" a="1"/>
  <c r="AR78" i="37" a="1"/>
  <c r="AO68" i="37" a="1"/>
  <c r="K27" i="38" a="1"/>
  <c r="AT60" i="38" a="1"/>
  <c r="X45" i="38" a="1"/>
  <c r="AU78" i="38" a="1"/>
  <c r="AO86" i="37" a="1"/>
  <c r="AK59" i="38" a="1"/>
  <c r="G78" i="37" a="1"/>
  <c r="AU42" i="38" a="1"/>
  <c r="T40" i="38" a="1"/>
  <c r="F83" i="37" a="1"/>
  <c r="E74" i="38" a="1"/>
  <c r="AA76" i="37" a="1"/>
  <c r="D15" i="38" a="1"/>
  <c r="U70" i="38" a="1"/>
  <c r="X70" i="37" a="1"/>
  <c r="H25" i="38" a="1"/>
  <c r="AT36" i="38" a="1"/>
  <c r="N63" i="38" a="1"/>
  <c r="I72" i="38" a="1"/>
  <c r="AA86" i="37" a="1"/>
  <c r="AB78" i="38" a="1"/>
  <c r="L10" i="38" a="1"/>
  <c r="AQ63" i="37" a="1"/>
  <c r="N7" i="38" a="1"/>
  <c r="AO56" i="38" a="1"/>
  <c r="J44" i="38" a="1"/>
  <c r="I44" i="38" a="1"/>
  <c r="I3" i="38" a="1"/>
  <c r="AC35" i="38" a="1"/>
  <c r="AK61" i="38" a="1"/>
  <c r="AA64" i="37" a="1"/>
  <c r="H55" i="38" a="1"/>
  <c r="AL77" i="37" a="1"/>
  <c r="L71" i="37" a="1"/>
  <c r="AE79" i="38" a="1"/>
  <c r="N60" i="38" a="1"/>
  <c r="P78" i="38" a="1"/>
  <c r="AA62" i="38" a="1"/>
  <c r="Z87" i="37" a="1"/>
  <c r="AN55" i="38" a="1"/>
  <c r="AD89" i="37" a="1"/>
  <c r="Y80" i="37" a="1"/>
  <c r="AA65" i="37" a="1"/>
  <c r="AN70" i="38" a="1"/>
  <c r="E88" i="37" a="1"/>
  <c r="AB73" i="38" a="1"/>
  <c r="K76" i="38" a="1"/>
  <c r="AM65" i="37" a="1"/>
  <c r="M59" i="38" a="1"/>
  <c r="T74" i="38" a="1"/>
  <c r="AQ61" i="37" a="1"/>
  <c r="Z45" i="38" a="1"/>
  <c r="Y68" i="38" a="1"/>
  <c r="AJ53" i="38" a="1"/>
  <c r="O61" i="38" a="1"/>
  <c r="AK76" i="38" a="1"/>
  <c r="AM68" i="37" a="1"/>
  <c r="M56" i="38" a="1"/>
  <c r="AL61" i="38" a="1"/>
  <c r="G89" i="37" a="1"/>
  <c r="AD41" i="38" a="1"/>
  <c r="AQ46" i="38" a="1"/>
  <c r="AK54" i="38" a="1"/>
  <c r="L85" i="37" a="1"/>
  <c r="AC38" i="38" a="1"/>
  <c r="AR56" i="38" a="1"/>
  <c r="K40" i="38" a="1"/>
  <c r="AM64" i="37" a="1"/>
  <c r="F80" i="37" a="1"/>
  <c r="AP71" i="37" a="1"/>
  <c r="F76" i="38" a="1"/>
  <c r="G27" i="38" a="1"/>
  <c r="F10" i="38" a="1"/>
  <c r="M60" i="38" a="1"/>
  <c r="N71" i="38" a="1"/>
  <c r="O22" i="38" a="1"/>
  <c r="E45" i="38" a="1"/>
  <c r="J14" i="38" a="1"/>
  <c r="L14" i="38" a="1"/>
  <c r="O28" i="38" a="1"/>
  <c r="AA78" i="37" a="1"/>
  <c r="N72" i="38" a="1"/>
  <c r="AC69" i="38" a="1"/>
  <c r="P31" i="38" a="1"/>
  <c r="J75" i="37" a="1"/>
  <c r="J8" i="38" a="1"/>
  <c r="V57" i="37" a="1"/>
  <c r="I23" i="38" a="1"/>
  <c r="V56" i="38" a="1"/>
  <c r="E72" i="38" a="1"/>
  <c r="U55" i="38" a="1"/>
  <c r="W63" i="38" a="1"/>
  <c r="Z56" i="38" a="1"/>
  <c r="AE63" i="38" a="1"/>
  <c r="AT37" i="38" a="1"/>
  <c r="D74" i="38" a="1"/>
  <c r="I81" i="37" a="1"/>
  <c r="M51" i="38" a="1"/>
  <c r="Z62" i="38" a="1"/>
  <c r="U39" i="38" a="1"/>
  <c r="AS36" i="38" a="1"/>
  <c r="AQ83" i="37" a="1"/>
  <c r="V77" i="38" a="1"/>
  <c r="AM60" i="37" a="1"/>
  <c r="D5" i="38" a="1"/>
  <c r="G86" i="37" a="1"/>
  <c r="M35" i="38" a="1"/>
  <c r="AK60" i="38" a="1"/>
  <c r="G57" i="38" a="1"/>
  <c r="AM82" i="37" a="1"/>
  <c r="AO84" i="37" a="1"/>
  <c r="H75" i="38" a="1"/>
  <c r="E67" i="38" a="1"/>
  <c r="K10" i="38" a="1"/>
  <c r="P26" i="38" a="1"/>
  <c r="N6" i="38" a="1"/>
  <c r="L17" i="37" a="1"/>
  <c r="AT46" i="38" a="1"/>
  <c r="O54" i="38" a="1"/>
  <c r="AO68" i="38" a="1"/>
  <c r="W82" i="37" a="1"/>
  <c r="AP82" i="37" a="1"/>
  <c r="F58" i="38" a="1"/>
  <c r="P10" i="38" a="1"/>
  <c r="N23" i="38" a="1"/>
  <c r="N46" i="38" a="1"/>
  <c r="AN47" i="38" a="1"/>
  <c r="AP83" i="37" a="1"/>
  <c r="AM41" i="38" a="1"/>
  <c r="AO54" i="38" a="1"/>
  <c r="AB66" i="37" a="1"/>
  <c r="J45" i="38" a="1"/>
  <c r="AP71" i="38" a="1"/>
  <c r="I78" i="38" a="1"/>
  <c r="Z47" i="38" a="1"/>
  <c r="AB87" i="37" a="1"/>
  <c r="AO61" i="37" a="1"/>
  <c r="AN74" i="38" a="1"/>
  <c r="U53" i="38" a="1"/>
  <c r="X63" i="37" a="1"/>
  <c r="AA84" i="37" a="1"/>
  <c r="Y71" i="38" a="1"/>
  <c r="U76" i="38" a="1"/>
  <c r="AE77" i="38" a="1"/>
  <c r="AO51" i="38" a="1"/>
  <c r="G44" i="38" a="1"/>
  <c r="AA43" i="38" a="1"/>
  <c r="W68" i="37" a="1"/>
  <c r="I82" i="37" a="1"/>
  <c r="AV44" i="38" a="1"/>
  <c r="W41" i="38" a="1"/>
  <c r="AQ59" i="37" a="1"/>
  <c r="AK45" i="38" a="1"/>
  <c r="D78" i="38" a="1"/>
  <c r="AT62" i="38" a="1"/>
  <c r="I22" i="38" a="1"/>
  <c r="AM53" i="38" a="1"/>
  <c r="AK53" i="38" a="1"/>
  <c r="J62" i="38" a="1"/>
  <c r="AM75" i="38" a="1"/>
  <c r="AT52" i="38" a="1"/>
  <c r="AS69" i="38" a="1"/>
  <c r="M19" i="38" a="1"/>
  <c r="AM43" i="38" a="1"/>
  <c r="AB36" i="38" a="1"/>
  <c r="AD77" i="38" a="1"/>
  <c r="AM63" i="37" a="1"/>
  <c r="AC58" i="38" a="1"/>
  <c r="W62" i="37" a="1"/>
  <c r="O70" i="38" a="1"/>
  <c r="AM85" i="37" a="1"/>
  <c r="AR52" i="37" a="1"/>
  <c r="AA71" i="37" a="1"/>
  <c r="D19" i="38" a="1"/>
  <c r="N29" i="38" a="1"/>
  <c r="I41" i="38" a="1"/>
  <c r="I27" i="38" a="1"/>
  <c r="O19" i="38" a="1"/>
  <c r="P69" i="38" a="1"/>
  <c r="L41" i="38" a="1"/>
  <c r="D43" i="38" a="1"/>
  <c r="AO61" i="38" a="1"/>
  <c r="AK36" i="38" a="1"/>
  <c r="K89" i="37" a="1"/>
  <c r="AS62" i="38" a="1"/>
  <c r="AQ78" i="38" a="1"/>
  <c r="AA57" i="38" a="1"/>
  <c r="AR58" i="37" a="1"/>
  <c r="G79" i="38" a="1"/>
  <c r="N42" i="38" a="1"/>
  <c r="AM74" i="38" a="1"/>
  <c r="AJ76" i="38" a="1"/>
  <c r="AF68" i="38" a="1"/>
  <c r="AA70" i="38" a="1"/>
  <c r="K45" i="38" a="1"/>
  <c r="Y70" i="38" a="1"/>
  <c r="W77" i="37" a="1"/>
  <c r="AM67" i="38" a="1"/>
  <c r="AR53" i="37" a="1"/>
  <c r="H26" i="38" a="1"/>
  <c r="L36" i="38" a="1"/>
  <c r="M79" i="38" a="1"/>
  <c r="E5" i="38" a="1"/>
  <c r="M15" i="38" a="1"/>
  <c r="AB67" i="37" a="1"/>
  <c r="N89" i="37" a="1"/>
  <c r="AQ72" i="38" a="1"/>
  <c r="T53" i="38" a="1"/>
  <c r="N44" i="38" a="1"/>
  <c r="AS37" i="38" a="1"/>
  <c r="AS88" i="37" a="1"/>
  <c r="G81" i="37" a="1"/>
  <c r="T77" i="38" a="1"/>
  <c r="AB44" i="38" a="1"/>
  <c r="D11" i="38" a="1"/>
  <c r="M14" i="38" a="1"/>
  <c r="AQ62" i="38" a="1"/>
  <c r="F73" i="38" a="1"/>
  <c r="AL71" i="37" a="1"/>
  <c r="W75" i="38" a="1"/>
  <c r="Y67" i="38" a="1"/>
  <c r="O26" i="38" a="1"/>
  <c r="N51" i="38" a="1"/>
  <c r="T76" i="38" a="1"/>
  <c r="L57" i="38" a="1"/>
  <c r="AD70" i="38" a="1"/>
  <c r="K29" i="38" a="1"/>
  <c r="N35" i="38" a="1"/>
  <c r="E38" i="38" a="1"/>
  <c r="J76" i="38" a="1"/>
  <c r="K21" i="38" a="1"/>
  <c r="V73" i="38" a="1"/>
  <c r="AQ63" i="38" a="1"/>
  <c r="I25" i="38" a="1"/>
  <c r="AB58" i="38" a="1"/>
  <c r="AC55" i="38" a="1"/>
  <c r="AE57" i="38" a="1"/>
  <c r="AT73" i="38" a="1"/>
  <c r="AF62" i="38" a="1"/>
  <c r="O53" i="38" a="1"/>
  <c r="AB79" i="37" a="1"/>
  <c r="F27" i="38" a="1"/>
  <c r="Z78" i="38" a="1"/>
  <c r="I40" i="38" a="1"/>
  <c r="AA54" i="38" a="1"/>
  <c r="P6" i="38" a="1"/>
  <c r="AJ78" i="38" a="1"/>
  <c r="J81" i="37" a="1"/>
  <c r="AR74" i="38" a="1"/>
  <c r="AQ71" i="38" a="1"/>
  <c r="Y58" i="38" a="1"/>
  <c r="V57" i="38" a="1"/>
  <c r="AS76" i="38" a="1"/>
  <c r="AR38" i="38" a="1"/>
  <c r="X78" i="37" a="1"/>
  <c r="U59" i="38" a="1"/>
  <c r="L77" i="38" a="1"/>
  <c r="AK52" i="38" a="1"/>
  <c r="K8" i="38" a="1"/>
  <c r="Y53" i="37" a="1"/>
  <c r="AB51" i="38" a="1"/>
  <c r="K54" i="38" a="1"/>
  <c r="O13" i="38" a="1"/>
  <c r="W83" i="37" a="1"/>
  <c r="W60" i="38" a="1"/>
  <c r="I87" i="37" a="1"/>
  <c r="AF78" i="38" a="1"/>
  <c r="AV57" i="38" a="1"/>
  <c r="Y79" i="37" a="1"/>
  <c r="L21" i="38" a="1"/>
  <c r="AF88" i="37" a="1"/>
  <c r="AM69" i="37" a="1"/>
  <c r="F42" i="38" a="1"/>
  <c r="AE67" i="38" a="1"/>
  <c r="AL79" i="37" a="1"/>
  <c r="D45" i="38" a="1"/>
  <c r="J12" i="38" a="1"/>
  <c r="I35" i="38" a="1"/>
  <c r="P56" i="38" a="1"/>
  <c r="F63" i="38" a="1"/>
  <c r="AE53" i="38" a="1"/>
  <c r="F39" i="38" a="1"/>
  <c r="M4" i="38" a="1"/>
  <c r="G26" i="38" a="1"/>
  <c r="AD68" i="38" a="1"/>
  <c r="AO71" i="38" a="1"/>
  <c r="D75" i="38" a="1"/>
  <c r="L39" i="38" a="1"/>
  <c r="AK58" i="38" a="1"/>
  <c r="AQ68" i="38" a="1"/>
  <c r="AR61" i="37" a="1"/>
  <c r="AT72" i="38" a="1"/>
  <c r="U44" i="38" a="1"/>
  <c r="Z86" i="37" a="1"/>
  <c r="L19" i="38" a="1"/>
  <c r="AD63" i="38" a="1"/>
  <c r="M21" i="38" a="1"/>
  <c r="D14" i="38" a="1"/>
  <c r="H17" i="37" a="1"/>
  <c r="AL53" i="37" a="1"/>
  <c r="F21" i="38" a="1"/>
  <c r="W87" i="37" a="1"/>
  <c r="AN87" i="37" a="1"/>
  <c r="AA88" i="37" a="1"/>
  <c r="F36" i="38" a="1"/>
  <c r="J23" i="38" a="1"/>
  <c r="T88" i="37" a="1"/>
  <c r="K82" i="37" a="1"/>
  <c r="AT71" i="38" a="1"/>
  <c r="AM79" i="37" a="1"/>
  <c r="AP62" i="38" a="1"/>
  <c r="U89" i="37" a="1"/>
  <c r="L77" i="37" a="1"/>
  <c r="AJ57" i="38" a="1"/>
  <c r="I77" i="38" a="1"/>
  <c r="U54" i="38" a="1"/>
  <c r="V63" i="37" a="1"/>
  <c r="W86" i="37" a="1"/>
  <c r="X47" i="38" a="1"/>
  <c r="AO44" i="38" a="1"/>
  <c r="AP37" i="38" a="1"/>
  <c r="I63" i="38" a="1"/>
  <c r="AM57" i="38" a="1"/>
  <c r="AA73" i="38" a="1"/>
  <c r="AK77" i="38" a="1"/>
  <c r="AC71" i="38" a="1"/>
  <c r="AV77" i="38" a="1"/>
  <c r="AS78" i="38" a="1"/>
  <c r="T75" i="38" a="1"/>
  <c r="K85" i="37" a="1"/>
  <c r="U78" i="38" a="1"/>
  <c r="J54" i="38" a="1"/>
  <c r="AQ66" i="37" a="1"/>
  <c r="AQ51" i="38" a="1"/>
  <c r="V78" i="37" a="1"/>
  <c r="AL79" i="38" a="1"/>
  <c r="N20" i="38" a="1"/>
  <c r="AB71" i="38" a="1"/>
  <c r="AD38" i="38" a="1"/>
  <c r="X69" i="37" a="1"/>
  <c r="W75" i="37" a="1"/>
  <c r="AA83" i="37" a="1"/>
  <c r="W61" i="37" a="1"/>
  <c r="Z69" i="37" a="1"/>
  <c r="AR67" i="37" a="1"/>
  <c r="AV38" i="38" a="1"/>
  <c r="AT38" i="38" a="1"/>
  <c r="T44" i="38" a="1"/>
  <c r="N26" i="38" a="1"/>
  <c r="AO81" i="37" a="1"/>
  <c r="V74" i="38" a="1"/>
  <c r="AP39" i="38" a="1"/>
  <c r="E9" i="38" a="1"/>
  <c r="F82" i="37" a="1"/>
  <c r="AC36" i="38" a="1"/>
  <c r="AB52" i="37" a="1"/>
  <c r="AF52" i="38" a="1"/>
  <c r="K6" i="38" a="1"/>
  <c r="D53" i="38" a="1"/>
  <c r="M6" i="38" a="1"/>
  <c r="D71" i="38" a="1"/>
  <c r="L4" i="38" a="1"/>
  <c r="O47" i="38" a="1"/>
  <c r="H3" i="38" a="1"/>
  <c r="AT43" i="38" a="1"/>
  <c r="Y62" i="37" a="1"/>
  <c r="O10" i="38" a="1"/>
  <c r="G4" i="38" a="1"/>
  <c r="AV54" i="38" a="1"/>
  <c r="O4" i="38" a="1"/>
  <c r="AP53" i="38" a="1"/>
  <c r="AU40" i="38" a="1"/>
  <c r="AA79" i="38" a="1"/>
  <c r="N21" i="38" a="1"/>
  <c r="AB68" i="37" a="1"/>
  <c r="M76" i="38" a="1"/>
  <c r="G60" i="38" a="1"/>
  <c r="AB57" i="37" a="1"/>
  <c r="X43" i="38" a="1"/>
  <c r="AV55" i="38" a="1"/>
  <c r="X42" i="38" a="1"/>
  <c r="Y36" i="38" a="1"/>
  <c r="J37" i="38" a="1"/>
  <c r="G76" i="38" a="1"/>
  <c r="F8" i="38" a="1"/>
  <c r="AR88" i="37" a="1"/>
  <c r="V58" i="38" a="1"/>
  <c r="K30" i="38" a="1"/>
  <c r="AD53" i="38" a="1"/>
  <c r="H37" i="38" a="1"/>
  <c r="N53" i="38" a="1"/>
  <c r="V42" i="38" a="1"/>
  <c r="AF77" i="38" a="1"/>
  <c r="I17" i="37" a="1"/>
  <c r="H8" i="38" a="1"/>
  <c r="O51" i="38" a="1"/>
  <c r="AN51" i="38" a="1"/>
  <c r="AD56" i="38" a="1"/>
  <c r="G67" i="38" a="1"/>
  <c r="Z67" i="38" a="1"/>
  <c r="J73" i="38" a="1"/>
  <c r="AA63" i="37" a="1"/>
  <c r="G71" i="38" a="1"/>
  <c r="AF45" i="38" a="1"/>
  <c r="F26" i="38" a="1"/>
  <c r="AE55" i="38" a="1"/>
  <c r="J35" i="37" a="1"/>
  <c r="AO85" i="37" a="1"/>
  <c r="O74" i="38" a="1"/>
  <c r="AO83" i="37" a="1"/>
  <c r="AM83" i="37" a="1"/>
  <c r="D24" i="38" a="1"/>
  <c r="AF39" i="38" a="1"/>
  <c r="E76" i="38" a="1"/>
  <c r="L70" i="38" a="1"/>
  <c r="J35" i="38" a="1"/>
  <c r="AN72" i="38" a="1"/>
  <c r="AL69" i="37" a="1"/>
  <c r="AB75" i="38" a="1"/>
  <c r="K57" i="38" a="1"/>
  <c r="AL36" i="38" a="1"/>
  <c r="AO57" i="38" a="1"/>
  <c r="AM77" i="38" a="1"/>
  <c r="I52" i="37" a="1"/>
  <c r="I58" i="38" a="1"/>
  <c r="M46" i="38" a="1"/>
  <c r="AQ77" i="37" a="1"/>
  <c r="I19" i="38" a="1"/>
  <c r="D8" i="38" a="1"/>
  <c r="W71" i="38" a="1"/>
  <c r="AJ68" i="38" a="1"/>
  <c r="AN44" i="38" a="1"/>
  <c r="L76" i="37" a="1"/>
  <c r="AJ45" i="38" a="1"/>
  <c r="I78" i="37" a="1"/>
  <c r="AT44" i="38" a="1"/>
  <c r="AQ70" i="37" a="1"/>
  <c r="G19" i="38" a="1"/>
  <c r="AN82" i="37" a="1"/>
  <c r="AT55" i="38" a="1"/>
  <c r="AP58" i="37" a="1"/>
  <c r="N12" i="38" a="1"/>
  <c r="AU69" i="38" a="1"/>
  <c r="AO59" i="38" a="1"/>
  <c r="J28" i="38" a="1"/>
  <c r="W59" i="38" a="1"/>
  <c r="AB59" i="38" a="1"/>
  <c r="K67" i="38" a="1"/>
  <c r="L82" i="37" a="1"/>
  <c r="AN83" i="37" a="1"/>
  <c r="Z54" i="38" a="1"/>
  <c r="M45" i="38" a="1"/>
  <c r="X60" i="37" a="1"/>
  <c r="AO45" i="38" a="1"/>
  <c r="F40" i="38" a="1"/>
  <c r="AQ69" i="38" a="1"/>
  <c r="Y88" i="37" a="1"/>
  <c r="AM38" i="38" a="1"/>
  <c r="AS46" i="38" a="1"/>
  <c r="AA38" i="38" a="1"/>
  <c r="AQ40" i="38" a="1"/>
  <c r="T68" i="38" a="1"/>
  <c r="AO78" i="37" a="1"/>
  <c r="AE71" i="38" a="1"/>
  <c r="AQ59" i="38" a="1"/>
  <c r="AR82" i="37" a="1"/>
  <c r="AL87" i="37" a="1"/>
  <c r="I8" i="38" a="1"/>
  <c r="AE74" i="38" a="1"/>
  <c r="X53" i="37" a="1"/>
  <c r="T46" i="38" a="1"/>
  <c r="AO52" i="38" a="1"/>
  <c r="AP41" i="38" a="1"/>
  <c r="O79" i="38" a="1"/>
  <c r="H82" i="37" a="1"/>
  <c r="M24" i="38" a="1"/>
  <c r="L78" i="38" a="1"/>
  <c r="E4" i="38" a="1"/>
  <c r="G79" i="37" a="1"/>
  <c r="E27" i="38" a="1"/>
  <c r="Z74" i="38" a="1"/>
  <c r="V40" i="38" a="1"/>
  <c r="O89" i="37" a="1"/>
  <c r="N14" i="38" a="1"/>
  <c r="O23" i="38" a="1"/>
  <c r="AD52" i="38" a="1"/>
  <c r="AB43" i="38" a="1"/>
  <c r="AC59" i="38" a="1"/>
  <c r="AT45" i="38" a="1"/>
  <c r="D77" i="38" a="1"/>
  <c r="AD46" i="38" a="1"/>
  <c r="AV52" i="38" a="1"/>
  <c r="D37" i="38" a="1"/>
  <c r="H71" i="38" a="1"/>
  <c r="W51" i="38" a="1"/>
  <c r="M41" i="38" a="1"/>
  <c r="W65" i="37" a="1"/>
  <c r="AE54" i="38" a="1"/>
  <c r="AA75" i="37" a="1"/>
  <c r="H71" i="37" a="1"/>
  <c r="AF72" i="38" a="1"/>
  <c r="AN67" i="38" a="1"/>
  <c r="X75" i="38" a="1"/>
  <c r="AO87" i="37" a="1"/>
  <c r="P37" i="38" a="1"/>
  <c r="AM52" i="37" a="1"/>
  <c r="X66" i="37" a="1"/>
  <c r="AT41" i="38" a="1"/>
  <c r="H53" i="38" a="1"/>
  <c r="AA70" i="37" a="1"/>
  <c r="AL85" i="37" a="1"/>
  <c r="O45" i="38" a="1"/>
  <c r="K14" i="38" a="1"/>
  <c r="Y77" i="38" a="1"/>
  <c r="M47" i="38" a="1"/>
  <c r="I29" i="38" a="1"/>
  <c r="P8" i="38" a="1"/>
  <c r="AK51" i="38" a="1"/>
  <c r="AM78" i="38" a="1"/>
  <c r="E10" i="38" a="1"/>
  <c r="AF44" i="38" a="1"/>
  <c r="T69" i="38" a="1"/>
  <c r="P60" i="38" a="1"/>
  <c r="K79" i="37" a="1"/>
  <c r="V84" i="37" a="1"/>
  <c r="AC89" i="37" a="1"/>
  <c r="AN77" i="37" a="1"/>
  <c r="AN70" i="37" a="1"/>
  <c r="K59" i="38" a="1"/>
  <c r="AO72" i="38" a="1"/>
  <c r="Y63" i="38" a="1"/>
  <c r="H80" i="37" a="1"/>
  <c r="AF61" i="38" a="1"/>
  <c r="AL64" i="37" a="1"/>
  <c r="AK75" i="38" a="1"/>
  <c r="H68" i="38" a="1"/>
  <c r="L71" i="38" a="1"/>
  <c r="G68" i="38" a="1"/>
  <c r="Y42" i="38" a="1"/>
  <c r="H52" i="38" a="1"/>
  <c r="I20" i="38" a="1"/>
  <c r="AO43" i="38" a="1"/>
  <c r="AN56" i="38" a="1"/>
  <c r="J10" i="38" a="1"/>
  <c r="H34" i="37" a="1"/>
  <c r="D69" i="38" a="1"/>
  <c r="AR67" i="38" a="1"/>
  <c r="X84" i="37" a="1"/>
  <c r="AU37" i="38" a="1"/>
  <c r="AS51" i="38" a="1"/>
  <c r="X80" i="37" a="1"/>
  <c r="V39" i="38" a="1"/>
  <c r="AM88" i="37" a="1"/>
  <c r="N77" i="38" a="1"/>
  <c r="AP75" i="37" a="1"/>
  <c r="D7" i="38" a="1"/>
  <c r="G31" i="38" a="1"/>
  <c r="F41" i="38" a="1"/>
  <c r="K63" i="38" a="1"/>
  <c r="AU63" i="38" a="1"/>
  <c r="F54" i="38" a="1"/>
  <c r="AN71" i="38" a="1"/>
  <c r="T56" i="38" a="1"/>
  <c r="AL35" i="38" a="1"/>
  <c r="AV73" i="38" a="1"/>
  <c r="AC51" i="38" a="1"/>
  <c r="AR55" i="38" a="1"/>
  <c r="T57" i="38" a="1"/>
  <c r="AD88" i="37" a="1"/>
  <c r="AP67" i="37" a="1"/>
  <c r="AC53" i="38" a="1"/>
  <c r="U41" i="38" a="1"/>
  <c r="H77" i="38" a="1"/>
  <c r="Z66" i="37" a="1"/>
  <c r="AV51" i="38" a="1"/>
  <c r="H21" i="38" a="1"/>
  <c r="U35" i="38" a="1"/>
  <c r="I54" i="38" a="1"/>
  <c r="AP65" i="37" a="1"/>
  <c r="AQ79" i="38" a="1"/>
  <c r="V59" i="37" a="1"/>
  <c r="L30" i="38" a="1"/>
  <c r="AE69" i="38" a="1"/>
  <c r="W62" i="38" a="1"/>
  <c r="L52" i="37" a="1"/>
  <c r="Y61" i="37" a="1"/>
  <c r="M37" i="38" a="1"/>
  <c r="G15" i="38" a="1"/>
  <c r="AK62" i="38" a="1"/>
  <c r="AP76" i="37" a="1"/>
  <c r="AJ61" i="38" a="1"/>
  <c r="J34" i="37" a="1"/>
  <c r="Y43" i="38" a="1"/>
  <c r="AM68" i="38" a="1"/>
  <c r="AQ64" i="37" a="1"/>
  <c r="V38" i="38" a="1"/>
  <c r="G59" i="38" a="1"/>
  <c r="AQ36" i="38" a="1"/>
  <c r="U38" i="38" a="1"/>
  <c r="AN62" i="38" a="1"/>
  <c r="K15" i="38" a="1"/>
  <c r="J51" i="38" a="1"/>
  <c r="AB47" i="38" a="1"/>
  <c r="AO37" i="38" a="1"/>
  <c r="AQ68" i="37" a="1"/>
  <c r="L63" i="38" a="1"/>
  <c r="F11" i="38" a="1"/>
  <c r="AM45" i="38" a="1"/>
  <c r="H85" i="37" a="1"/>
  <c r="AN40" i="38" a="1"/>
  <c r="AN59" i="37" a="1"/>
  <c r="AV68" i="38" a="1"/>
  <c r="H62" i="38" a="1"/>
  <c r="X52" i="37" a="1"/>
  <c r="W58" i="37" a="1"/>
  <c r="L78" i="37" a="1"/>
  <c r="P71" i="38" a="1"/>
  <c r="U56" i="38" a="1"/>
  <c r="AR54" i="38" a="1"/>
  <c r="AA36" i="38" a="1"/>
  <c r="L5" i="38" a="1"/>
  <c r="E57" i="38" a="1"/>
  <c r="W42" i="38" a="1"/>
  <c r="AQ61" i="38" a="1"/>
  <c r="AN61" i="37" a="1"/>
  <c r="Y81" i="37" a="1"/>
  <c r="K72" i="38" a="1"/>
  <c r="AE62" i="38" a="1"/>
  <c r="AT61" i="38" a="1"/>
  <c r="AF40" i="38" a="1"/>
  <c r="U36" i="38" a="1"/>
  <c r="X77" i="38" a="1"/>
  <c r="P29" i="38" a="1"/>
  <c r="E73" i="38" a="1"/>
  <c r="J71" i="38" a="1"/>
  <c r="F70" i="37" a="1"/>
  <c r="I38" i="38" a="1"/>
  <c r="O88" i="37" a="1"/>
  <c r="J53" i="37" a="1"/>
  <c r="E56" i="38" a="1"/>
  <c r="D28" i="38" a="1"/>
  <c r="AE70" i="38" a="1"/>
  <c r="AJ70" i="38" a="1"/>
  <c r="K41" i="38" a="1"/>
  <c r="V53" i="38" a="1"/>
  <c r="AP87" i="37" a="1"/>
  <c r="U60" i="38" a="1"/>
  <c r="AT57" i="38" a="1"/>
  <c r="AO64" i="37" a="1"/>
  <c r="AR83" i="37" a="1"/>
  <c r="AR44" i="38" a="1"/>
  <c r="X86" i="37" a="1"/>
  <c r="Z70" i="37" a="1"/>
  <c r="AO59" i="37" a="1"/>
  <c r="AK47" i="38" a="1"/>
  <c r="AV45" i="38" a="1"/>
  <c r="AB62" i="38" a="1"/>
  <c r="I57" i="38" a="1"/>
  <c r="P15" i="38" a="1"/>
  <c r="E51" i="38" a="1"/>
  <c r="T37" i="38" a="1"/>
  <c r="T51" i="38" a="1"/>
  <c r="T73" i="38" a="1"/>
  <c r="AF57" i="38" a="1"/>
  <c r="E19" i="38" a="1"/>
  <c r="E7" i="38" a="1"/>
  <c r="O68" i="38" a="1"/>
  <c r="AK41" i="38" a="1"/>
  <c r="F78" i="37" a="1"/>
  <c r="V52" i="38" a="1"/>
  <c r="X71" i="38" a="1"/>
  <c r="AQ60" i="38" a="1"/>
  <c r="AL43" i="38" a="1"/>
  <c r="AN84" i="37" a="1"/>
  <c r="J6" i="38" a="1"/>
  <c r="O43" i="38" a="1"/>
  <c r="T59" i="38" a="1"/>
  <c r="AO76" i="37" a="1"/>
  <c r="W85" i="37" a="1"/>
  <c r="AO39" i="38" a="1"/>
  <c r="X68" i="38" a="1"/>
  <c r="V53" i="37" a="1"/>
  <c r="X38" i="38" a="1"/>
  <c r="P63" i="38" a="1"/>
  <c r="AS70" i="38" a="1"/>
  <c r="AA37" i="38" a="1"/>
  <c r="W63" i="37" a="1"/>
  <c r="Y74" i="38" a="1"/>
  <c r="I71" i="37" a="1"/>
  <c r="F89" i="37" a="1"/>
  <c r="Y70" i="37" a="1"/>
  <c r="J75" i="38" a="1"/>
  <c r="W84" i="37" a="1"/>
  <c r="G25" i="38" a="1"/>
  <c r="N76" i="38" a="1"/>
  <c r="W77" i="38" a="1"/>
  <c r="L70" i="37" a="1"/>
  <c r="E75" i="38" a="1"/>
  <c r="H41" i="38" a="1"/>
  <c r="AV89" i="37" a="1"/>
  <c r="K81" i="37" a="1"/>
  <c r="AA52" i="37" a="1"/>
  <c r="Y66" i="37" a="1"/>
  <c r="AE60" i="38" a="1"/>
  <c r="AT35" i="38" a="1"/>
  <c r="AN77" i="38" a="1"/>
  <c r="G20" i="38" a="1"/>
  <c r="I76" i="37" a="1"/>
  <c r="AM87" i="37" a="1"/>
  <c r="G8" i="38" a="1"/>
  <c r="AJ41" i="38" a="1"/>
  <c r="N55" i="38" a="1"/>
  <c r="AJ71" i="38" a="1"/>
  <c r="K76" i="37" a="1"/>
  <c r="AL52" i="38" a="1"/>
  <c r="AJ89" i="37" a="1"/>
  <c r="P35" i="38" a="1"/>
  <c r="V76" i="38" a="1"/>
  <c r="O11" i="38" a="1"/>
  <c r="AK70" i="38" a="1"/>
  <c r="AD76" i="38" a="1"/>
  <c r="L68" i="38" a="1"/>
  <c r="D63" i="38" a="1"/>
  <c r="G14" i="38" a="1"/>
  <c r="AC75" i="38" a="1"/>
  <c r="K5" i="38" a="1"/>
  <c r="AA60" i="38" a="1"/>
  <c r="W76" i="37" a="1"/>
  <c r="AF71" i="38" a="1"/>
  <c r="AU73" i="38" a="1"/>
  <c r="Y35" i="38" a="1"/>
  <c r="AL63" i="38" a="1"/>
  <c r="AB68" i="38" a="1"/>
  <c r="AA42" i="38" a="1"/>
  <c r="AA46" i="38" a="1"/>
  <c r="Z51" i="38" a="1"/>
  <c r="E20" i="38" a="1"/>
  <c r="E59" i="38" a="1"/>
  <c r="AO79" i="38" a="1"/>
  <c r="V68" i="38" a="1"/>
  <c r="AN52" i="37" a="1"/>
  <c r="K78" i="37" a="1"/>
  <c r="G23" i="38" a="1"/>
  <c r="AD44" i="38" a="1"/>
  <c r="AQ78" i="37" a="1"/>
  <c r="AJ37" i="38" a="1"/>
  <c r="AP67" i="38" a="1"/>
  <c r="H10" i="38" a="1"/>
  <c r="AB65" i="37" a="1"/>
  <c r="AF75" i="38" a="1"/>
  <c r="P44" i="38" a="1"/>
  <c r="T35" i="38" a="1"/>
  <c r="Z71" i="37" a="1"/>
  <c r="Z67" i="37" a="1"/>
  <c r="AL68" i="38" a="1"/>
  <c r="AP89" i="37" a="1"/>
  <c r="O52" i="38" a="1"/>
  <c r="D49" i="37" a="1"/>
  <c r="AL76" i="37" a="1"/>
  <c r="I73" i="38" a="1"/>
  <c r="AR87" i="37" a="1"/>
  <c r="H35" i="37" a="1"/>
  <c r="J78" i="38" a="1"/>
  <c r="AN58" i="38" a="1"/>
  <c r="G34" i="37" a="1"/>
  <c r="D67" i="38" a="1"/>
  <c r="AO76" i="38" a="1"/>
  <c r="U42" i="38" a="1"/>
  <c r="P88" i="37" a="1"/>
  <c r="H58" i="38" a="1"/>
  <c r="AR59" i="38" a="1"/>
  <c r="P79" i="38" a="1"/>
  <c r="AC41" i="38" a="1"/>
  <c r="G39" i="38" a="1"/>
  <c r="K71" i="38" a="1"/>
  <c r="AU59" i="38" a="1"/>
  <c r="AC67" i="38" a="1"/>
  <c r="O36" i="38" a="1"/>
  <c r="AL45" i="38" a="1"/>
  <c r="AC39" i="38" a="1"/>
  <c r="F17" i="37" a="1"/>
  <c r="AU45" i="38" a="1"/>
  <c r="AA56" i="38" a="1"/>
  <c r="O8" i="38" a="1"/>
  <c r="J55" i="38" a="1"/>
  <c r="AK39" i="38" a="1"/>
  <c r="AP45" i="38" a="1"/>
  <c r="AU39" i="38" a="1"/>
  <c r="W43" i="38" a="1"/>
  <c r="AM67" i="37" a="1"/>
  <c r="H29" i="38" a="1"/>
  <c r="AV74" i="38" a="1"/>
  <c r="AM80" i="37" a="1"/>
  <c r="AB72" i="38" a="1"/>
  <c r="AB67" i="38" a="1"/>
  <c r="J84" i="37" a="1"/>
  <c r="AD74" i="38" a="1"/>
  <c r="V75" i="37" a="1"/>
  <c r="V35" i="38" a="1"/>
  <c r="H76" i="38" a="1"/>
  <c r="AS38" i="38" a="1"/>
  <c r="Z60" i="38" a="1"/>
  <c r="AO46" i="38" a="1"/>
  <c r="AF43" i="38" a="1"/>
  <c r="P25" i="38" a="1"/>
  <c r="AR86" i="37" a="1"/>
  <c r="AN35" i="38" a="1"/>
  <c r="AA89" i="37" a="1"/>
  <c r="L53" i="37" a="1"/>
  <c r="AO62" i="37" a="1"/>
  <c r="AR46" i="38" a="1"/>
  <c r="AK46" i="38" a="1"/>
  <c r="M36" i="38" a="1"/>
  <c r="H61" i="38" a="1"/>
  <c r="I88" i="37" a="1"/>
  <c r="AQ39" i="38" a="1"/>
  <c r="G6" i="38" a="1"/>
  <c r="Y44" i="38" a="1"/>
  <c r="Z60" i="37" a="1"/>
  <c r="AN54" i="38" a="1"/>
  <c r="H81" i="37" a="1"/>
  <c r="AE78" i="38" a="1"/>
  <c r="O57" i="38" a="1"/>
  <c r="Z58" i="37" a="1"/>
  <c r="AE46" i="38" a="1"/>
  <c r="AT40" i="38" a="1"/>
  <c r="AF53" i="38" a="1"/>
  <c r="P58" i="38" a="1"/>
  <c r="T36" i="38" a="1"/>
  <c r="K62" i="38" a="1"/>
  <c r="O75" i="38" a="1"/>
  <c r="J77" i="38" a="1"/>
  <c r="L62" i="38" a="1"/>
  <c r="AP52" i="38" a="1"/>
  <c r="F5" i="38" a="1"/>
  <c r="N28" i="38" a="1"/>
  <c r="U45" i="38" a="1"/>
  <c r="E58" i="38" a="1"/>
  <c r="V70" i="38" a="1"/>
  <c r="I76" i="38" a="1"/>
  <c r="AK89" i="37" a="1"/>
  <c r="F38" i="38" a="1"/>
  <c r="J67" i="38" a="1"/>
  <c r="AF76" i="38" a="1"/>
  <c r="AA39" i="38" a="1"/>
  <c r="H31" i="38" a="1"/>
  <c r="AR59" i="37" a="1"/>
  <c r="P47" i="38" a="1"/>
  <c r="AR47" i="38" a="1"/>
  <c r="AK88" i="37" a="1"/>
  <c r="AP55" i="38" a="1"/>
  <c r="I70" i="38" a="1"/>
  <c r="AE61" i="38" a="1"/>
  <c r="AP59" i="37" a="1"/>
  <c r="K9" i="38" a="1"/>
  <c r="AM77" i="37" a="1"/>
  <c r="AS39" i="38" a="1"/>
  <c r="G13" i="38" a="1"/>
  <c r="H22" i="38" a="1"/>
  <c r="W70" i="37" a="1"/>
  <c r="D10" i="38" a="1"/>
  <c r="H70" i="38" a="1"/>
  <c r="AM72" i="38" a="1"/>
  <c r="W64" i="37" a="1"/>
  <c r="K35" i="37" a="1"/>
  <c r="W36" i="38" a="1"/>
  <c r="AM66" i="37" a="1"/>
  <c r="AQ77" i="38" a="1"/>
  <c r="AM61" i="37" a="1"/>
  <c r="F47" i="38" a="1"/>
  <c r="H53" i="37" a="1"/>
  <c r="N36" i="38" a="1"/>
  <c r="AN60" i="37" a="1"/>
  <c r="J86" i="37" a="1"/>
  <c r="AP40" i="38" a="1"/>
  <c r="J9" i="38" a="1"/>
  <c r="M28" i="38" a="1"/>
  <c r="W60" i="37" a="1"/>
  <c r="Y71" i="37" a="1"/>
  <c r="L15" i="38" a="1"/>
  <c r="E44" i="38" a="1"/>
  <c r="AP69" i="38" a="1"/>
  <c r="I21" i="38" a="1"/>
  <c r="AT42" i="38" a="1"/>
  <c r="K4" i="38" a="1"/>
  <c r="P42" i="38" a="1"/>
  <c r="AB69" i="38" a="1"/>
  <c r="AP73" i="38" a="1"/>
  <c r="AF59" i="38" a="1"/>
  <c r="AQ43" i="38" a="1"/>
  <c r="E78" i="38" a="1"/>
  <c r="I79" i="38" a="1"/>
  <c r="L86" i="37" a="1"/>
  <c r="AC60" i="38" a="1"/>
  <c r="I56" i="38" a="1"/>
  <c r="I68" i="38" a="1"/>
  <c r="K47" i="38" a="1"/>
  <c r="L89" i="37" a="1"/>
  <c r="J60" i="38" a="1"/>
  <c r="L54" i="38" a="1"/>
  <c r="W35" i="38" a="1"/>
  <c r="AB52" i="38" a="1"/>
  <c r="AM71" i="37" a="1"/>
  <c r="H13" i="38" a="1"/>
  <c r="Z55" i="38" a="1"/>
  <c r="I36" i="38" a="1"/>
  <c r="Z39" i="38" a="1"/>
  <c r="Y68" i="37" a="1"/>
  <c r="F45" i="38" a="1"/>
  <c r="AR51" i="38" a="1"/>
  <c r="AA58" i="38" a="1"/>
  <c r="U71" i="38" a="1"/>
  <c r="J79" i="38" a="1"/>
  <c r="G69" i="38" a="1"/>
  <c r="H83" i="37" a="1"/>
  <c r="L40" i="38" a="1"/>
  <c r="I5" i="38" a="1"/>
  <c r="V64" i="37" a="1"/>
  <c r="O35" i="38" a="1"/>
  <c r="N73" i="38" a="1"/>
  <c r="J19" i="38" a="1"/>
  <c r="AU72" i="38" a="1"/>
  <c r="K51" i="38" a="1"/>
  <c r="W78" i="37" a="1"/>
  <c r="F6" i="38" a="1"/>
  <c r="H51" i="38" a="1"/>
  <c r="Z75" i="37" a="1"/>
  <c r="AT76" i="38" a="1"/>
  <c r="Y52" i="38" a="1"/>
  <c r="I60" i="38" a="1"/>
  <c r="L42" i="38" a="1"/>
  <c r="M71" i="38" a="1"/>
  <c r="D79" i="38" a="1"/>
  <c r="K71" i="37" a="1"/>
  <c r="I67" i="38" a="1"/>
  <c r="E53" i="38" a="1"/>
  <c r="F71" i="37" a="1"/>
  <c r="F16" i="37" a="1"/>
  <c r="D6" i="38" a="1"/>
  <c r="AB59" i="37" a="1"/>
  <c r="L3" i="38" a="1"/>
  <c r="AQ75" i="38" a="1"/>
  <c r="Z63" i="38" a="1"/>
  <c r="L81" i="37" a="1"/>
  <c r="X61" i="38" a="1"/>
  <c r="P55" i="38" a="1"/>
  <c r="F86" i="37" a="1"/>
  <c r="F57" i="38" a="1"/>
  <c r="P9" i="38" a="1"/>
  <c r="P3" i="38" a="1"/>
  <c r="F35" i="38" a="1"/>
  <c r="AN64" i="37" a="1"/>
  <c r="K53" i="37" a="1"/>
  <c r="Z85" i="37" a="1"/>
  <c r="Z61" i="37" a="1"/>
  <c r="AL38" i="38" a="1"/>
  <c r="AN53" i="38" a="1"/>
  <c r="F23" i="38" a="1"/>
  <c r="AP69" i="37" a="1"/>
  <c r="X79" i="38" a="1"/>
  <c r="O14" i="38" a="1"/>
  <c r="AU60" i="38" a="1"/>
  <c r="AB83" i="37" a="1"/>
  <c r="W38" i="38" a="1"/>
  <c r="Y83" i="37" a="1"/>
  <c r="AQ79" i="37" a="1"/>
  <c r="AA75" i="38" a="1"/>
  <c r="U72" i="38" a="1"/>
  <c r="H60" i="38" a="1"/>
  <c r="AA44" i="38" a="1"/>
  <c r="J41" i="38" a="1"/>
  <c r="W45" i="38" a="1"/>
  <c r="AR68" i="38" a="1"/>
  <c r="M42" i="38" a="1"/>
  <c r="AJ79" i="38" a="1"/>
  <c r="AU51" i="38" a="1"/>
  <c r="Z57" i="37" a="1"/>
  <c r="AP70" i="38" a="1"/>
  <c r="AP66" i="37" a="1"/>
  <c r="H47" i="38" a="1"/>
  <c r="H5" i="38" a="1"/>
  <c r="P72" i="38" a="1"/>
  <c r="E41" i="38" a="1"/>
  <c r="J27" i="38" a="1"/>
  <c r="U40" i="38" a="1"/>
  <c r="M10" i="38" a="1"/>
  <c r="Y38" i="38" a="1"/>
  <c r="AQ76" i="37" a="1"/>
  <c r="K86" i="37" a="1"/>
  <c r="K12" i="38" a="1"/>
  <c r="AR36" i="38" a="1"/>
  <c r="L44" i="38" a="1"/>
  <c r="D12" i="38" a="1"/>
  <c r="AD59" i="38" a="1"/>
  <c r="W40" i="38" a="1"/>
  <c r="AM63" i="38" a="1"/>
  <c r="AP79" i="37" a="1"/>
  <c r="G77" i="38" a="1"/>
  <c r="AS73" i="38" a="1"/>
  <c r="X89" i="37" a="1"/>
  <c r="H75" i="37" a="1"/>
  <c r="I71" i="38" a="1"/>
  <c r="K46" i="38" a="1"/>
  <c r="G80" i="37" a="1"/>
  <c r="G87" i="37" a="1"/>
  <c r="G5" i="38" a="1"/>
  <c r="E71" i="38" a="1"/>
  <c r="E52" i="38" a="1"/>
  <c r="K87" i="37" a="1"/>
  <c r="N54" i="38" a="1"/>
  <c r="V45" i="38" a="1"/>
  <c r="T43" i="38" a="1"/>
  <c r="AP61" i="38" a="1"/>
  <c r="H86" i="37" a="1"/>
  <c r="F77" i="38" a="1"/>
  <c r="V70" i="37" a="1"/>
  <c r="J52" i="38" a="1"/>
  <c r="AC77" i="38" a="1"/>
  <c r="AE45" i="38" a="1"/>
  <c r="E22" i="38" a="1"/>
  <c r="D59" i="38" a="1"/>
  <c r="AA82" i="37" a="1"/>
  <c r="G45" i="38" a="1"/>
  <c r="AV72" i="38" a="1"/>
  <c r="AM61" i="38" a="1"/>
  <c r="L35" i="37" a="1"/>
  <c r="AU57" i="38" a="1"/>
  <c r="J24" i="38" a="1"/>
  <c r="L12" i="38" a="1"/>
  <c r="AJ75" i="38" a="1"/>
  <c r="N9" i="38" a="1"/>
  <c r="AE76" i="38" a="1"/>
  <c r="AQ57" i="38" a="1"/>
  <c r="AB41" i="38" a="1"/>
  <c r="AM35" i="38" a="1"/>
  <c r="G30" i="38" a="1"/>
  <c r="AJ56" i="38" a="1"/>
  <c r="AA59" i="38" a="1"/>
  <c r="W59" i="37" a="1"/>
  <c r="AA52" i="38" a="1"/>
  <c r="M54" i="38" a="1"/>
  <c r="G7" i="38" a="1"/>
  <c r="AA61" i="38" a="1"/>
  <c r="Y39" i="38" a="1"/>
  <c r="I85" i="37" a="1"/>
  <c r="AQ80" i="37" a="1"/>
  <c r="Z36" i="38" a="1"/>
  <c r="V51" i="38" a="1"/>
  <c r="G70" i="38" a="1"/>
  <c r="X88" i="37" a="1"/>
  <c r="H43" i="38" a="1"/>
  <c r="D9" i="38" a="1"/>
  <c r="AL77" i="38" a="1"/>
  <c r="O15" i="38" a="1"/>
  <c r="I34" i="37" a="1"/>
  <c r="K42" i="38" a="1"/>
  <c r="E42" i="38" a="1"/>
  <c r="Y51" i="38" a="1"/>
  <c r="AR60" i="37" a="1"/>
  <c r="AR40" i="38" a="1"/>
  <c r="M58" i="38" a="1"/>
  <c r="O40" i="38" a="1"/>
  <c r="N47" i="38" a="1"/>
  <c r="AB77" i="38" a="1"/>
  <c r="AA57" i="37" a="1"/>
  <c r="AV76" i="38" a="1"/>
  <c r="AL82" i="37" a="1"/>
  <c r="AR75" i="37" a="1"/>
  <c r="Z79" i="37" a="1"/>
  <c r="Y77" i="37" a="1"/>
  <c r="D38" i="38" a="1"/>
  <c r="M63" i="38" a="1"/>
  <c r="AR37" i="38" a="1"/>
  <c r="P62" i="38" a="1"/>
  <c r="Y54" i="38" a="1"/>
  <c r="J21" i="38" a="1"/>
  <c r="AL81" i="37" a="1"/>
  <c r="AA69" i="38" a="1"/>
  <c r="K55" i="38" a="1"/>
  <c r="AP63" i="38" a="1"/>
  <c r="V79" i="37" a="1"/>
  <c r="N31" i="38" a="1"/>
  <c r="F53" i="37" a="1"/>
  <c r="AR53" i="38" a="1"/>
  <c r="L51" i="38" a="1"/>
  <c r="V43" i="38" a="1"/>
  <c r="AL86" i="37" a="1"/>
  <c r="J63" i="38" a="1"/>
  <c r="AT77" i="38" a="1"/>
  <c r="AD58" i="38" a="1"/>
  <c r="AL74" i="38" a="1"/>
  <c r="AO73" i="38" a="1"/>
  <c r="L47" i="38" a="1"/>
  <c r="AQ60" i="37" a="1"/>
  <c r="AL88" i="37" a="1"/>
  <c r="AN68" i="37" a="1"/>
  <c r="O71" i="38" a="1"/>
  <c r="AK35" i="38" a="1"/>
  <c r="K37" i="38" a="1"/>
  <c r="Y57" i="37" a="1"/>
  <c r="AR68" i="37" a="1"/>
  <c r="AL71" i="38" a="1"/>
  <c r="N27" i="38" a="1"/>
  <c r="J56" i="38" a="1"/>
  <c r="N15" i="38" a="1"/>
  <c r="AO63" i="37" a="1"/>
  <c r="AF89" i="37" a="1"/>
  <c r="J71" i="37" a="1"/>
  <c r="L60" i="38" a="1"/>
  <c r="AB77" i="37" a="1"/>
  <c r="I4" i="38" a="1"/>
  <c r="F7" i="38" a="1"/>
  <c r="K73" i="38" a="1"/>
  <c r="G78" i="38" a="1"/>
  <c r="X82" i="37" a="1"/>
  <c r="H14" i="38" a="1"/>
  <c r="AB53" i="37" a="1"/>
  <c r="AV39" i="38" a="1"/>
  <c r="P67" i="38" a="1"/>
  <c r="Y78" i="38" a="1"/>
  <c r="AJ52" i="38" a="1"/>
  <c r="P27" i="38" a="1"/>
  <c r="J80" i="37" a="1"/>
  <c r="N62" i="38" a="1"/>
  <c r="F25" i="38" a="1"/>
  <c r="AB46" i="38" a="1"/>
  <c r="AT63" i="38" a="1"/>
  <c r="D72" i="38" a="1"/>
  <c r="AM78" i="37" a="1"/>
  <c r="U62" i="38" a="1"/>
  <c r="AK44" i="38" a="1"/>
  <c r="W37" i="38" a="1"/>
  <c r="AQ71" i="37" a="1"/>
  <c r="Z73" i="38" a="1"/>
  <c r="N3" i="38" a="1"/>
  <c r="AA59" i="37" a="1"/>
  <c r="Z72" i="38" a="1"/>
  <c r="G61" i="38" a="1"/>
  <c r="AQ67" i="37" a="1"/>
  <c r="J17" i="37" a="1"/>
  <c r="AF55" i="38" a="1"/>
  <c r="AD36" i="38" a="1"/>
  <c r="AV40" i="38" a="1"/>
  <c r="H23" i="38" a="1"/>
  <c r="I10" i="38" a="1"/>
  <c r="G71" i="37" a="1"/>
  <c r="F79" i="38" a="1"/>
  <c r="H79" i="38" a="1"/>
  <c r="W80" i="37" a="1"/>
  <c r="P19" i="38" a="1"/>
  <c r="W78" i="38" a="1"/>
  <c r="G52" i="37" a="1"/>
  <c r="O12" i="38" a="1"/>
  <c r="K69" i="38" a="1"/>
  <c r="AQ87" i="37" a="1"/>
  <c r="E40" i="38" a="1"/>
  <c r="L11" i="38" a="1"/>
  <c r="J70" i="38" a="1"/>
  <c r="F22" i="38" a="1"/>
  <c r="F3" i="38" a="1"/>
  <c r="AC79" i="38" a="1"/>
  <c r="AN45" i="38" a="1"/>
  <c r="J61" i="38" a="1"/>
  <c r="N79" i="38" a="1"/>
  <c r="E60" i="38" a="1"/>
  <c r="O76" i="38" a="1"/>
  <c r="I42" i="38" a="1"/>
  <c r="U75" i="38" a="1"/>
  <c r="AN80" i="37" a="1"/>
  <c r="AC88" i="37" a="1"/>
  <c r="AD62" i="38" a="1"/>
  <c r="AN75" i="37" a="1"/>
  <c r="AF42" i="38" a="1"/>
  <c r="O3" i="38" a="1"/>
  <c r="G72" i="38" a="1"/>
  <c r="AS77" i="38" a="1"/>
  <c r="Y75" i="38" a="1"/>
  <c r="AU70" i="38" a="1"/>
  <c r="AD47" i="38" a="1"/>
  <c r="Z78" i="37" a="1"/>
  <c r="AA69" i="37" a="1"/>
  <c r="F37" i="38" a="1"/>
  <c r="AU43" i="38" a="1"/>
  <c r="H45" i="38" a="1"/>
  <c r="F31" i="38" a="1"/>
  <c r="U73" i="38" a="1"/>
  <c r="I83" i="37" a="1"/>
  <c r="AO89" i="37" a="1"/>
  <c r="D39" i="38" a="1"/>
  <c r="AK57" i="38" a="1"/>
  <c r="Y79" i="38" a="1"/>
  <c r="L38" i="38" a="1"/>
  <c r="AK72" i="38" a="1"/>
  <c r="AR42" i="38" a="1"/>
  <c r="N78" i="38" a="1"/>
  <c r="AK38" i="38" a="1"/>
  <c r="H11" i="38" a="1"/>
  <c r="J3" i="38" a="1"/>
  <c r="J74" i="38" a="1"/>
  <c r="AR35" i="38" a="1"/>
  <c r="AE56" i="38" a="1"/>
  <c r="I39" i="37" a="1"/>
  <c r="M5" i="38" a="1"/>
  <c r="X55" i="38" a="1"/>
  <c r="AA67" i="37" a="1"/>
  <c r="G37" i="38" a="1"/>
  <c r="F4" i="39" a="1"/>
  <c r="F12" i="39" a="1"/>
  <c r="F7" i="39" a="1"/>
  <c r="L12" i="39" a="1"/>
  <c r="L9" i="39" a="1"/>
  <c r="F11" i="39" a="1"/>
  <c r="F9" i="39" a="1"/>
  <c r="F6" i="39" a="1"/>
  <c r="L4" i="39" a="1"/>
  <c r="L8" i="39" a="1"/>
  <c r="F23" i="39" a="1"/>
  <c r="F10" i="39" a="1"/>
  <c r="F5" i="39" a="1"/>
  <c r="L5" i="39" a="1"/>
  <c r="L6" i="39" a="1"/>
  <c r="L11" i="39" a="1"/>
  <c r="L10" i="39" a="1"/>
  <c r="L7" i="39" a="1"/>
  <c r="F13" i="39" a="1"/>
  <c r="F8" i="39" a="1"/>
  <c r="N25" i="20" a="1"/>
  <c r="N24" i="20" a="1"/>
  <c r="F20" i="20" a="1"/>
  <c r="F15" i="20" a="1"/>
  <c r="L2" i="33" a="1"/>
  <c r="L2" i="29" a="1"/>
  <c r="L2" i="3" a="1"/>
  <c r="F23" i="39" l="1"/>
  <c r="L4" i="39"/>
  <c r="L9" i="39"/>
  <c r="L7" i="39"/>
  <c r="L8" i="39"/>
  <c r="L10" i="39"/>
  <c r="L11" i="39"/>
  <c r="L12" i="39"/>
  <c r="L6" i="39"/>
  <c r="L5" i="39"/>
  <c r="F13" i="39"/>
  <c r="F12" i="39"/>
  <c r="F11" i="39"/>
  <c r="F10" i="39"/>
  <c r="F9" i="39"/>
  <c r="F8" i="39"/>
  <c r="F7" i="39"/>
  <c r="F6" i="39"/>
  <c r="F5" i="39"/>
  <c r="F4" i="39"/>
  <c r="N25" i="20"/>
  <c r="N24" i="20"/>
  <c r="F20" i="20"/>
  <c r="F15" i="20"/>
  <c r="K3" i="34"/>
  <c r="G4" i="34"/>
  <c r="G5" i="34" s="1"/>
  <c r="K3" i="23"/>
  <c r="G5" i="23"/>
  <c r="K4" i="23" s="1"/>
  <c r="G6" i="34"/>
  <c r="K5" i="34" s="1"/>
  <c r="K4" i="34"/>
  <c r="L2" i="33"/>
  <c r="M2" i="33" s="1"/>
  <c r="G6" i="33"/>
  <c r="K5" i="33" s="1"/>
  <c r="K4" i="33"/>
  <c r="K3" i="33"/>
  <c r="G6" i="32"/>
  <c r="K5" i="32"/>
  <c r="K4" i="32"/>
  <c r="K3" i="32"/>
  <c r="G5" i="31"/>
  <c r="K4" i="31"/>
  <c r="K3" i="31"/>
  <c r="G6" i="30"/>
  <c r="K5" i="30"/>
  <c r="K4" i="30"/>
  <c r="K3" i="30"/>
  <c r="L2" i="29"/>
  <c r="M2" i="29" s="1"/>
  <c r="G5" i="29"/>
  <c r="K3" i="29"/>
  <c r="G5" i="28"/>
  <c r="K4" i="28" s="1"/>
  <c r="K3" i="28"/>
  <c r="G6" i="27"/>
  <c r="K5" i="27"/>
  <c r="K4" i="27"/>
  <c r="K3" i="27"/>
  <c r="G6" i="26"/>
  <c r="K5" i="26"/>
  <c r="K4" i="26"/>
  <c r="K3" i="26"/>
  <c r="G5" i="25"/>
  <c r="K3" i="25"/>
  <c r="G6" i="24"/>
  <c r="K5" i="24" s="1"/>
  <c r="K4" i="24"/>
  <c r="K3" i="24"/>
  <c r="G6" i="23"/>
  <c r="G5" i="22"/>
  <c r="K4" i="22"/>
  <c r="K3" i="22"/>
  <c r="G5" i="21"/>
  <c r="K4" i="21"/>
  <c r="K3" i="21"/>
  <c r="G5" i="8"/>
  <c r="K3" i="8"/>
  <c r="G6" i="9"/>
  <c r="K5" i="9"/>
  <c r="K4" i="9"/>
  <c r="K3" i="9"/>
  <c r="G5" i="4"/>
  <c r="K4" i="4" s="1"/>
  <c r="K3" i="4"/>
  <c r="L2" i="3"/>
  <c r="M2" i="3" s="1"/>
  <c r="G5" i="3"/>
  <c r="K3" i="3"/>
  <c r="G4" i="2"/>
  <c r="J3" i="2" s="1"/>
  <c r="G4" i="1"/>
  <c r="J3" i="1" s="1"/>
  <c r="I39" i="37"/>
  <c r="D49" i="37"/>
  <c r="AM89" i="37"/>
  <c r="AN89" i="37"/>
  <c r="AO89" i="37"/>
  <c r="AP89" i="37"/>
  <c r="AQ89" i="37"/>
  <c r="AR89" i="37"/>
  <c r="AS89" i="37"/>
  <c r="AT89" i="37"/>
  <c r="AU89" i="37"/>
  <c r="AL89" i="37"/>
  <c r="AV89" i="37"/>
  <c r="AJ89" i="37"/>
  <c r="AK89" i="37"/>
  <c r="AN88" i="37"/>
  <c r="AP88" i="37"/>
  <c r="AR88" i="37"/>
  <c r="AO88" i="37"/>
  <c r="AQ88" i="37"/>
  <c r="AS88" i="37"/>
  <c r="AJ88" i="37"/>
  <c r="AT88" i="37"/>
  <c r="AM88" i="37"/>
  <c r="AL88" i="37"/>
  <c r="AK88" i="37"/>
  <c r="AU88" i="37"/>
  <c r="AV88" i="37"/>
  <c r="W89" i="37"/>
  <c r="X89" i="37"/>
  <c r="Y89" i="37"/>
  <c r="Z89" i="37"/>
  <c r="AA89" i="37"/>
  <c r="AB89" i="37"/>
  <c r="AC89" i="37"/>
  <c r="T89" i="37"/>
  <c r="AD89" i="37"/>
  <c r="U89" i="37"/>
  <c r="AE89" i="37"/>
  <c r="V89" i="37"/>
  <c r="AF89" i="37"/>
  <c r="W88" i="37"/>
  <c r="X88" i="37"/>
  <c r="Y88" i="37"/>
  <c r="Z88" i="37"/>
  <c r="AA88" i="37"/>
  <c r="AB88" i="37"/>
  <c r="AC88" i="37"/>
  <c r="T88" i="37"/>
  <c r="AD88" i="37"/>
  <c r="U88" i="37"/>
  <c r="AE88" i="37"/>
  <c r="V88" i="37"/>
  <c r="AF88" i="37"/>
  <c r="K89" i="37"/>
  <c r="M89" i="37"/>
  <c r="O89" i="37"/>
  <c r="H89" i="37"/>
  <c r="J89" i="37"/>
  <c r="L89" i="37"/>
  <c r="D89" i="37"/>
  <c r="E89" i="37"/>
  <c r="F89" i="37"/>
  <c r="P89" i="37"/>
  <c r="G89" i="37"/>
  <c r="I89" i="37"/>
  <c r="N89" i="37"/>
  <c r="D88" i="37"/>
  <c r="O88" i="37"/>
  <c r="F88" i="37"/>
  <c r="P88" i="37"/>
  <c r="G88" i="37"/>
  <c r="H88" i="37"/>
  <c r="I88" i="37"/>
  <c r="J88" i="37"/>
  <c r="K88" i="37"/>
  <c r="L88" i="37"/>
  <c r="M88" i="37"/>
  <c r="N88" i="37"/>
  <c r="E88" i="37"/>
  <c r="G71" i="37"/>
  <c r="H71" i="37"/>
  <c r="I71" i="37"/>
  <c r="J71" i="37"/>
  <c r="K71" i="37"/>
  <c r="L71" i="37"/>
  <c r="F71" i="37"/>
  <c r="G70" i="37"/>
  <c r="H70" i="37"/>
  <c r="I70" i="37"/>
  <c r="J70" i="37"/>
  <c r="K70" i="37"/>
  <c r="L70" i="37"/>
  <c r="F70" i="37"/>
  <c r="Z71" i="37"/>
  <c r="X71" i="37"/>
  <c r="AA71" i="37"/>
  <c r="AB71" i="37"/>
  <c r="W71" i="37"/>
  <c r="V71" i="37"/>
  <c r="Y71" i="37"/>
  <c r="W70" i="37"/>
  <c r="Y70" i="37"/>
  <c r="AA70" i="37"/>
  <c r="V70" i="37"/>
  <c r="X70" i="37"/>
  <c r="Z70" i="37"/>
  <c r="AB70" i="37"/>
  <c r="AM71" i="37"/>
  <c r="AN71" i="37"/>
  <c r="AO71" i="37"/>
  <c r="AQ71" i="37"/>
  <c r="AR71" i="37"/>
  <c r="AL71" i="37"/>
  <c r="AP71" i="37"/>
  <c r="AL70" i="37"/>
  <c r="AM70" i="37"/>
  <c r="AN70" i="37"/>
  <c r="AO70" i="37"/>
  <c r="AP70" i="37"/>
  <c r="AQ70" i="37"/>
  <c r="AR70" i="37"/>
  <c r="AN53" i="37"/>
  <c r="AO53" i="37"/>
  <c r="AP53" i="37"/>
  <c r="AQ53" i="37"/>
  <c r="AR53" i="37"/>
  <c r="AM53" i="37"/>
  <c r="AL53" i="37"/>
  <c r="AN52" i="37"/>
  <c r="AP52" i="37"/>
  <c r="AR52" i="37"/>
  <c r="AL52" i="37"/>
  <c r="AM52" i="37"/>
  <c r="AO52" i="37"/>
  <c r="AQ52" i="37"/>
  <c r="AB53" i="37"/>
  <c r="V53" i="37"/>
  <c r="W53" i="37"/>
  <c r="X53" i="37"/>
  <c r="Y53" i="37"/>
  <c r="Z53" i="37"/>
  <c r="AA53" i="37"/>
  <c r="W52" i="37"/>
  <c r="X52" i="37"/>
  <c r="Y52" i="37"/>
  <c r="Z52" i="37"/>
  <c r="AA52" i="37"/>
  <c r="AB52" i="37"/>
  <c r="V52" i="37"/>
  <c r="G53" i="37"/>
  <c r="J53" i="37"/>
  <c r="K53" i="37"/>
  <c r="H53" i="37"/>
  <c r="I53" i="37"/>
  <c r="L53" i="37"/>
  <c r="F53" i="37"/>
  <c r="G52" i="37"/>
  <c r="H52" i="37"/>
  <c r="I52" i="37"/>
  <c r="K52" i="37"/>
  <c r="J52" i="37"/>
  <c r="L52" i="37"/>
  <c r="F52" i="37"/>
  <c r="F35" i="37"/>
  <c r="G35" i="37"/>
  <c r="K35" i="37"/>
  <c r="L35" i="37"/>
  <c r="H35" i="37"/>
  <c r="I35" i="37"/>
  <c r="J35" i="37"/>
  <c r="G34" i="37"/>
  <c r="H34" i="37"/>
  <c r="I34" i="37"/>
  <c r="J34" i="37"/>
  <c r="K34" i="37"/>
  <c r="L34" i="37"/>
  <c r="F34" i="37"/>
  <c r="G17" i="37"/>
  <c r="H17" i="37"/>
  <c r="I17" i="37"/>
  <c r="J17" i="37"/>
  <c r="K17" i="37"/>
  <c r="L17" i="37"/>
  <c r="F17" i="37"/>
  <c r="I16" i="37"/>
  <c r="H16" i="37"/>
  <c r="J16" i="37"/>
  <c r="K16" i="37"/>
  <c r="F16" i="37"/>
  <c r="G16" i="37"/>
  <c r="L16" i="37"/>
  <c r="H72" i="38"/>
  <c r="I73" i="38"/>
  <c r="M73" i="38"/>
  <c r="N74" i="38"/>
  <c r="O74" i="38"/>
  <c r="F76" i="38"/>
  <c r="J68" i="38"/>
  <c r="G76" i="38"/>
  <c r="K68" i="38"/>
  <c r="G77" i="38"/>
  <c r="K77" i="38"/>
  <c r="L78" i="38"/>
  <c r="O69" i="38"/>
  <c r="P70" i="38"/>
  <c r="M78" i="38"/>
  <c r="D71" i="38"/>
  <c r="I72" i="38"/>
  <c r="E67" i="38"/>
  <c r="F67" i="38"/>
  <c r="K69" i="38"/>
  <c r="G67" i="38"/>
  <c r="D70" i="38"/>
  <c r="J72" i="38"/>
  <c r="O73" i="38"/>
  <c r="H76" i="38"/>
  <c r="N78" i="38"/>
  <c r="K67" i="38"/>
  <c r="M68" i="38"/>
  <c r="I71" i="38"/>
  <c r="P73" i="38"/>
  <c r="I76" i="38"/>
  <c r="E79" i="38"/>
  <c r="M67" i="38"/>
  <c r="F70" i="38"/>
  <c r="L72" i="38"/>
  <c r="D74" i="38"/>
  <c r="J76" i="38"/>
  <c r="G79" i="38"/>
  <c r="E69" i="38"/>
  <c r="L71" i="38"/>
  <c r="E74" i="38"/>
  <c r="N76" i="38"/>
  <c r="H79" i="38"/>
  <c r="G69" i="38"/>
  <c r="M71" i="38"/>
  <c r="E73" i="38"/>
  <c r="K75" i="38"/>
  <c r="D78" i="38"/>
  <c r="P67" i="38"/>
  <c r="L70" i="38"/>
  <c r="F73" i="38"/>
  <c r="L75" i="38"/>
  <c r="H78" i="38"/>
  <c r="J79" i="38"/>
  <c r="L68" i="38"/>
  <c r="E71" i="38"/>
  <c r="P74" i="38"/>
  <c r="M77" i="38"/>
  <c r="E70" i="38"/>
  <c r="K72" i="38"/>
  <c r="G75" i="38"/>
  <c r="N77" i="38"/>
  <c r="N68" i="38"/>
  <c r="K71" i="38"/>
  <c r="I75" i="38"/>
  <c r="O77" i="38"/>
  <c r="N67" i="38"/>
  <c r="G70" i="38"/>
  <c r="P72" i="38"/>
  <c r="J75" i="38"/>
  <c r="P77" i="38"/>
  <c r="O67" i="38"/>
  <c r="H70" i="38"/>
  <c r="F74" i="38"/>
  <c r="P76" i="38"/>
  <c r="I79" i="38"/>
  <c r="H69" i="38"/>
  <c r="N71" i="38"/>
  <c r="J74" i="38"/>
  <c r="D77" i="38"/>
  <c r="D68" i="38"/>
  <c r="I69" i="38"/>
  <c r="N70" i="38"/>
  <c r="O71" i="38"/>
  <c r="G73" i="38"/>
  <c r="L74" i="38"/>
  <c r="M75" i="38"/>
  <c r="E77" i="38"/>
  <c r="J78" i="38"/>
  <c r="K79" i="38"/>
  <c r="H68" i="38"/>
  <c r="J69" i="38"/>
  <c r="O70" i="38"/>
  <c r="F72" i="38"/>
  <c r="H73" i="38"/>
  <c r="M74" i="38"/>
  <c r="D76" i="38"/>
  <c r="F77" i="38"/>
  <c r="K78" i="38"/>
  <c r="O79" i="38"/>
  <c r="H67" i="38"/>
  <c r="E68" i="38"/>
  <c r="O68" i="38"/>
  <c r="L69" i="38"/>
  <c r="I70" i="38"/>
  <c r="F71" i="38"/>
  <c r="P71" i="38"/>
  <c r="M72" i="38"/>
  <c r="J73" i="38"/>
  <c r="G74" i="38"/>
  <c r="D75" i="38"/>
  <c r="N75" i="38"/>
  <c r="K76" i="38"/>
  <c r="H77" i="38"/>
  <c r="E78" i="38"/>
  <c r="O78" i="38"/>
  <c r="L79" i="38"/>
  <c r="I67" i="38"/>
  <c r="F68" i="38"/>
  <c r="P68" i="38"/>
  <c r="M69" i="38"/>
  <c r="J70" i="38"/>
  <c r="G71" i="38"/>
  <c r="D72" i="38"/>
  <c r="N72" i="38"/>
  <c r="K73" i="38"/>
  <c r="H74" i="38"/>
  <c r="E75" i="38"/>
  <c r="O75" i="38"/>
  <c r="L76" i="38"/>
  <c r="I77" i="38"/>
  <c r="F78" i="38"/>
  <c r="P78" i="38"/>
  <c r="M79" i="38"/>
  <c r="J67" i="38"/>
  <c r="G68" i="38"/>
  <c r="D69" i="38"/>
  <c r="N69" i="38"/>
  <c r="K70" i="38"/>
  <c r="H71" i="38"/>
  <c r="E72" i="38"/>
  <c r="O72" i="38"/>
  <c r="L73" i="38"/>
  <c r="I74" i="38"/>
  <c r="F75" i="38"/>
  <c r="P75" i="38"/>
  <c r="M76" i="38"/>
  <c r="J77" i="38"/>
  <c r="G78" i="38"/>
  <c r="D79" i="38"/>
  <c r="N79" i="38"/>
  <c r="L67" i="38"/>
  <c r="I68" i="38"/>
  <c r="F69" i="38"/>
  <c r="P69" i="38"/>
  <c r="M70" i="38"/>
  <c r="J71" i="38"/>
  <c r="G72" i="38"/>
  <c r="D73" i="38"/>
  <c r="N73" i="38"/>
  <c r="K74" i="38"/>
  <c r="H75" i="38"/>
  <c r="E76" i="38"/>
  <c r="O76" i="38"/>
  <c r="L77" i="38"/>
  <c r="I78" i="38"/>
  <c r="F79" i="38"/>
  <c r="P79" i="38"/>
  <c r="D67" i="38"/>
  <c r="M51" i="38"/>
  <c r="J52" i="38"/>
  <c r="G53" i="38"/>
  <c r="D54" i="38"/>
  <c r="N54" i="38"/>
  <c r="K55" i="38"/>
  <c r="H56" i="38"/>
  <c r="E57" i="38"/>
  <c r="O57" i="38"/>
  <c r="I59" i="38"/>
  <c r="F60" i="38"/>
  <c r="J62" i="38"/>
  <c r="H53" i="38"/>
  <c r="I56" i="38"/>
  <c r="J59" i="38"/>
  <c r="H63" i="38"/>
  <c r="E51" i="38"/>
  <c r="I53" i="38"/>
  <c r="M55" i="38"/>
  <c r="N58" i="38"/>
  <c r="H60" i="38"/>
  <c r="I63" i="38"/>
  <c r="F51" i="38"/>
  <c r="P51" i="38"/>
  <c r="G54" i="38"/>
  <c r="D55" i="38"/>
  <c r="N55" i="38"/>
  <c r="E58" i="38"/>
  <c r="O58" i="38"/>
  <c r="L59" i="38"/>
  <c r="I60" i="38"/>
  <c r="J63" i="38"/>
  <c r="D52" i="38"/>
  <c r="N52" i="38"/>
  <c r="H54" i="38"/>
  <c r="O55" i="38"/>
  <c r="L56" i="38"/>
  <c r="F58" i="38"/>
  <c r="M59" i="38"/>
  <c r="J60" i="38"/>
  <c r="G61" i="38"/>
  <c r="K63" i="38"/>
  <c r="H51" i="38"/>
  <c r="O52" i="38"/>
  <c r="L53" i="38"/>
  <c r="F55" i="38"/>
  <c r="M56" i="38"/>
  <c r="J57" i="38"/>
  <c r="N59" i="38"/>
  <c r="K60" i="38"/>
  <c r="H61" i="38"/>
  <c r="L63" i="38"/>
  <c r="I51" i="38"/>
  <c r="P52" i="38"/>
  <c r="J54" i="38"/>
  <c r="D56" i="38"/>
  <c r="K57" i="38"/>
  <c r="O59" i="38"/>
  <c r="F62" i="38"/>
  <c r="K54" i="38"/>
  <c r="M60" i="38"/>
  <c r="N63" i="38"/>
  <c r="E54" i="38"/>
  <c r="D61" i="38"/>
  <c r="L52" i="38"/>
  <c r="G57" i="38"/>
  <c r="O61" i="38"/>
  <c r="M52" i="38"/>
  <c r="K56" i="38"/>
  <c r="P61" i="38"/>
  <c r="G51" i="38"/>
  <c r="E55" i="38"/>
  <c r="P58" i="38"/>
  <c r="N62" i="38"/>
  <c r="I54" i="38"/>
  <c r="G58" i="38"/>
  <c r="O62" i="38"/>
  <c r="F52" i="38"/>
  <c r="G55" i="38"/>
  <c r="H58" i="38"/>
  <c r="L60" i="38"/>
  <c r="M63" i="38"/>
  <c r="J51" i="38"/>
  <c r="E56" i="38"/>
  <c r="D63" i="38"/>
  <c r="P60" i="38"/>
  <c r="K52" i="38"/>
  <c r="G60" i="38"/>
  <c r="O51" i="38"/>
  <c r="J56" i="38"/>
  <c r="E61" i="38"/>
  <c r="J53" i="38"/>
  <c r="H57" i="38"/>
  <c r="F61" i="38"/>
  <c r="K53" i="38"/>
  <c r="I57" i="38"/>
  <c r="D62" i="38"/>
  <c r="E52" i="38"/>
  <c r="P55" i="38"/>
  <c r="D59" i="38"/>
  <c r="E62" i="38"/>
  <c r="M53" i="38"/>
  <c r="N56" i="38"/>
  <c r="E59" i="38"/>
  <c r="I61" i="38"/>
  <c r="P62" i="38"/>
  <c r="G52" i="38"/>
  <c r="D53" i="38"/>
  <c r="N53" i="38"/>
  <c r="H55" i="38"/>
  <c r="O56" i="38"/>
  <c r="L57" i="38"/>
  <c r="I58" i="38"/>
  <c r="F59" i="38"/>
  <c r="P59" i="38"/>
  <c r="J61" i="38"/>
  <c r="G62" i="38"/>
  <c r="K51" i="38"/>
  <c r="H52" i="38"/>
  <c r="E53" i="38"/>
  <c r="O53" i="38"/>
  <c r="L54" i="38"/>
  <c r="I55" i="38"/>
  <c r="F56" i="38"/>
  <c r="P56" i="38"/>
  <c r="M57" i="38"/>
  <c r="J58" i="38"/>
  <c r="G59" i="38"/>
  <c r="D60" i="38"/>
  <c r="N60" i="38"/>
  <c r="K61" i="38"/>
  <c r="H62" i="38"/>
  <c r="E63" i="38"/>
  <c r="O63" i="38"/>
  <c r="G63" i="38"/>
  <c r="N51" i="38"/>
  <c r="L55" i="38"/>
  <c r="M58" i="38"/>
  <c r="K62" i="38"/>
  <c r="F54" i="38"/>
  <c r="D58" i="38"/>
  <c r="L62" i="38"/>
  <c r="M62" i="38"/>
  <c r="L58" i="38"/>
  <c r="M61" i="38"/>
  <c r="O54" i="38"/>
  <c r="F57" i="38"/>
  <c r="P57" i="38"/>
  <c r="N61" i="38"/>
  <c r="P54" i="38"/>
  <c r="K59" i="38"/>
  <c r="L51" i="38"/>
  <c r="I52" i="38"/>
  <c r="F53" i="38"/>
  <c r="P53" i="38"/>
  <c r="M54" i="38"/>
  <c r="J55" i="38"/>
  <c r="G56" i="38"/>
  <c r="D57" i="38"/>
  <c r="N57" i="38"/>
  <c r="K58" i="38"/>
  <c r="H59" i="38"/>
  <c r="E60" i="38"/>
  <c r="O60" i="38"/>
  <c r="L61" i="38"/>
  <c r="I62" i="38"/>
  <c r="F63" i="38"/>
  <c r="P63" i="38"/>
  <c r="D51" i="38"/>
  <c r="X56" i="38"/>
  <c r="Y56" i="38"/>
  <c r="AC51" i="38"/>
  <c r="Z56" i="38"/>
  <c r="Z59" i="38"/>
  <c r="AD54" i="38"/>
  <c r="V57" i="38"/>
  <c r="AA59" i="38"/>
  <c r="Z62" i="38"/>
  <c r="AC58" i="38"/>
  <c r="U51" i="38"/>
  <c r="AD58" i="38"/>
  <c r="AD61" i="38"/>
  <c r="V54" i="38"/>
  <c r="U57" i="38"/>
  <c r="AE51" i="38"/>
  <c r="Z52" i="38"/>
  <c r="W57" i="38"/>
  <c r="AA62" i="38"/>
  <c r="AF54" i="38"/>
  <c r="AB62" i="38"/>
  <c r="AB52" i="38"/>
  <c r="AF57" i="38"/>
  <c r="W63" i="38"/>
  <c r="AB55" i="38"/>
  <c r="AF60" i="38"/>
  <c r="AC55" i="38"/>
  <c r="AB58" i="38"/>
  <c r="Y63" i="38"/>
  <c r="Y53" i="38"/>
  <c r="U61" i="38"/>
  <c r="T54" i="38"/>
  <c r="AC61" i="38"/>
  <c r="U54" i="38"/>
  <c r="Y59" i="38"/>
  <c r="AD51" i="38"/>
  <c r="AE61" i="38"/>
  <c r="AE54" i="38"/>
  <c r="V60" i="38"/>
  <c r="AA52" i="38"/>
  <c r="AE57" i="38"/>
  <c r="W60" i="38"/>
  <c r="AA55" i="38"/>
  <c r="X60" i="38"/>
  <c r="W53" i="38"/>
  <c r="T58" i="38"/>
  <c r="X63" i="38"/>
  <c r="X53" i="38"/>
  <c r="T61" i="38"/>
  <c r="AC52" i="38"/>
  <c r="T55" i="38"/>
  <c r="X57" i="38"/>
  <c r="AB59" i="38"/>
  <c r="Z63" i="38"/>
  <c r="T52" i="38"/>
  <c r="X54" i="38"/>
  <c r="AB56" i="38"/>
  <c r="AF58" i="38"/>
  <c r="W61" i="38"/>
  <c r="AA63" i="38"/>
  <c r="U52" i="38"/>
  <c r="Y54" i="38"/>
  <c r="AC56" i="38"/>
  <c r="T59" i="38"/>
  <c r="AB63" i="38"/>
  <c r="Y51" i="38"/>
  <c r="Z54" i="38"/>
  <c r="AD56" i="38"/>
  <c r="AE59" i="38"/>
  <c r="AC63" i="38"/>
  <c r="T53" i="38"/>
  <c r="X55" i="38"/>
  <c r="Y58" i="38"/>
  <c r="W62" i="38"/>
  <c r="W59" i="38"/>
  <c r="AF51" i="38"/>
  <c r="W54" i="38"/>
  <c r="AA56" i="38"/>
  <c r="AE58" i="38"/>
  <c r="V61" i="38"/>
  <c r="AF61" i="38"/>
  <c r="AD52" i="38"/>
  <c r="U55" i="38"/>
  <c r="Y57" i="38"/>
  <c r="Z60" i="38"/>
  <c r="AD62" i="38"/>
  <c r="X51" i="38"/>
  <c r="AE52" i="38"/>
  <c r="V55" i="38"/>
  <c r="Z57" i="38"/>
  <c r="AA60" i="38"/>
  <c r="AE62" i="38"/>
  <c r="AF52" i="38"/>
  <c r="W55" i="38"/>
  <c r="AA57" i="38"/>
  <c r="U59" i="38"/>
  <c r="Y61" i="38"/>
  <c r="V62" i="38"/>
  <c r="W52" i="38"/>
  <c r="AA54" i="38"/>
  <c r="U56" i="38"/>
  <c r="AB57" i="38"/>
  <c r="V59" i="38"/>
  <c r="AC60" i="38"/>
  <c r="Z61" i="38"/>
  <c r="T63" i="38"/>
  <c r="AA51" i="38"/>
  <c r="X52" i="38"/>
  <c r="U53" i="38"/>
  <c r="AE53" i="38"/>
  <c r="AB54" i="38"/>
  <c r="Y55" i="38"/>
  <c r="V56" i="38"/>
  <c r="AF56" i="38"/>
  <c r="AC57" i="38"/>
  <c r="Z58" i="38"/>
  <c r="T60" i="38"/>
  <c r="AD60" i="38"/>
  <c r="AA61" i="38"/>
  <c r="X62" i="38"/>
  <c r="AE63" i="38"/>
  <c r="AB51" i="38"/>
  <c r="Y52" i="38"/>
  <c r="V53" i="38"/>
  <c r="AF53" i="38"/>
  <c r="AC54" i="38"/>
  <c r="Z55" i="38"/>
  <c r="W56" i="38"/>
  <c r="T57" i="38"/>
  <c r="AD57" i="38"/>
  <c r="AA58" i="38"/>
  <c r="X59" i="38"/>
  <c r="U60" i="38"/>
  <c r="AE60" i="38"/>
  <c r="AB61" i="38"/>
  <c r="Y62" i="38"/>
  <c r="V63" i="38"/>
  <c r="AF63" i="38"/>
  <c r="V51" i="38"/>
  <c r="Z53" i="38"/>
  <c r="AD55" i="38"/>
  <c r="U58" i="38"/>
  <c r="Y60" i="38"/>
  <c r="AC62" i="38"/>
  <c r="W51" i="38"/>
  <c r="AA53" i="38"/>
  <c r="AE55" i="38"/>
  <c r="V58" i="38"/>
  <c r="AC59" i="38"/>
  <c r="T62" i="38"/>
  <c r="AB53" i="38"/>
  <c r="AF55" i="38"/>
  <c r="W58" i="38"/>
  <c r="AD59" i="38"/>
  <c r="X61" i="38"/>
  <c r="U62" i="38"/>
  <c r="V52" i="38"/>
  <c r="AC53" i="38"/>
  <c r="T56" i="38"/>
  <c r="X58" i="38"/>
  <c r="AB60" i="38"/>
  <c r="AF62" i="38"/>
  <c r="Z51" i="38"/>
  <c r="AD53" i="38"/>
  <c r="AE56" i="38"/>
  <c r="AF59" i="38"/>
  <c r="AD63" i="38"/>
  <c r="U63" i="38"/>
  <c r="T51" i="38"/>
  <c r="Z75" i="38"/>
  <c r="AB71" i="38"/>
  <c r="AD73" i="38"/>
  <c r="AF71" i="38"/>
  <c r="AD77" i="38"/>
  <c r="AD75" i="38"/>
  <c r="U68" i="38"/>
  <c r="U70" i="38"/>
  <c r="AA78" i="38"/>
  <c r="AA71" i="38"/>
  <c r="AB69" i="38"/>
  <c r="U78" i="38"/>
  <c r="W72" i="38"/>
  <c r="X72" i="38"/>
  <c r="W74" i="38"/>
  <c r="AA68" i="38"/>
  <c r="AC70" i="38"/>
  <c r="AB74" i="38"/>
  <c r="AF76" i="38"/>
  <c r="AC72" i="38"/>
  <c r="T77" i="38"/>
  <c r="W69" i="38"/>
  <c r="X67" i="38"/>
  <c r="X77" i="38"/>
  <c r="AF69" i="38"/>
  <c r="T70" i="38"/>
  <c r="V76" i="38"/>
  <c r="Z78" i="38"/>
  <c r="Z68" i="38"/>
  <c r="Y70" i="38"/>
  <c r="AA76" i="38"/>
  <c r="AE78" i="38"/>
  <c r="AD70" i="38"/>
  <c r="AE68" i="38"/>
  <c r="AC74" i="38"/>
  <c r="AE70" i="38"/>
  <c r="X79" i="38"/>
  <c r="V73" i="38"/>
  <c r="AB79" i="38"/>
  <c r="AC67" i="38"/>
  <c r="Z73" i="38"/>
  <c r="AD67" i="38"/>
  <c r="AE73" i="38"/>
  <c r="AF73" i="38"/>
  <c r="Y68" i="38"/>
  <c r="W76" i="38"/>
  <c r="Y72" i="38"/>
  <c r="W79" i="38"/>
  <c r="V69" i="38"/>
  <c r="T73" i="38"/>
  <c r="U73" i="38"/>
  <c r="T75" i="38"/>
  <c r="V71" i="38"/>
  <c r="X69" i="38"/>
  <c r="Y75" i="38"/>
  <c r="AB67" i="38"/>
  <c r="Z71" i="38"/>
  <c r="AC77" i="38"/>
  <c r="U67" i="38"/>
  <c r="AB68" i="38"/>
  <c r="Y69" i="38"/>
  <c r="AF70" i="38"/>
  <c r="AC71" i="38"/>
  <c r="Z72" i="38"/>
  <c r="T74" i="38"/>
  <c r="AD74" i="38"/>
  <c r="X76" i="38"/>
  <c r="AE77" i="38"/>
  <c r="Y79" i="38"/>
  <c r="AF67" i="38"/>
  <c r="AC68" i="38"/>
  <c r="W70" i="38"/>
  <c r="T71" i="38"/>
  <c r="AD71" i="38"/>
  <c r="AA72" i="38"/>
  <c r="X73" i="38"/>
  <c r="U74" i="38"/>
  <c r="AB75" i="38"/>
  <c r="Y76" i="38"/>
  <c r="V77" i="38"/>
  <c r="AF77" i="38"/>
  <c r="AC78" i="38"/>
  <c r="Z79" i="38"/>
  <c r="AE67" i="38"/>
  <c r="V70" i="38"/>
  <c r="W73" i="38"/>
  <c r="AA75" i="38"/>
  <c r="U77" i="38"/>
  <c r="AB78" i="38"/>
  <c r="V67" i="38"/>
  <c r="Z69" i="38"/>
  <c r="AE74" i="38"/>
  <c r="W67" i="38"/>
  <c r="T68" i="38"/>
  <c r="AD68" i="38"/>
  <c r="AA69" i="38"/>
  <c r="X70" i="38"/>
  <c r="U71" i="38"/>
  <c r="AE71" i="38"/>
  <c r="AB72" i="38"/>
  <c r="Y73" i="38"/>
  <c r="V74" i="38"/>
  <c r="AF74" i="38"/>
  <c r="AC75" i="38"/>
  <c r="Z76" i="38"/>
  <c r="W77" i="38"/>
  <c r="T78" i="38"/>
  <c r="AD78" i="38"/>
  <c r="AA79" i="38"/>
  <c r="Y67" i="38"/>
  <c r="V68" i="38"/>
  <c r="AF68" i="38"/>
  <c r="AC69" i="38"/>
  <c r="Z70" i="38"/>
  <c r="W71" i="38"/>
  <c r="T72" i="38"/>
  <c r="AD72" i="38"/>
  <c r="AA73" i="38"/>
  <c r="X74" i="38"/>
  <c r="U75" i="38"/>
  <c r="AE75" i="38"/>
  <c r="AB76" i="38"/>
  <c r="Y77" i="38"/>
  <c r="V78" i="38"/>
  <c r="AF78" i="38"/>
  <c r="AC79" i="38"/>
  <c r="Z67" i="38"/>
  <c r="W68" i="38"/>
  <c r="T69" i="38"/>
  <c r="AD69" i="38"/>
  <c r="AA70" i="38"/>
  <c r="X71" i="38"/>
  <c r="U72" i="38"/>
  <c r="AE72" i="38"/>
  <c r="AB73" i="38"/>
  <c r="Y74" i="38"/>
  <c r="V75" i="38"/>
  <c r="AF75" i="38"/>
  <c r="AC76" i="38"/>
  <c r="Z77" i="38"/>
  <c r="W78" i="38"/>
  <c r="T79" i="38"/>
  <c r="AD79" i="38"/>
  <c r="AA67" i="38"/>
  <c r="X68" i="38"/>
  <c r="U69" i="38"/>
  <c r="AE69" i="38"/>
  <c r="AB70" i="38"/>
  <c r="Y71" i="38"/>
  <c r="V72" i="38"/>
  <c r="AF72" i="38"/>
  <c r="AC73" i="38"/>
  <c r="Z74" i="38"/>
  <c r="W75" i="38"/>
  <c r="T76" i="38"/>
  <c r="AD76" i="38"/>
  <c r="AA77" i="38"/>
  <c r="X78" i="38"/>
  <c r="U79" i="38"/>
  <c r="AE79" i="38"/>
  <c r="AF79" i="38"/>
  <c r="AA74" i="38"/>
  <c r="X75" i="38"/>
  <c r="U76" i="38"/>
  <c r="AE76" i="38"/>
  <c r="AB77" i="38"/>
  <c r="Y78" i="38"/>
  <c r="V79" i="38"/>
  <c r="T67" i="38"/>
  <c r="AV73" i="38"/>
  <c r="AQ68" i="38"/>
  <c r="AR68" i="38"/>
  <c r="AT77" i="38"/>
  <c r="AT71" i="38"/>
  <c r="AN72" i="38"/>
  <c r="AU73" i="38"/>
  <c r="AK67" i="38"/>
  <c r="AP75" i="38"/>
  <c r="AQ75" i="38"/>
  <c r="AS68" i="38"/>
  <c r="AL70" i="38"/>
  <c r="AM70" i="38"/>
  <c r="AJ74" i="38"/>
  <c r="AT70" i="38"/>
  <c r="AO72" i="38"/>
  <c r="AR75" i="38"/>
  <c r="AU77" i="38"/>
  <c r="AL67" i="38"/>
  <c r="AL76" i="38"/>
  <c r="AM69" i="38"/>
  <c r="AU70" i="38"/>
  <c r="AP72" i="38"/>
  <c r="AK74" i="38"/>
  <c r="AV77" i="38"/>
  <c r="AM76" i="38"/>
  <c r="AP78" i="38"/>
  <c r="AS67" i="38"/>
  <c r="AN69" i="38"/>
  <c r="AV70" i="38"/>
  <c r="AQ72" i="38"/>
  <c r="AR74" i="38"/>
  <c r="AN76" i="38"/>
  <c r="AQ78" i="38"/>
  <c r="AT67" i="38"/>
  <c r="AO69" i="38"/>
  <c r="AJ71" i="38"/>
  <c r="AK73" i="38"/>
  <c r="AS74" i="38"/>
  <c r="AO76" i="38"/>
  <c r="AR78" i="38"/>
  <c r="AU67" i="38"/>
  <c r="AP69" i="38"/>
  <c r="AV76" i="38"/>
  <c r="AQ71" i="38"/>
  <c r="AL73" i="38"/>
  <c r="AT74" i="38"/>
  <c r="AS78" i="38"/>
  <c r="AV67" i="38"/>
  <c r="AJ77" i="38"/>
  <c r="AM79" i="38"/>
  <c r="AJ70" i="38"/>
  <c r="AR71" i="38"/>
  <c r="AM73" i="38"/>
  <c r="AU74" i="38"/>
  <c r="AK77" i="38"/>
  <c r="AN79" i="38"/>
  <c r="AP68" i="38"/>
  <c r="AK70" i="38"/>
  <c r="AS71" i="38"/>
  <c r="AN73" i="38"/>
  <c r="AO75" i="38"/>
  <c r="AL77" i="38"/>
  <c r="AO79" i="38"/>
  <c r="AS77" i="38"/>
  <c r="AP79" i="38"/>
  <c r="AM67" i="38"/>
  <c r="AT68" i="38"/>
  <c r="AN70" i="38"/>
  <c r="AU71" i="38"/>
  <c r="AO73" i="38"/>
  <c r="AV74" i="38"/>
  <c r="AP76" i="38"/>
  <c r="AM77" i="38"/>
  <c r="AQ79" i="38"/>
  <c r="AK68" i="38"/>
  <c r="AR69" i="38"/>
  <c r="AL71" i="38"/>
  <c r="AS72" i="38"/>
  <c r="AM74" i="38"/>
  <c r="AT75" i="38"/>
  <c r="AN77" i="38"/>
  <c r="AR79" i="38"/>
  <c r="AL68" i="38"/>
  <c r="AS69" i="38"/>
  <c r="AM71" i="38"/>
  <c r="AT72" i="38"/>
  <c r="AN74" i="38"/>
  <c r="AU75" i="38"/>
  <c r="AO77" i="38"/>
  <c r="AS79" i="38"/>
  <c r="AM68" i="38"/>
  <c r="AT69" i="38"/>
  <c r="AN71" i="38"/>
  <c r="AU72" i="38"/>
  <c r="AO74" i="38"/>
  <c r="AS76" i="38"/>
  <c r="AT79" i="38"/>
  <c r="AU79" i="38"/>
  <c r="AJ68" i="38"/>
  <c r="AQ69" i="38"/>
  <c r="AK71" i="38"/>
  <c r="AR72" i="38"/>
  <c r="AL74" i="38"/>
  <c r="AS75" i="38"/>
  <c r="AJ78" i="38"/>
  <c r="AT78" i="38"/>
  <c r="AN67" i="38"/>
  <c r="AU68" i="38"/>
  <c r="AO70" i="38"/>
  <c r="AV71" i="38"/>
  <c r="AP73" i="38"/>
  <c r="AJ75" i="38"/>
  <c r="AQ76" i="38"/>
  <c r="AK78" i="38"/>
  <c r="AU78" i="38"/>
  <c r="AO67" i="38"/>
  <c r="AV68" i="38"/>
  <c r="AP70" i="38"/>
  <c r="AJ72" i="38"/>
  <c r="AQ73" i="38"/>
  <c r="AK75" i="38"/>
  <c r="AR76" i="38"/>
  <c r="AL78" i="38"/>
  <c r="AV78" i="38"/>
  <c r="AP67" i="38"/>
  <c r="AJ69" i="38"/>
  <c r="AQ70" i="38"/>
  <c r="AK72" i="38"/>
  <c r="AR73" i="38"/>
  <c r="AL75" i="38"/>
  <c r="AV75" i="38"/>
  <c r="AP77" i="38"/>
  <c r="AM78" i="38"/>
  <c r="AJ79" i="38"/>
  <c r="AQ67" i="38"/>
  <c r="AN68" i="38"/>
  <c r="AK69" i="38"/>
  <c r="AU69" i="38"/>
  <c r="AR70" i="38"/>
  <c r="AO71" i="38"/>
  <c r="AL72" i="38"/>
  <c r="AV72" i="38"/>
  <c r="AS73" i="38"/>
  <c r="AP74" i="38"/>
  <c r="AM75" i="38"/>
  <c r="AJ76" i="38"/>
  <c r="AT76" i="38"/>
  <c r="AQ77" i="38"/>
  <c r="AN78" i="38"/>
  <c r="AK79" i="38"/>
  <c r="AR67" i="38"/>
  <c r="AO68" i="38"/>
  <c r="AL69" i="38"/>
  <c r="AV69" i="38"/>
  <c r="AS70" i="38"/>
  <c r="AP71" i="38"/>
  <c r="AM72" i="38"/>
  <c r="AJ73" i="38"/>
  <c r="AT73" i="38"/>
  <c r="AQ74" i="38"/>
  <c r="AN75" i="38"/>
  <c r="AK76" i="38"/>
  <c r="AU76" i="38"/>
  <c r="AR77" i="38"/>
  <c r="AO78" i="38"/>
  <c r="AL79" i="38"/>
  <c r="AV79" i="38"/>
  <c r="AJ67" i="38"/>
  <c r="AV55" i="38"/>
  <c r="AO59" i="38"/>
  <c r="AT52" i="38"/>
  <c r="AJ55" i="38"/>
  <c r="AP59" i="38"/>
  <c r="AU62" i="38"/>
  <c r="AQ60" i="38"/>
  <c r="AU52" i="38"/>
  <c r="AK55" i="38"/>
  <c r="AN56" i="38"/>
  <c r="AQ58" i="38"/>
  <c r="AQ59" i="38"/>
  <c r="AL63" i="38"/>
  <c r="AU60" i="38"/>
  <c r="AS52" i="38"/>
  <c r="AL58" i="38"/>
  <c r="AJ54" i="38"/>
  <c r="AV61" i="38"/>
  <c r="AV54" i="38"/>
  <c r="AO60" i="38"/>
  <c r="AM56" i="38"/>
  <c r="AT61" i="38"/>
  <c r="AU51" i="38"/>
  <c r="AK54" i="38"/>
  <c r="AN57" i="38"/>
  <c r="AU61" i="38"/>
  <c r="AV51" i="38"/>
  <c r="AL53" i="38"/>
  <c r="AL54" i="38"/>
  <c r="AL55" i="38"/>
  <c r="AO56" i="38"/>
  <c r="AO57" i="38"/>
  <c r="AR58" i="38"/>
  <c r="AR59" i="38"/>
  <c r="AM63" i="38"/>
  <c r="AV60" i="38"/>
  <c r="AS62" i="38"/>
  <c r="AV53" i="38"/>
  <c r="AS61" i="38"/>
  <c r="AM57" i="38"/>
  <c r="AJ52" i="38"/>
  <c r="AM54" i="38"/>
  <c r="AP56" i="38"/>
  <c r="AS58" i="38"/>
  <c r="AN63" i="38"/>
  <c r="AK62" i="38"/>
  <c r="AK51" i="38"/>
  <c r="AN53" i="38"/>
  <c r="AQ55" i="38"/>
  <c r="AT57" i="38"/>
  <c r="AT58" i="38"/>
  <c r="AO62" i="38"/>
  <c r="AO52" i="38"/>
  <c r="AO54" i="38"/>
  <c r="AR56" i="38"/>
  <c r="AU58" i="38"/>
  <c r="AP63" i="38"/>
  <c r="AL61" i="38"/>
  <c r="AP52" i="38"/>
  <c r="AS54" i="38"/>
  <c r="AS56" i="38"/>
  <c r="AV58" i="38"/>
  <c r="AR63" i="38"/>
  <c r="AQ53" i="38"/>
  <c r="AT55" i="38"/>
  <c r="AJ59" i="38"/>
  <c r="AR62" i="38"/>
  <c r="AV63" i="38"/>
  <c r="AS51" i="38"/>
  <c r="AL57" i="38"/>
  <c r="AT51" i="38"/>
  <c r="AM58" i="38"/>
  <c r="AM53" i="38"/>
  <c r="AP55" i="38"/>
  <c r="AP57" i="38"/>
  <c r="AS59" i="38"/>
  <c r="AJ61" i="38"/>
  <c r="AK52" i="38"/>
  <c r="AN54" i="38"/>
  <c r="AQ56" i="38"/>
  <c r="AT59" i="38"/>
  <c r="AO63" i="38"/>
  <c r="AK61" i="38"/>
  <c r="AL51" i="38"/>
  <c r="AO53" i="38"/>
  <c r="AR55" i="38"/>
  <c r="AU57" i="38"/>
  <c r="AK60" i="38"/>
  <c r="AP62" i="38"/>
  <c r="AM51" i="38"/>
  <c r="AP53" i="38"/>
  <c r="AS55" i="38"/>
  <c r="AV57" i="38"/>
  <c r="AL60" i="38"/>
  <c r="AQ62" i="38"/>
  <c r="AN51" i="38"/>
  <c r="AQ52" i="38"/>
  <c r="AT54" i="38"/>
  <c r="AJ57" i="38"/>
  <c r="AJ58" i="38"/>
  <c r="AM60" i="38"/>
  <c r="AN61" i="38"/>
  <c r="AR51" i="38"/>
  <c r="AR52" i="38"/>
  <c r="AR53" i="38"/>
  <c r="AU54" i="38"/>
  <c r="AU55" i="38"/>
  <c r="AK57" i="38"/>
  <c r="AK58" i="38"/>
  <c r="AN59" i="38"/>
  <c r="AN60" i="38"/>
  <c r="AR61" i="38"/>
  <c r="AP60" i="38"/>
  <c r="AM61" i="38"/>
  <c r="AJ62" i="38"/>
  <c r="AT62" i="38"/>
  <c r="AQ63" i="38"/>
  <c r="AO51" i="38"/>
  <c r="AL52" i="38"/>
  <c r="AV52" i="38"/>
  <c r="AS53" i="38"/>
  <c r="AP54" i="38"/>
  <c r="AM55" i="38"/>
  <c r="AJ56" i="38"/>
  <c r="AT56" i="38"/>
  <c r="AQ57" i="38"/>
  <c r="AN58" i="38"/>
  <c r="AK59" i="38"/>
  <c r="AU59" i="38"/>
  <c r="AR60" i="38"/>
  <c r="AO61" i="38"/>
  <c r="AL62" i="38"/>
  <c r="AV62" i="38"/>
  <c r="AS63" i="38"/>
  <c r="AP51" i="38"/>
  <c r="AM52" i="38"/>
  <c r="AJ53" i="38"/>
  <c r="AT53" i="38"/>
  <c r="AQ54" i="38"/>
  <c r="AN55" i="38"/>
  <c r="AK56" i="38"/>
  <c r="AU56" i="38"/>
  <c r="AR57" i="38"/>
  <c r="AO58" i="38"/>
  <c r="AL59" i="38"/>
  <c r="AV59" i="38"/>
  <c r="AS60" i="38"/>
  <c r="AP61" i="38"/>
  <c r="AM62" i="38"/>
  <c r="AJ63" i="38"/>
  <c r="AT63" i="38"/>
  <c r="AQ51" i="38"/>
  <c r="AN52" i="38"/>
  <c r="AK53" i="38"/>
  <c r="AU53" i="38"/>
  <c r="AR54" i="38"/>
  <c r="AO55" i="38"/>
  <c r="AL56" i="38"/>
  <c r="AV56" i="38"/>
  <c r="AS57" i="38"/>
  <c r="AP58" i="38"/>
  <c r="AM59" i="38"/>
  <c r="AJ60" i="38"/>
  <c r="AT60" i="38"/>
  <c r="AQ61" i="38"/>
  <c r="AN62" i="38"/>
  <c r="AK63" i="38"/>
  <c r="AU63" i="38"/>
  <c r="AJ51" i="38"/>
  <c r="AT38" i="38"/>
  <c r="AR43" i="38"/>
  <c r="AL35" i="38"/>
  <c r="AK44" i="38"/>
  <c r="AU38" i="38"/>
  <c r="AU45" i="38"/>
  <c r="AN37" i="38"/>
  <c r="AQ40" i="38"/>
  <c r="AO46" i="38"/>
  <c r="AJ39" i="38"/>
  <c r="AP37" i="38"/>
  <c r="AL41" i="38"/>
  <c r="AU44" i="38"/>
  <c r="AS36" i="38"/>
  <c r="AO40" i="38"/>
  <c r="AP47" i="38"/>
  <c r="AR35" i="38"/>
  <c r="AP40" i="38"/>
  <c r="AL44" i="38"/>
  <c r="AV38" i="38"/>
  <c r="AM44" i="38"/>
  <c r="AJ41" i="38"/>
  <c r="AO37" i="38"/>
  <c r="AN44" i="38"/>
  <c r="AP39" i="38"/>
  <c r="AS42" i="38"/>
  <c r="AQ46" i="38"/>
  <c r="AV37" i="38"/>
  <c r="AQ39" i="38"/>
  <c r="AT42" i="38"/>
  <c r="AV35" i="38"/>
  <c r="AV44" i="38"/>
  <c r="AR46" i="38"/>
  <c r="AO36" i="38"/>
  <c r="AJ38" i="38"/>
  <c r="AR39" i="38"/>
  <c r="AM41" i="38"/>
  <c r="AU42" i="38"/>
  <c r="AN43" i="38"/>
  <c r="AJ45" i="38"/>
  <c r="AS46" i="38"/>
  <c r="AK35" i="38"/>
  <c r="AL37" i="38"/>
  <c r="AT45" i="38"/>
  <c r="AM37" i="38"/>
  <c r="AK42" i="38"/>
  <c r="AQ42" i="38"/>
  <c r="AS35" i="38"/>
  <c r="AV45" i="38"/>
  <c r="AR42" i="38"/>
  <c r="AT35" i="38"/>
  <c r="AP46" i="38"/>
  <c r="AK41" i="38"/>
  <c r="AU35" i="38"/>
  <c r="AO44" i="38"/>
  <c r="AP36" i="38"/>
  <c r="AK38" i="38"/>
  <c r="AS39" i="38"/>
  <c r="AN41" i="38"/>
  <c r="AL47" i="38"/>
  <c r="AT41" i="38"/>
  <c r="AO43" i="38"/>
  <c r="AK45" i="38"/>
  <c r="AM47" i="38"/>
  <c r="AQ36" i="38"/>
  <c r="AL38" i="38"/>
  <c r="AT39" i="38"/>
  <c r="AM40" i="38"/>
  <c r="AU41" i="38"/>
  <c r="AP43" i="38"/>
  <c r="AL45" i="38"/>
  <c r="AN47" i="38"/>
  <c r="AR36" i="38"/>
  <c r="AM38" i="38"/>
  <c r="AR45" i="38"/>
  <c r="AS38" i="38"/>
  <c r="AN40" i="38"/>
  <c r="AV41" i="38"/>
  <c r="AQ43" i="38"/>
  <c r="AS45" i="38"/>
  <c r="AO47" i="38"/>
  <c r="AJ42" i="38"/>
  <c r="AJ36" i="38"/>
  <c r="AQ37" i="38"/>
  <c r="AK39" i="38"/>
  <c r="AO41" i="38"/>
  <c r="AV42" i="38"/>
  <c r="AP44" i="38"/>
  <c r="AQ47" i="38"/>
  <c r="AU36" i="38"/>
  <c r="AO38" i="38"/>
  <c r="AS40" i="38"/>
  <c r="AM42" i="38"/>
  <c r="AT43" i="38"/>
  <c r="AN45" i="38"/>
  <c r="AR47" i="38"/>
  <c r="AL36" i="38"/>
  <c r="AP38" i="38"/>
  <c r="AJ40" i="38"/>
  <c r="AN42" i="38"/>
  <c r="AU43" i="38"/>
  <c r="AV46" i="38"/>
  <c r="AU40" i="38"/>
  <c r="AT47" i="38"/>
  <c r="AM35" i="38"/>
  <c r="AT36" i="38"/>
  <c r="AN38" i="38"/>
  <c r="AR40" i="38"/>
  <c r="AL42" i="38"/>
  <c r="AS43" i="38"/>
  <c r="AM45" i="38"/>
  <c r="AT46" i="38"/>
  <c r="AK36" i="38"/>
  <c r="AR37" i="38"/>
  <c r="AL39" i="38"/>
  <c r="AP41" i="38"/>
  <c r="AJ43" i="38"/>
  <c r="AQ44" i="38"/>
  <c r="AU46" i="38"/>
  <c r="AO35" i="38"/>
  <c r="AS37" i="38"/>
  <c r="AM39" i="38"/>
  <c r="AT40" i="38"/>
  <c r="AK43" i="38"/>
  <c r="AR44" i="38"/>
  <c r="AO45" i="38"/>
  <c r="AS47" i="38"/>
  <c r="AP35" i="38"/>
  <c r="AM36" i="38"/>
  <c r="AJ37" i="38"/>
  <c r="AT37" i="38"/>
  <c r="AQ38" i="38"/>
  <c r="AN39" i="38"/>
  <c r="AK40" i="38"/>
  <c r="AR41" i="38"/>
  <c r="AO42" i="38"/>
  <c r="AL43" i="38"/>
  <c r="AV43" i="38"/>
  <c r="AS44" i="38"/>
  <c r="AM46" i="38"/>
  <c r="AJ47" i="38"/>
  <c r="AQ35" i="38"/>
  <c r="AN36" i="38"/>
  <c r="AK37" i="38"/>
  <c r="AU37" i="38"/>
  <c r="AR38" i="38"/>
  <c r="AO39" i="38"/>
  <c r="AL40" i="38"/>
  <c r="AV40" i="38"/>
  <c r="AS41" i="38"/>
  <c r="AP42" i="38"/>
  <c r="AM43" i="38"/>
  <c r="AJ44" i="38"/>
  <c r="AT44" i="38"/>
  <c r="AQ45" i="38"/>
  <c r="AN46" i="38"/>
  <c r="AK47" i="38"/>
  <c r="AU47" i="38"/>
  <c r="AU39" i="38"/>
  <c r="AJ46" i="38"/>
  <c r="AN35" i="38"/>
  <c r="AV39" i="38"/>
  <c r="AK46" i="38"/>
  <c r="AV36" i="38"/>
  <c r="AQ41" i="38"/>
  <c r="AL46" i="38"/>
  <c r="AP45" i="38"/>
  <c r="AV47" i="38"/>
  <c r="AJ35" i="38"/>
  <c r="AB37" i="38"/>
  <c r="AC40" i="38"/>
  <c r="T38" i="38"/>
  <c r="AA44" i="38"/>
  <c r="AC35" i="38"/>
  <c r="T45" i="38"/>
  <c r="U36" i="38"/>
  <c r="AF41" i="38"/>
  <c r="AB42" i="38"/>
  <c r="U46" i="38"/>
  <c r="Y40" i="38"/>
  <c r="U41" i="38"/>
  <c r="U38" i="38"/>
  <c r="V41" i="38"/>
  <c r="Y38" i="38"/>
  <c r="AE41" i="38"/>
  <c r="W42" i="38"/>
  <c r="V44" i="38"/>
  <c r="X35" i="38"/>
  <c r="W44" i="38"/>
  <c r="AF44" i="38"/>
  <c r="AD35" i="38"/>
  <c r="Z41" i="38"/>
  <c r="X45" i="38"/>
  <c r="AD38" i="38"/>
  <c r="AC45" i="38"/>
  <c r="Z36" i="38"/>
  <c r="AE38" i="38"/>
  <c r="AD45" i="38"/>
  <c r="V39" i="38"/>
  <c r="AA36" i="38"/>
  <c r="Z46" i="38"/>
  <c r="AA39" i="38"/>
  <c r="AC42" i="38"/>
  <c r="AE36" i="38"/>
  <c r="T43" i="38"/>
  <c r="AA46" i="38"/>
  <c r="AB39" i="38"/>
  <c r="Y43" i="38"/>
  <c r="AE46" i="38"/>
  <c r="W37" i="38"/>
  <c r="AF39" i="38"/>
  <c r="W47" i="38"/>
  <c r="Z43" i="38"/>
  <c r="X37" i="38"/>
  <c r="X40" i="38"/>
  <c r="AD43" i="38"/>
  <c r="X47" i="38"/>
  <c r="AB47" i="38"/>
  <c r="AE35" i="38"/>
  <c r="Y37" i="38"/>
  <c r="AF38" i="38"/>
  <c r="Z40" i="38"/>
  <c r="T42" i="38"/>
  <c r="AA43" i="38"/>
  <c r="U45" i="38"/>
  <c r="AB46" i="38"/>
  <c r="AF35" i="38"/>
  <c r="Z37" i="38"/>
  <c r="T39" i="38"/>
  <c r="AA40" i="38"/>
  <c r="AE42" i="38"/>
  <c r="AB43" i="38"/>
  <c r="V45" i="38"/>
  <c r="AC46" i="38"/>
  <c r="AA37" i="38"/>
  <c r="AE39" i="38"/>
  <c r="Y41" i="38"/>
  <c r="AF42" i="38"/>
  <c r="Z44" i="38"/>
  <c r="W45" i="38"/>
  <c r="T46" i="38"/>
  <c r="AA47" i="38"/>
  <c r="U35" i="38"/>
  <c r="AB36" i="38"/>
  <c r="V38" i="38"/>
  <c r="AC39" i="38"/>
  <c r="W41" i="38"/>
  <c r="AD42" i="38"/>
  <c r="X44" i="38"/>
  <c r="AE45" i="38"/>
  <c r="Y47" i="38"/>
  <c r="V35" i="38"/>
  <c r="AC36" i="38"/>
  <c r="W38" i="38"/>
  <c r="AD39" i="38"/>
  <c r="X41" i="38"/>
  <c r="U42" i="38"/>
  <c r="Y44" i="38"/>
  <c r="AF45" i="38"/>
  <c r="Z47" i="38"/>
  <c r="W35" i="38"/>
  <c r="T36" i="38"/>
  <c r="AD36" i="38"/>
  <c r="X38" i="38"/>
  <c r="U39" i="38"/>
  <c r="AB40" i="38"/>
  <c r="V42" i="38"/>
  <c r="AC43" i="38"/>
  <c r="AD46" i="38"/>
  <c r="Y35" i="38"/>
  <c r="AF36" i="38"/>
  <c r="Z38" i="38"/>
  <c r="T40" i="38"/>
  <c r="AA41" i="38"/>
  <c r="U43" i="38"/>
  <c r="AB44" i="38"/>
  <c r="V46" i="38"/>
  <c r="AF46" i="38"/>
  <c r="W36" i="38"/>
  <c r="AD37" i="38"/>
  <c r="U40" i="38"/>
  <c r="AB41" i="38"/>
  <c r="V43" i="38"/>
  <c r="Z45" i="38"/>
  <c r="AD47" i="38"/>
  <c r="X36" i="38"/>
  <c r="AE37" i="38"/>
  <c r="AF40" i="38"/>
  <c r="AA45" i="38"/>
  <c r="V37" i="38"/>
  <c r="V47" i="38"/>
  <c r="V36" i="38"/>
  <c r="AC37" i="38"/>
  <c r="W39" i="38"/>
  <c r="AD40" i="38"/>
  <c r="X42" i="38"/>
  <c r="AE43" i="38"/>
  <c r="Y45" i="38"/>
  <c r="AC47" i="38"/>
  <c r="Z35" i="38"/>
  <c r="T37" i="38"/>
  <c r="AA38" i="38"/>
  <c r="X39" i="38"/>
  <c r="AE40" i="38"/>
  <c r="Y42" i="38"/>
  <c r="AF43" i="38"/>
  <c r="AC44" i="38"/>
  <c r="W46" i="38"/>
  <c r="T47" i="38"/>
  <c r="AA35" i="38"/>
  <c r="U37" i="38"/>
  <c r="AB38" i="38"/>
  <c r="Y39" i="38"/>
  <c r="V40" i="38"/>
  <c r="AC41" i="38"/>
  <c r="Z42" i="38"/>
  <c r="W43" i="38"/>
  <c r="T44" i="38"/>
  <c r="AD44" i="38"/>
  <c r="X46" i="38"/>
  <c r="U47" i="38"/>
  <c r="AE47" i="38"/>
  <c r="AB35" i="38"/>
  <c r="Y36" i="38"/>
  <c r="AF37" i="38"/>
  <c r="AC38" i="38"/>
  <c r="Z39" i="38"/>
  <c r="W40" i="38"/>
  <c r="T41" i="38"/>
  <c r="AD41" i="38"/>
  <c r="AA42" i="38"/>
  <c r="X43" i="38"/>
  <c r="U44" i="38"/>
  <c r="AE44" i="38"/>
  <c r="AB45" i="38"/>
  <c r="Y46" i="38"/>
  <c r="AF47" i="38"/>
  <c r="T35" i="38"/>
  <c r="P47" i="38"/>
  <c r="O39" i="38"/>
  <c r="I46" i="38"/>
  <c r="I38" i="38"/>
  <c r="O44" i="38"/>
  <c r="L35" i="38"/>
  <c r="N41" i="38"/>
  <c r="N38" i="38"/>
  <c r="N46" i="38"/>
  <c r="I40" i="38"/>
  <c r="G45" i="38"/>
  <c r="O46" i="38"/>
  <c r="J44" i="38"/>
  <c r="N36" i="38"/>
  <c r="P42" i="38"/>
  <c r="O36" i="38"/>
  <c r="J41" i="38"/>
  <c r="F37" i="38"/>
  <c r="H43" i="38"/>
  <c r="G37" i="38"/>
  <c r="I43" i="38"/>
  <c r="N35" i="38"/>
  <c r="P41" i="38"/>
  <c r="N43" i="38"/>
  <c r="H38" i="38"/>
  <c r="D43" i="38"/>
  <c r="M38" i="38"/>
  <c r="K46" i="38"/>
  <c r="D45" i="38"/>
  <c r="M40" i="38"/>
  <c r="E46" i="38"/>
  <c r="G35" i="38"/>
  <c r="I41" i="38"/>
  <c r="K44" i="38"/>
  <c r="H35" i="38"/>
  <c r="P39" i="38"/>
  <c r="J46" i="38"/>
  <c r="G40" i="38"/>
  <c r="P44" i="38"/>
  <c r="M35" i="38"/>
  <c r="H40" i="38"/>
  <c r="O41" i="38"/>
  <c r="H37" i="38"/>
  <c r="O38" i="38"/>
  <c r="J43" i="38"/>
  <c r="D36" i="38"/>
  <c r="K37" i="38"/>
  <c r="E39" i="38"/>
  <c r="L40" i="38"/>
  <c r="F42" i="38"/>
  <c r="M43" i="38"/>
  <c r="H45" i="38"/>
  <c r="F47" i="38"/>
  <c r="E36" i="38"/>
  <c r="L37" i="38"/>
  <c r="F39" i="38"/>
  <c r="G42" i="38"/>
  <c r="L45" i="38"/>
  <c r="G47" i="38"/>
  <c r="I36" i="38"/>
  <c r="P37" i="38"/>
  <c r="J39" i="38"/>
  <c r="D41" i="38"/>
  <c r="K42" i="38"/>
  <c r="E44" i="38"/>
  <c r="M45" i="38"/>
  <c r="H47" i="38"/>
  <c r="K47" i="38"/>
  <c r="J36" i="38"/>
  <c r="D38" i="38"/>
  <c r="K39" i="38"/>
  <c r="E41" i="38"/>
  <c r="L42" i="38"/>
  <c r="F44" i="38"/>
  <c r="N45" i="38"/>
  <c r="D46" i="38"/>
  <c r="L47" i="38"/>
  <c r="K36" i="38"/>
  <c r="E38" i="38"/>
  <c r="L39" i="38"/>
  <c r="F41" i="38"/>
  <c r="M42" i="38"/>
  <c r="G44" i="38"/>
  <c r="O35" i="38"/>
  <c r="L36" i="38"/>
  <c r="F38" i="38"/>
  <c r="M39" i="38"/>
  <c r="G41" i="38"/>
  <c r="D42" i="38"/>
  <c r="K43" i="38"/>
  <c r="H44" i="38"/>
  <c r="O45" i="38"/>
  <c r="I47" i="38"/>
  <c r="F35" i="38"/>
  <c r="P35" i="38"/>
  <c r="M36" i="38"/>
  <c r="J37" i="38"/>
  <c r="G38" i="38"/>
  <c r="D39" i="38"/>
  <c r="N39" i="38"/>
  <c r="K40" i="38"/>
  <c r="H41" i="38"/>
  <c r="E42" i="38"/>
  <c r="L43" i="38"/>
  <c r="I44" i="38"/>
  <c r="F45" i="38"/>
  <c r="P45" i="38"/>
  <c r="M46" i="38"/>
  <c r="J47" i="38"/>
  <c r="E35" i="38"/>
  <c r="I37" i="38"/>
  <c r="P38" i="38"/>
  <c r="J40" i="38"/>
  <c r="N42" i="38"/>
  <c r="E45" i="38"/>
  <c r="L46" i="38"/>
  <c r="O42" i="38"/>
  <c r="I35" i="38"/>
  <c r="F36" i="38"/>
  <c r="P36" i="38"/>
  <c r="M37" i="38"/>
  <c r="J38" i="38"/>
  <c r="G39" i="38"/>
  <c r="D40" i="38"/>
  <c r="N40" i="38"/>
  <c r="K41" i="38"/>
  <c r="H42" i="38"/>
  <c r="E43" i="38"/>
  <c r="O43" i="38"/>
  <c r="L44" i="38"/>
  <c r="I45" i="38"/>
  <c r="F46" i="38"/>
  <c r="P46" i="38"/>
  <c r="M47" i="38"/>
  <c r="J35" i="38"/>
  <c r="G36" i="38"/>
  <c r="D37" i="38"/>
  <c r="N37" i="38"/>
  <c r="K38" i="38"/>
  <c r="H39" i="38"/>
  <c r="E40" i="38"/>
  <c r="O40" i="38"/>
  <c r="L41" i="38"/>
  <c r="I42" i="38"/>
  <c r="F43" i="38"/>
  <c r="P43" i="38"/>
  <c r="M44" i="38"/>
  <c r="J45" i="38"/>
  <c r="G46" i="38"/>
  <c r="D47" i="38"/>
  <c r="N47" i="38"/>
  <c r="K35" i="38"/>
  <c r="H36" i="38"/>
  <c r="E37" i="38"/>
  <c r="O37" i="38"/>
  <c r="L38" i="38"/>
  <c r="I39" i="38"/>
  <c r="F40" i="38"/>
  <c r="P40" i="38"/>
  <c r="M41" i="38"/>
  <c r="J42" i="38"/>
  <c r="G43" i="38"/>
  <c r="D44" i="38"/>
  <c r="N44" i="38"/>
  <c r="K45" i="38"/>
  <c r="H46" i="38"/>
  <c r="E47" i="38"/>
  <c r="O47" i="38"/>
  <c r="D35" i="38"/>
  <c r="F25" i="38"/>
  <c r="D30" i="38"/>
  <c r="J30" i="38"/>
  <c r="G25" i="38"/>
  <c r="P28" i="38"/>
  <c r="K20" i="38"/>
  <c r="F22" i="38"/>
  <c r="L30" i="38"/>
  <c r="L20" i="38"/>
  <c r="I25" i="38"/>
  <c r="M30" i="38"/>
  <c r="G29" i="38"/>
  <c r="K21" i="38"/>
  <c r="N26" i="38"/>
  <c r="J20" i="38"/>
  <c r="O26" i="38"/>
  <c r="M23" i="38"/>
  <c r="D29" i="38"/>
  <c r="F19" i="38"/>
  <c r="O22" i="38"/>
  <c r="D20" i="38"/>
  <c r="K23" i="38"/>
  <c r="I28" i="38"/>
  <c r="D22" i="38"/>
  <c r="L23" i="38"/>
  <c r="J28" i="38"/>
  <c r="E22" i="38"/>
  <c r="K30" i="38"/>
  <c r="H25" i="38"/>
  <c r="P26" i="38"/>
  <c r="I27" i="38"/>
  <c r="E19" i="38"/>
  <c r="N23" i="38"/>
  <c r="G22" i="38"/>
  <c r="O25" i="38"/>
  <c r="J27" i="38"/>
  <c r="E29" i="38"/>
  <c r="M20" i="38"/>
  <c r="O23" i="38"/>
  <c r="H22" i="38"/>
  <c r="H24" i="38"/>
  <c r="P25" i="38"/>
  <c r="K27" i="38"/>
  <c r="F29" i="38"/>
  <c r="N30" i="38"/>
  <c r="G19" i="38"/>
  <c r="N20" i="38"/>
  <c r="N22" i="38"/>
  <c r="G31" i="38"/>
  <c r="I24" i="38"/>
  <c r="D26" i="38"/>
  <c r="L27" i="38"/>
  <c r="M19" i="38"/>
  <c r="G21" i="38"/>
  <c r="M29" i="38"/>
  <c r="H31" i="38"/>
  <c r="J24" i="38"/>
  <c r="E26" i="38"/>
  <c r="M27" i="38"/>
  <c r="N19" i="38"/>
  <c r="H21" i="38"/>
  <c r="P22" i="38"/>
  <c r="F28" i="38"/>
  <c r="N29" i="38"/>
  <c r="I31" i="38"/>
  <c r="K24" i="38"/>
  <c r="F26" i="38"/>
  <c r="O19" i="38"/>
  <c r="I21" i="38"/>
  <c r="D23" i="38"/>
  <c r="L26" i="38"/>
  <c r="G28" i="38"/>
  <c r="O29" i="38"/>
  <c r="J31" i="38"/>
  <c r="L24" i="38"/>
  <c r="P19" i="38"/>
  <c r="J21" i="38"/>
  <c r="E23" i="38"/>
  <c r="E25" i="38"/>
  <c r="M26" i="38"/>
  <c r="H28" i="38"/>
  <c r="P29" i="38"/>
  <c r="K31" i="38"/>
  <c r="H19" i="38"/>
  <c r="O20" i="38"/>
  <c r="I22" i="38"/>
  <c r="P23" i="38"/>
  <c r="J25" i="38"/>
  <c r="D27" i="38"/>
  <c r="K28" i="38"/>
  <c r="E30" i="38"/>
  <c r="O30" i="38"/>
  <c r="I19" i="38"/>
  <c r="P20" i="38"/>
  <c r="J22" i="38"/>
  <c r="D24" i="38"/>
  <c r="K25" i="38"/>
  <c r="E27" i="38"/>
  <c r="L28" i="38"/>
  <c r="F30" i="38"/>
  <c r="M31" i="38"/>
  <c r="G20" i="38"/>
  <c r="D21" i="38"/>
  <c r="K22" i="38"/>
  <c r="E24" i="38"/>
  <c r="L25" i="38"/>
  <c r="F27" i="38"/>
  <c r="M28" i="38"/>
  <c r="G30" i="38"/>
  <c r="N31" i="38"/>
  <c r="K19" i="38"/>
  <c r="H20" i="38"/>
  <c r="E21" i="38"/>
  <c r="O21" i="38"/>
  <c r="L22" i="38"/>
  <c r="I23" i="38"/>
  <c r="F24" i="38"/>
  <c r="P24" i="38"/>
  <c r="M25" i="38"/>
  <c r="J26" i="38"/>
  <c r="G27" i="38"/>
  <c r="D28" i="38"/>
  <c r="N28" i="38"/>
  <c r="K29" i="38"/>
  <c r="H30" i="38"/>
  <c r="E31" i="38"/>
  <c r="L19" i="38"/>
  <c r="I20" i="38"/>
  <c r="F21" i="38"/>
  <c r="P21" i="38"/>
  <c r="M22" i="38"/>
  <c r="J23" i="38"/>
  <c r="G24" i="38"/>
  <c r="D25" i="38"/>
  <c r="N25" i="38"/>
  <c r="K26" i="38"/>
  <c r="H27" i="38"/>
  <c r="E28" i="38"/>
  <c r="O28" i="38"/>
  <c r="L29" i="38"/>
  <c r="I30" i="38"/>
  <c r="F31" i="38"/>
  <c r="P31" i="38"/>
  <c r="E20" i="38"/>
  <c r="L21" i="38"/>
  <c r="F23" i="38"/>
  <c r="M24" i="38"/>
  <c r="G26" i="38"/>
  <c r="N27" i="38"/>
  <c r="H29" i="38"/>
  <c r="L31" i="38"/>
  <c r="F20" i="38"/>
  <c r="M21" i="38"/>
  <c r="G23" i="38"/>
  <c r="N24" i="38"/>
  <c r="H26" i="38"/>
  <c r="O27" i="38"/>
  <c r="I29" i="38"/>
  <c r="P30" i="38"/>
  <c r="J19" i="38"/>
  <c r="N21" i="38"/>
  <c r="H23" i="38"/>
  <c r="O24" i="38"/>
  <c r="I26" i="38"/>
  <c r="P27" i="38"/>
  <c r="J29" i="38"/>
  <c r="D31" i="38"/>
  <c r="O31" i="38"/>
  <c r="D19" i="38"/>
  <c r="D3" i="38"/>
  <c r="J4" i="38"/>
  <c r="O13" i="38"/>
  <c r="G6" i="38"/>
  <c r="G12" i="38"/>
  <c r="L4" i="38"/>
  <c r="L10" i="38"/>
  <c r="M4" i="38"/>
  <c r="M10" i="38"/>
  <c r="E3" i="38"/>
  <c r="G5" i="38"/>
  <c r="N10" i="38"/>
  <c r="F3" i="38"/>
  <c r="D7" i="38"/>
  <c r="M14" i="38"/>
  <c r="I5" i="38"/>
  <c r="I11" i="38"/>
  <c r="L7" i="38"/>
  <c r="J11" i="38"/>
  <c r="I15" i="38"/>
  <c r="H8" i="38"/>
  <c r="D10" i="38"/>
  <c r="K4" i="38"/>
  <c r="P13" i="38"/>
  <c r="J8" i="38"/>
  <c r="H12" i="38"/>
  <c r="K8" i="38"/>
  <c r="I12" i="38"/>
  <c r="E9" i="38"/>
  <c r="P12" i="38"/>
  <c r="F9" i="38"/>
  <c r="D13" i="38"/>
  <c r="M3" i="38"/>
  <c r="G9" i="38"/>
  <c r="E13" i="38"/>
  <c r="N3" i="38"/>
  <c r="H9" i="38"/>
  <c r="F13" i="38"/>
  <c r="D6" i="38"/>
  <c r="K11" i="38"/>
  <c r="P3" i="38"/>
  <c r="N7" i="38"/>
  <c r="P9" i="38"/>
  <c r="L11" i="38"/>
  <c r="J15" i="38"/>
  <c r="F6" i="38"/>
  <c r="F12" i="38"/>
  <c r="I8" i="38"/>
  <c r="E10" i="38"/>
  <c r="N6" i="38"/>
  <c r="J14" i="38"/>
  <c r="O6" i="38"/>
  <c r="K14" i="38"/>
  <c r="P6" i="38"/>
  <c r="L14" i="38"/>
  <c r="H5" i="38"/>
  <c r="O10" i="38"/>
  <c r="G3" i="38"/>
  <c r="K7" i="38"/>
  <c r="G15" i="38"/>
  <c r="J5" i="38"/>
  <c r="H15" i="38"/>
  <c r="O3" i="38"/>
  <c r="M7" i="38"/>
  <c r="O9" i="38"/>
  <c r="M13" i="38"/>
  <c r="E6" i="38"/>
  <c r="N13" i="38"/>
  <c r="K5" i="38"/>
  <c r="L8" i="38"/>
  <c r="P10" i="38"/>
  <c r="N14" i="38"/>
  <c r="H3" i="38"/>
  <c r="L5" i="38"/>
  <c r="F7" i="38"/>
  <c r="J9" i="38"/>
  <c r="D11" i="38"/>
  <c r="K12" i="38"/>
  <c r="L15" i="38"/>
  <c r="F4" i="38"/>
  <c r="M5" i="38"/>
  <c r="G7" i="38"/>
  <c r="N8" i="38"/>
  <c r="K9" i="38"/>
  <c r="H10" i="38"/>
  <c r="E11" i="38"/>
  <c r="O11" i="38"/>
  <c r="L12" i="38"/>
  <c r="I13" i="38"/>
  <c r="F14" i="38"/>
  <c r="P14" i="38"/>
  <c r="M15" i="38"/>
  <c r="J3" i="38"/>
  <c r="G4" i="38"/>
  <c r="D5" i="38"/>
  <c r="N5" i="38"/>
  <c r="K6" i="38"/>
  <c r="H7" i="38"/>
  <c r="E8" i="38"/>
  <c r="O8" i="38"/>
  <c r="L9" i="38"/>
  <c r="I10" i="38"/>
  <c r="F11" i="38"/>
  <c r="P11" i="38"/>
  <c r="M12" i="38"/>
  <c r="J13" i="38"/>
  <c r="G14" i="38"/>
  <c r="D15" i="38"/>
  <c r="N15" i="38"/>
  <c r="K3" i="38"/>
  <c r="H4" i="38"/>
  <c r="E5" i="38"/>
  <c r="O5" i="38"/>
  <c r="L6" i="38"/>
  <c r="I7" i="38"/>
  <c r="F8" i="38"/>
  <c r="P8" i="38"/>
  <c r="M9" i="38"/>
  <c r="J10" i="38"/>
  <c r="G11" i="38"/>
  <c r="D12" i="38"/>
  <c r="N12" i="38"/>
  <c r="K13" i="38"/>
  <c r="H14" i="38"/>
  <c r="E15" i="38"/>
  <c r="O15" i="38"/>
  <c r="O7" i="38"/>
  <c r="K15" i="38"/>
  <c r="E14" i="38"/>
  <c r="D4" i="38"/>
  <c r="H6" i="38"/>
  <c r="I9" i="38"/>
  <c r="M11" i="38"/>
  <c r="D14" i="38"/>
  <c r="E4" i="38"/>
  <c r="P7" i="38"/>
  <c r="H13" i="38"/>
  <c r="P15" i="38"/>
  <c r="N4" i="38"/>
  <c r="E7" i="38"/>
  <c r="F10" i="38"/>
  <c r="J12" i="38"/>
  <c r="G13" i="38"/>
  <c r="O4" i="38"/>
  <c r="I6" i="38"/>
  <c r="M8" i="38"/>
  <c r="G10" i="38"/>
  <c r="N11" i="38"/>
  <c r="O14" i="38"/>
  <c r="I3" i="38"/>
  <c r="P4" i="38"/>
  <c r="J6" i="38"/>
  <c r="D8" i="38"/>
  <c r="L3" i="38"/>
  <c r="I4" i="38"/>
  <c r="F5" i="38"/>
  <c r="P5" i="38"/>
  <c r="M6" i="38"/>
  <c r="J7" i="38"/>
  <c r="G8" i="38"/>
  <c r="D9" i="38"/>
  <c r="N9" i="38"/>
  <c r="K10" i="38"/>
  <c r="H11" i="38"/>
  <c r="E12" i="38"/>
  <c r="O12" i="38"/>
  <c r="L13" i="38"/>
  <c r="I14" i="38"/>
  <c r="F15" i="38"/>
  <c r="AL77" i="37"/>
  <c r="AP79" i="37"/>
  <c r="AL87" i="37"/>
  <c r="AM77" i="37"/>
  <c r="AL84" i="37"/>
  <c r="AM87" i="37"/>
  <c r="AQ76" i="37"/>
  <c r="AL81" i="37"/>
  <c r="AM84" i="37"/>
  <c r="AN87" i="37"/>
  <c r="AR76" i="37"/>
  <c r="AM81" i="37"/>
  <c r="AN84" i="37"/>
  <c r="AO87" i="37"/>
  <c r="AL75" i="37"/>
  <c r="AP77" i="37"/>
  <c r="AN81" i="37"/>
  <c r="AO84" i="37"/>
  <c r="AN78" i="37"/>
  <c r="AO81" i="37"/>
  <c r="AP84" i="37"/>
  <c r="AQ87" i="37"/>
  <c r="AM79" i="37"/>
  <c r="AR75" i="37"/>
  <c r="AM80" i="37"/>
  <c r="AO86" i="37"/>
  <c r="AP76" i="37"/>
  <c r="AN80" i="37"/>
  <c r="AO83" i="37"/>
  <c r="AR79" i="37"/>
  <c r="AM78" i="37"/>
  <c r="AP87" i="37"/>
  <c r="AM75" i="37"/>
  <c r="AL82" i="37"/>
  <c r="AN75" i="37"/>
  <c r="AO78" i="37"/>
  <c r="AN85" i="37"/>
  <c r="AQ81" i="37"/>
  <c r="AO85" i="37"/>
  <c r="AP75" i="37"/>
  <c r="AM76" i="37"/>
  <c r="AQ78" i="37"/>
  <c r="AR81" i="37"/>
  <c r="AO82" i="37"/>
  <c r="AL83" i="37"/>
  <c r="AP85" i="37"/>
  <c r="AM86" i="37"/>
  <c r="AQ82" i="37"/>
  <c r="AR85" i="37"/>
  <c r="AP86" i="37"/>
  <c r="AO77" i="37"/>
  <c r="AP80" i="37"/>
  <c r="AQ83" i="37"/>
  <c r="AR86" i="37"/>
  <c r="AQ80" i="37"/>
  <c r="AR83" i="37"/>
  <c r="AL85" i="37"/>
  <c r="AQ77" i="37"/>
  <c r="AR80" i="37"/>
  <c r="AM85" i="37"/>
  <c r="AR77" i="37"/>
  <c r="AM82" i="37"/>
  <c r="AQ84" i="37"/>
  <c r="AO75" i="37"/>
  <c r="AN79" i="37"/>
  <c r="AO76" i="37"/>
  <c r="AQ79" i="37"/>
  <c r="AR82" i="37"/>
  <c r="AN77" i="37"/>
  <c r="AO80" i="37"/>
  <c r="AP83" i="37"/>
  <c r="AQ86" i="37"/>
  <c r="AL78" i="37"/>
  <c r="AL79" i="37"/>
  <c r="AP81" i="37"/>
  <c r="AR87" i="37"/>
  <c r="AL76" i="37"/>
  <c r="AP78" i="37"/>
  <c r="AN82" i="37"/>
  <c r="AR84" i="37"/>
  <c r="AL86" i="37"/>
  <c r="AQ75" i="37"/>
  <c r="AN76" i="37"/>
  <c r="AR78" i="37"/>
  <c r="AO79" i="37"/>
  <c r="AL80" i="37"/>
  <c r="AP82" i="37"/>
  <c r="AM83" i="37"/>
  <c r="AQ85" i="37"/>
  <c r="AN86" i="37"/>
  <c r="AN83" i="37"/>
  <c r="Y78" i="37"/>
  <c r="V84" i="37"/>
  <c r="Z78" i="37"/>
  <c r="V86" i="37"/>
  <c r="Z86" i="37"/>
  <c r="W79" i="37"/>
  <c r="Z76" i="37"/>
  <c r="W82" i="37"/>
  <c r="AA76" i="37"/>
  <c r="X82" i="37"/>
  <c r="AB82" i="37"/>
  <c r="AA86" i="37"/>
  <c r="V79" i="37"/>
  <c r="X77" i="37"/>
  <c r="AA79" i="37"/>
  <c r="X85" i="37"/>
  <c r="Y85" i="37"/>
  <c r="X80" i="37"/>
  <c r="Y80" i="37"/>
  <c r="W84" i="37"/>
  <c r="AA84" i="37"/>
  <c r="AB84" i="37"/>
  <c r="X75" i="37"/>
  <c r="W77" i="37"/>
  <c r="Y75" i="37"/>
  <c r="V81" i="37"/>
  <c r="AB77" i="37"/>
  <c r="Z81" i="37"/>
  <c r="Y83" i="37"/>
  <c r="W87" i="37"/>
  <c r="AB79" i="37"/>
  <c r="AA81" i="37"/>
  <c r="Z83" i="37"/>
  <c r="AB87" i="37"/>
  <c r="V76" i="37"/>
  <c r="X87" i="37"/>
  <c r="AB76" i="37"/>
  <c r="Y77" i="37"/>
  <c r="V78" i="37"/>
  <c r="Z80" i="37"/>
  <c r="W81" i="37"/>
  <c r="AA83" i="37"/>
  <c r="X84" i="37"/>
  <c r="AB86" i="37"/>
  <c r="Y87" i="37"/>
  <c r="V75" i="37"/>
  <c r="Z77" i="37"/>
  <c r="W78" i="37"/>
  <c r="AA80" i="37"/>
  <c r="X81" i="37"/>
  <c r="AB83" i="37"/>
  <c r="Y84" i="37"/>
  <c r="V85" i="37"/>
  <c r="Z87" i="37"/>
  <c r="W75" i="37"/>
  <c r="AA77" i="37"/>
  <c r="X78" i="37"/>
  <c r="AB80" i="37"/>
  <c r="Y81" i="37"/>
  <c r="V82" i="37"/>
  <c r="Z84" i="37"/>
  <c r="W85" i="37"/>
  <c r="AA87" i="37"/>
  <c r="X79" i="37"/>
  <c r="AB81" i="37"/>
  <c r="V80" i="37"/>
  <c r="Y76" i="37"/>
  <c r="Z79" i="37"/>
  <c r="AA82" i="37"/>
  <c r="X83" i="37"/>
  <c r="AB85" i="37"/>
  <c r="Y86" i="37"/>
  <c r="V87" i="37"/>
  <c r="Z75" i="37"/>
  <c r="W76" i="37"/>
  <c r="AA78" i="37"/>
  <c r="Y82" i="37"/>
  <c r="V83" i="37"/>
  <c r="Z85" i="37"/>
  <c r="W86" i="37"/>
  <c r="AA75" i="37"/>
  <c r="X76" i="37"/>
  <c r="AB78" i="37"/>
  <c r="Y79" i="37"/>
  <c r="Z82" i="37"/>
  <c r="W83" i="37"/>
  <c r="AA85" i="37"/>
  <c r="X86" i="37"/>
  <c r="AB75" i="37"/>
  <c r="V77" i="37"/>
  <c r="W80" i="37"/>
  <c r="K79" i="37"/>
  <c r="G87" i="37"/>
  <c r="H80" i="37"/>
  <c r="L82" i="37"/>
  <c r="J76" i="37"/>
  <c r="I83" i="37"/>
  <c r="K76" i="37"/>
  <c r="F84" i="37"/>
  <c r="G77" i="37"/>
  <c r="J86" i="37"/>
  <c r="F81" i="37"/>
  <c r="J83" i="37"/>
  <c r="L76" i="37"/>
  <c r="G81" i="37"/>
  <c r="H84" i="37"/>
  <c r="I87" i="37"/>
  <c r="K80" i="37"/>
  <c r="L83" i="37"/>
  <c r="J87" i="37"/>
  <c r="G75" i="37"/>
  <c r="K77" i="37"/>
  <c r="L80" i="37"/>
  <c r="F82" i="37"/>
  <c r="G85" i="37"/>
  <c r="K87" i="37"/>
  <c r="H75" i="37"/>
  <c r="I78" i="37"/>
  <c r="J81" i="37"/>
  <c r="G82" i="37"/>
  <c r="K84" i="37"/>
  <c r="L87" i="37"/>
  <c r="I75" i="37"/>
  <c r="G79" i="37"/>
  <c r="K81" i="37"/>
  <c r="H82" i="37"/>
  <c r="L84" i="37"/>
  <c r="F86" i="37"/>
  <c r="J75" i="37"/>
  <c r="G76" i="37"/>
  <c r="K78" i="37"/>
  <c r="H79" i="37"/>
  <c r="L81" i="37"/>
  <c r="I82" i="37"/>
  <c r="F83" i="37"/>
  <c r="J85" i="37"/>
  <c r="G86" i="37"/>
  <c r="I80" i="37"/>
  <c r="F78" i="37"/>
  <c r="G78" i="37"/>
  <c r="F85" i="37"/>
  <c r="H78" i="37"/>
  <c r="I81" i="37"/>
  <c r="J84" i="37"/>
  <c r="L77" i="37"/>
  <c r="H85" i="37"/>
  <c r="F76" i="37"/>
  <c r="J78" i="37"/>
  <c r="I85" i="37"/>
  <c r="K75" i="37"/>
  <c r="H76" i="37"/>
  <c r="L78" i="37"/>
  <c r="I79" i="37"/>
  <c r="F80" i="37"/>
  <c r="J82" i="37"/>
  <c r="G83" i="37"/>
  <c r="K85" i="37"/>
  <c r="H86" i="37"/>
  <c r="H87" i="37"/>
  <c r="F75" i="37"/>
  <c r="J77" i="37"/>
  <c r="F79" i="37"/>
  <c r="H77" i="37"/>
  <c r="L79" i="37"/>
  <c r="G84" i="37"/>
  <c r="K86" i="37"/>
  <c r="I77" i="37"/>
  <c r="J80" i="37"/>
  <c r="K83" i="37"/>
  <c r="L86" i="37"/>
  <c r="H81" i="37"/>
  <c r="I84" i="37"/>
  <c r="L75" i="37"/>
  <c r="I76" i="37"/>
  <c r="F77" i="37"/>
  <c r="J79" i="37"/>
  <c r="G80" i="37"/>
  <c r="K82" i="37"/>
  <c r="H83" i="37"/>
  <c r="L85" i="37"/>
  <c r="I86" i="37"/>
  <c r="F87" i="37"/>
  <c r="AO59" i="37"/>
  <c r="AL60" i="37"/>
  <c r="AR61" i="37"/>
  <c r="AM64" i="37"/>
  <c r="AR65" i="37"/>
  <c r="AQ68" i="37"/>
  <c r="AM60" i="37"/>
  <c r="AN64" i="37"/>
  <c r="AL67" i="37"/>
  <c r="AR68" i="37"/>
  <c r="AL63" i="37"/>
  <c r="AR64" i="37"/>
  <c r="AO60" i="37"/>
  <c r="AN67" i="37"/>
  <c r="AM59" i="37"/>
  <c r="AM63" i="37"/>
  <c r="AL66" i="37"/>
  <c r="AP60" i="37"/>
  <c r="AO67" i="37"/>
  <c r="AN59" i="37"/>
  <c r="AN63" i="37"/>
  <c r="AM66" i="37"/>
  <c r="AP63" i="37"/>
  <c r="AN66" i="37"/>
  <c r="AM69" i="37"/>
  <c r="AN62" i="37"/>
  <c r="AL58" i="37"/>
  <c r="AP59" i="37"/>
  <c r="AQ63" i="37"/>
  <c r="AO66" i="37"/>
  <c r="AN69" i="37"/>
  <c r="AO62" i="37"/>
  <c r="AP58" i="37"/>
  <c r="AR59" i="37"/>
  <c r="AQ66" i="37"/>
  <c r="AO69" i="37"/>
  <c r="AP62" i="37"/>
  <c r="AO65" i="37"/>
  <c r="AL57" i="37"/>
  <c r="AQ58" i="37"/>
  <c r="AL61" i="37"/>
  <c r="AR66" i="37"/>
  <c r="AP69" i="37"/>
  <c r="AQ62" i="37"/>
  <c r="AP65" i="37"/>
  <c r="AN57" i="37"/>
  <c r="AR58" i="37"/>
  <c r="AM61" i="37"/>
  <c r="AL68" i="37"/>
  <c r="AR69" i="37"/>
  <c r="AQ61" i="37"/>
  <c r="AQ65" i="37"/>
  <c r="AP68" i="37"/>
  <c r="AO57" i="37"/>
  <c r="AM57" i="37"/>
  <c r="AQ59" i="37"/>
  <c r="AN60" i="37"/>
  <c r="AR62" i="37"/>
  <c r="AO63" i="37"/>
  <c r="AL64" i="37"/>
  <c r="AP66" i="37"/>
  <c r="AM67" i="37"/>
  <c r="AQ69" i="37"/>
  <c r="AM58" i="37"/>
  <c r="AN61" i="37"/>
  <c r="AL65" i="37"/>
  <c r="AP57" i="37"/>
  <c r="AQ60" i="37"/>
  <c r="AR63" i="37"/>
  <c r="AO64" i="37"/>
  <c r="AP67" i="37"/>
  <c r="AM68" i="37"/>
  <c r="AQ57" i="37"/>
  <c r="AN58" i="37"/>
  <c r="AR60" i="37"/>
  <c r="AO61" i="37"/>
  <c r="AL62" i="37"/>
  <c r="AP64" i="37"/>
  <c r="AM65" i="37"/>
  <c r="AQ67" i="37"/>
  <c r="AN68" i="37"/>
  <c r="AR57" i="37"/>
  <c r="AO58" i="37"/>
  <c r="AL59" i="37"/>
  <c r="AP61" i="37"/>
  <c r="AM62" i="37"/>
  <c r="AQ64" i="37"/>
  <c r="AN65" i="37"/>
  <c r="AR67" i="37"/>
  <c r="AO68" i="37"/>
  <c r="AL69" i="37"/>
  <c r="W67" i="37"/>
  <c r="Y62" i="37"/>
  <c r="Y63" i="37"/>
  <c r="V66" i="37"/>
  <c r="Y57" i="37"/>
  <c r="AB68" i="37"/>
  <c r="X66" i="37"/>
  <c r="V60" i="37"/>
  <c r="W61" i="37"/>
  <c r="Y66" i="37"/>
  <c r="AA61" i="37"/>
  <c r="W59" i="37"/>
  <c r="Y65" i="37"/>
  <c r="X60" i="37"/>
  <c r="AA66" i="37"/>
  <c r="X69" i="37"/>
  <c r="Y59" i="37"/>
  <c r="AA65" i="37"/>
  <c r="Z59" i="37"/>
  <c r="V63" i="37"/>
  <c r="AB65" i="37"/>
  <c r="V57" i="37"/>
  <c r="AA59" i="37"/>
  <c r="W63" i="37"/>
  <c r="AA69" i="37"/>
  <c r="AA58" i="37"/>
  <c r="AB59" i="37"/>
  <c r="X63" i="37"/>
  <c r="V67" i="37"/>
  <c r="AA68" i="37"/>
  <c r="AB69" i="37"/>
  <c r="Z63" i="37"/>
  <c r="W66" i="37"/>
  <c r="X67" i="37"/>
  <c r="Z62" i="37"/>
  <c r="V61" i="37"/>
  <c r="AA62" i="37"/>
  <c r="W60" i="37"/>
  <c r="AB62" i="37"/>
  <c r="Z66" i="37"/>
  <c r="W69" i="37"/>
  <c r="AB61" i="37"/>
  <c r="X59" i="37"/>
  <c r="Z65" i="37"/>
  <c r="Y60" i="37"/>
  <c r="V64" i="37"/>
  <c r="Y69" i="37"/>
  <c r="Z60" i="37"/>
  <c r="V58" i="37"/>
  <c r="W64" i="37"/>
  <c r="Z69" i="37"/>
  <c r="Z58" i="37"/>
  <c r="AB64" i="37"/>
  <c r="Z68" i="37"/>
  <c r="W57" i="37"/>
  <c r="X57" i="37"/>
  <c r="AB58" i="37"/>
  <c r="X62" i="37"/>
  <c r="AA63" i="37"/>
  <c r="Y67" i="37"/>
  <c r="Z57" i="37"/>
  <c r="AA60" i="37"/>
  <c r="Y64" i="37"/>
  <c r="Z67" i="37"/>
  <c r="AA57" i="37"/>
  <c r="AB60" i="37"/>
  <c r="AB67" i="37"/>
  <c r="X64" i="37"/>
  <c r="AB66" i="37"/>
  <c r="V68" i="37"/>
  <c r="W58" i="37"/>
  <c r="X61" i="37"/>
  <c r="AB63" i="37"/>
  <c r="V65" i="37"/>
  <c r="W68" i="37"/>
  <c r="X58" i="37"/>
  <c r="Y61" i="37"/>
  <c r="V62" i="37"/>
  <c r="Z64" i="37"/>
  <c r="W65" i="37"/>
  <c r="AA67" i="37"/>
  <c r="X68" i="37"/>
  <c r="AB57" i="37"/>
  <c r="Y58" i="37"/>
  <c r="V59" i="37"/>
  <c r="Z61" i="37"/>
  <c r="W62" i="37"/>
  <c r="AA64" i="37"/>
  <c r="X65" i="37"/>
  <c r="Y68" i="37"/>
  <c r="V69" i="37"/>
  <c r="AN43" i="37" a="1"/>
  <c r="L63" i="37" a="1"/>
  <c r="AA42" i="37" a="1"/>
  <c r="F42" i="37" a="1"/>
  <c r="I43" i="37" a="1"/>
  <c r="I32" i="37" a="1"/>
  <c r="H49" i="37" a="1"/>
  <c r="W44" i="37" a="1"/>
  <c r="L27" i="37" a="1"/>
  <c r="L59" i="37" a="1"/>
  <c r="H66" i="37" a="1"/>
  <c r="F23" i="37" a="1"/>
  <c r="K43" i="37" a="1"/>
  <c r="H29" i="37" a="1"/>
  <c r="I67" i="37" a="1"/>
  <c r="J28" i="37" a="1"/>
  <c r="H62" i="37" a="1"/>
  <c r="H64" i="37" a="1"/>
  <c r="K64" i="37" a="1"/>
  <c r="X42" i="37" a="1"/>
  <c r="Y45" i="37" a="1"/>
  <c r="AN49" i="37" a="1"/>
  <c r="F66" i="37" a="1"/>
  <c r="G32" i="37" a="1"/>
  <c r="H51" i="37" a="1"/>
  <c r="J68" i="37" a="1"/>
  <c r="Y51" i="37" a="1"/>
  <c r="F69" i="37" a="1"/>
  <c r="F49" i="37" a="1"/>
  <c r="AL42" i="37" a="1"/>
  <c r="Z50" i="37" a="1"/>
  <c r="AO41" i="37" a="1"/>
  <c r="Y50" i="37" a="1"/>
  <c r="I26" i="37" a="1"/>
  <c r="X43" i="37" a="1"/>
  <c r="AB40" i="37" a="1"/>
  <c r="Z44" i="37" a="1"/>
  <c r="X39" i="37" a="1"/>
  <c r="H22" i="37" a="1"/>
  <c r="L3" i="33" a="1"/>
  <c r="W50" i="37" a="1"/>
  <c r="V50" i="37" a="1"/>
  <c r="G46" i="37" a="1"/>
  <c r="L4" i="32" a="1"/>
  <c r="AO39" i="37" a="1"/>
  <c r="F33" i="37" a="1"/>
  <c r="AA49" i="37" a="1"/>
  <c r="K23" i="37" a="1"/>
  <c r="AM43" i="37" a="1"/>
  <c r="AM41" i="37" a="1"/>
  <c r="V39" i="37" a="1"/>
  <c r="F39" i="37" a="1"/>
  <c r="H50" i="37" a="1"/>
  <c r="Y43" i="37" a="1"/>
  <c r="AO43" i="37" a="1"/>
  <c r="AQ40" i="37" a="1"/>
  <c r="F28" i="37" a="1"/>
  <c r="F27" i="37" a="1"/>
  <c r="H41" i="37" a="1"/>
  <c r="Z41" i="37" a="1"/>
  <c r="AN50" i="37" a="1"/>
  <c r="I29" i="37" a="1"/>
  <c r="G28" i="37" a="1"/>
  <c r="L5" i="26" a="1"/>
  <c r="AL48" i="37" a="1"/>
  <c r="L4" i="30" a="1"/>
  <c r="J39" i="37" a="1"/>
  <c r="H28" i="37" a="1"/>
  <c r="L4" i="26" a="1"/>
  <c r="W51" i="37" a="1"/>
  <c r="AP40" i="37" a="1"/>
  <c r="F51" i="37" a="1"/>
  <c r="F46" i="37" a="1"/>
  <c r="H65" i="37" a="1"/>
  <c r="G50" i="37" a="1"/>
  <c r="I41" i="37" a="1"/>
  <c r="L47" i="37" a="1"/>
  <c r="L46" i="37" a="1"/>
  <c r="F57" i="37" a="1"/>
  <c r="AN40" i="37" a="1"/>
  <c r="Z48" i="37" a="1"/>
  <c r="I24" i="37" a="1"/>
  <c r="J62" i="37" a="1"/>
  <c r="K69" i="37" a="1"/>
  <c r="AP49" i="37" a="1"/>
  <c r="L69" i="37" a="1"/>
  <c r="AL46" i="37" a="1"/>
  <c r="G67" i="37" a="1"/>
  <c r="L3" i="9" a="1"/>
  <c r="AA40" i="37" a="1"/>
  <c r="G68" i="37" a="1"/>
  <c r="L23" i="37" a="1"/>
  <c r="Y41" i="37" a="1"/>
  <c r="L3" i="4" a="1"/>
  <c r="L50" i="37" a="1"/>
  <c r="AL51" i="37" a="1"/>
  <c r="AP43" i="37" a="1"/>
  <c r="H27" i="37" a="1"/>
  <c r="L4" i="23" a="1"/>
  <c r="V47" i="37" a="1"/>
  <c r="I45" i="37" a="1"/>
  <c r="J25" i="37" a="1"/>
  <c r="L22" i="37" a="1"/>
  <c r="K42" i="37" a="1"/>
  <c r="AL40" i="37" a="1"/>
  <c r="AA39" i="37" a="1"/>
  <c r="X41" i="37" a="1"/>
  <c r="Y44" i="37" a="1"/>
  <c r="G64" i="37" a="1"/>
  <c r="AA50" i="37" a="1"/>
  <c r="F63" i="37" a="1"/>
  <c r="K22" i="37" a="1"/>
  <c r="F44" i="37" a="1"/>
  <c r="AL50" i="37" a="1"/>
  <c r="J67" i="37" a="1"/>
  <c r="L3" i="22" a="1"/>
  <c r="L3" i="30" a="1"/>
  <c r="Z51" i="37" a="1"/>
  <c r="J64" i="37" a="1"/>
  <c r="I62" i="37" a="1"/>
  <c r="L21" i="37" a="1"/>
  <c r="AA51" i="37" a="1"/>
  <c r="H67" i="37" a="1"/>
  <c r="J49" i="37" a="1"/>
  <c r="AN42" i="37" a="1"/>
  <c r="W48" i="37" a="1"/>
  <c r="H58" i="37" a="1"/>
  <c r="AB45" i="37" a="1"/>
  <c r="K61" i="37" a="1"/>
  <c r="L4" i="24" a="1"/>
  <c r="Z40" i="37" a="1"/>
  <c r="G69" i="37" a="1"/>
  <c r="L45" i="37" a="1"/>
  <c r="AA47" i="37" a="1"/>
  <c r="L3" i="34" a="1"/>
  <c r="H24" i="37" a="1"/>
  <c r="K44" i="37" a="1"/>
  <c r="K57" i="37" a="1"/>
  <c r="J33" i="37" a="1"/>
  <c r="H23" i="37" a="1"/>
  <c r="J60" i="37" a="1"/>
  <c r="X51" i="37" a="1"/>
  <c r="G30" i="37" a="1"/>
  <c r="AB46" i="37" a="1"/>
  <c r="K3" i="2" a="1"/>
  <c r="AR40" i="37" a="1"/>
  <c r="H59" i="37" a="1"/>
  <c r="G66" i="37" a="1"/>
  <c r="K31" i="37" a="1"/>
  <c r="J42" i="37" a="1"/>
  <c r="K30" i="37" a="1"/>
  <c r="Y47" i="37" a="1"/>
  <c r="AB44" i="37" a="1"/>
  <c r="J65" i="37" a="1"/>
  <c r="F50" i="37" a="1"/>
  <c r="AR45" i="37" a="1"/>
  <c r="I3" i="37" a="1"/>
  <c r="AN48" i="37" a="1"/>
  <c r="K41" i="37" a="1"/>
  <c r="F47" i="37" a="1"/>
  <c r="W49" i="37" a="1"/>
  <c r="L4" i="34" a="1"/>
  <c r="I27" i="37" a="1"/>
  <c r="K50" i="37" a="1"/>
  <c r="J23" i="37" a="1"/>
  <c r="H45" i="37" a="1"/>
  <c r="F24" i="37" a="1"/>
  <c r="I63" i="37" a="1"/>
  <c r="G61" i="37" a="1"/>
  <c r="J30" i="37" a="1"/>
  <c r="K63" i="37" a="1"/>
  <c r="F64" i="37" a="1"/>
  <c r="F40" i="37" a="1"/>
  <c r="AM45" i="37" a="1"/>
  <c r="Z47" i="37" a="1"/>
  <c r="AL49" i="37" a="1"/>
  <c r="L5" i="24" a="1"/>
  <c r="L58" i="37" a="1"/>
  <c r="Z46" i="37" a="1"/>
  <c r="AM42" i="37" a="1"/>
  <c r="K39" i="37" a="1"/>
  <c r="J45" i="37" a="1"/>
  <c r="I60" i="37" a="1"/>
  <c r="L4" i="21" a="1"/>
  <c r="G43" i="37" a="1"/>
  <c r="G40" i="37" a="1"/>
  <c r="AB47" i="37" a="1"/>
  <c r="AB42" i="37" a="1"/>
  <c r="AO45" i="37" a="1"/>
  <c r="L4" i="33" a="1"/>
  <c r="AL41" i="37" a="1"/>
  <c r="AR49" i="37" a="1"/>
  <c r="V45" i="37" a="1"/>
  <c r="H43" i="37" a="1"/>
  <c r="K45" i="37" a="1"/>
  <c r="H39" i="37" a="1"/>
  <c r="L61" i="37" a="1"/>
  <c r="AP41" i="37" a="1"/>
  <c r="AO46" i="37" a="1"/>
  <c r="L62" i="37" a="1"/>
  <c r="V41" i="37" a="1"/>
  <c r="F31" i="37" a="1"/>
  <c r="I28" i="37" a="1"/>
  <c r="AO42" i="37" a="1"/>
  <c r="J44" i="37" a="1"/>
  <c r="K21" i="37" a="1"/>
  <c r="L3" i="29" a="1"/>
  <c r="L5" i="33" a="1"/>
  <c r="AL44" i="37" a="1"/>
  <c r="L3" i="25" a="1"/>
  <c r="W40" i="37" a="1"/>
  <c r="F22" i="37" a="1"/>
  <c r="J66" i="37" a="1"/>
  <c r="L3" i="3" a="1"/>
  <c r="L41" i="37" a="1"/>
  <c r="G27" i="37" a="1"/>
  <c r="L66" i="37" a="1"/>
  <c r="G21" i="37" a="1"/>
  <c r="X40" i="37" a="1"/>
  <c r="I22" i="37" a="1"/>
  <c r="K27" i="37" a="1"/>
  <c r="F25" i="37" a="1"/>
  <c r="AQ46" i="37" a="1"/>
  <c r="I40" i="37" a="1"/>
  <c r="AM46" i="37" a="1"/>
  <c r="G25" i="37" a="1"/>
  <c r="L29" i="37" a="1"/>
  <c r="F48" i="37" a="1"/>
  <c r="L4" i="4" a="1"/>
  <c r="I66" i="37" a="1"/>
  <c r="L65" i="37" a="1"/>
  <c r="G65" i="37" a="1"/>
  <c r="AO49" i="37" a="1"/>
  <c r="L57" i="37" a="1"/>
  <c r="L5" i="9" a="1"/>
  <c r="L31" i="37" a="1"/>
  <c r="K60" i="37" a="1"/>
  <c r="K46" i="37" a="1"/>
  <c r="V49" i="37" a="1"/>
  <c r="K32" i="37" a="1"/>
  <c r="AR41" i="37" a="1"/>
  <c r="K66" i="37" a="1"/>
  <c r="J61" i="37" a="1"/>
  <c r="G48" i="37" a="1"/>
  <c r="G58" i="37" a="1"/>
  <c r="AL45" i="37" a="1"/>
  <c r="AP44" i="37" a="1"/>
  <c r="AP39" i="37" a="1"/>
  <c r="AB51" i="37" a="1"/>
  <c r="AQ47" i="37" a="1"/>
  <c r="L4" i="22" a="1"/>
  <c r="L3" i="28" a="1"/>
  <c r="W47" i="37" a="1"/>
  <c r="AM49" i="37" a="1"/>
  <c r="AQ50" i="37" a="1"/>
  <c r="AL47" i="37" a="1"/>
  <c r="J63" i="37" a="1"/>
  <c r="K26" i="37" a="1"/>
  <c r="X49" i="37" a="1"/>
  <c r="W45" i="37" a="1"/>
  <c r="AR48" i="37" a="1"/>
  <c r="F29" i="37" a="1"/>
  <c r="G24" i="37" a="1"/>
  <c r="AO48" i="37" a="1"/>
  <c r="H32" i="37" a="1"/>
  <c r="AR42" i="37" a="1"/>
  <c r="AP51" i="37" a="1"/>
  <c r="AN41" i="37" a="1"/>
  <c r="J21" i="37" a="1"/>
  <c r="J29" i="37" a="1"/>
  <c r="AA44" i="37" a="1"/>
  <c r="F45" i="37" a="1"/>
  <c r="X46" i="37" a="1"/>
  <c r="W42" i="37" a="1"/>
  <c r="Y48" i="37" a="1"/>
  <c r="AM40" i="37" a="1"/>
  <c r="L3" i="32" a="1"/>
  <c r="F41" i="37" a="1"/>
  <c r="L5" i="27" a="1"/>
  <c r="V43" i="37" a="1"/>
  <c r="K68" i="37" a="1"/>
  <c r="H26" i="37" a="1"/>
  <c r="K67" i="37" a="1"/>
  <c r="AB50" i="37" a="1"/>
  <c r="L3" i="27" a="1"/>
  <c r="I25" i="37" a="1"/>
  <c r="J31" i="37" a="1"/>
  <c r="H30" i="37" a="1"/>
  <c r="AA43" i="37" a="1"/>
  <c r="V42" i="37" a="1"/>
  <c r="AM47" i="37" a="1"/>
  <c r="AN39" i="37" a="1"/>
  <c r="J59" i="37" a="1"/>
  <c r="J40" i="37" a="1"/>
  <c r="X45" i="37" a="1"/>
  <c r="G49" i="37" a="1"/>
  <c r="J26" i="37" a="1"/>
  <c r="L51" i="37" a="1"/>
  <c r="L5" i="34" a="1"/>
  <c r="AR44" i="37" a="1"/>
  <c r="AR43" i="37" a="1"/>
  <c r="AA45" i="37" a="1"/>
  <c r="G42" i="37" a="1"/>
  <c r="J32" i="37" a="1"/>
  <c r="L30" i="37" a="1"/>
  <c r="I64" i="37" a="1"/>
  <c r="AL43" i="37" a="1"/>
  <c r="AQ48" i="37" a="1"/>
  <c r="J51" i="37" a="1"/>
  <c r="F67" i="37" a="1"/>
  <c r="AQ41" i="37" a="1"/>
  <c r="J50" i="37" a="1"/>
  <c r="G31" i="37" a="1"/>
  <c r="AB39" i="37" a="1"/>
  <c r="Z49" i="37" a="1"/>
  <c r="AP46" i="37" a="1"/>
  <c r="H63" i="37" a="1"/>
  <c r="K51" i="37" a="1"/>
  <c r="I31" i="37" a="1"/>
  <c r="AB49" i="37" a="1"/>
  <c r="X47" i="37" a="1"/>
  <c r="AQ42" i="37" a="1"/>
  <c r="G47" i="37" a="1"/>
  <c r="F26" i="37" a="1"/>
  <c r="L4" i="9" a="1"/>
  <c r="AA41" i="37" a="1"/>
  <c r="W39" i="37" a="1"/>
  <c r="AP47" i="37" a="1"/>
  <c r="X44" i="37" a="1"/>
  <c r="G63" i="37" a="1"/>
  <c r="G60" i="37" a="1"/>
  <c r="K49" i="37" a="1"/>
  <c r="V48" i="37" a="1"/>
  <c r="I59" i="37" a="1"/>
  <c r="L67" i="37" a="1"/>
  <c r="I65" i="37" a="1"/>
  <c r="F59" i="37" a="1"/>
  <c r="H61" i="37" a="1"/>
  <c r="V40" i="37" a="1"/>
  <c r="K59" i="37" a="1"/>
  <c r="G41" i="37" a="1"/>
  <c r="G22" i="37" a="1"/>
  <c r="AN44" i="37" a="1"/>
  <c r="L3" i="8" a="1"/>
  <c r="H69" i="37" a="1"/>
  <c r="J46" i="37" a="1"/>
  <c r="AQ44" i="37" a="1"/>
  <c r="AO40" i="37" a="1"/>
  <c r="F68" i="37" a="1"/>
  <c r="AN47" i="37" a="1"/>
  <c r="H21" i="37" a="1"/>
  <c r="L48" i="37" a="1"/>
  <c r="I47" i="37" a="1"/>
  <c r="F30" i="37" a="1"/>
  <c r="H40" i="37" a="1"/>
  <c r="L4" i="28" a="1"/>
  <c r="Y42" i="37" a="1"/>
  <c r="G26" i="37" a="1"/>
  <c r="G44" i="37" a="1"/>
  <c r="F62" i="37" a="1"/>
  <c r="V46" i="37" a="1"/>
  <c r="AQ51" i="37" a="1"/>
  <c r="G39" i="37" a="1"/>
  <c r="L28" i="37" a="1"/>
  <c r="G29" i="37" a="1"/>
  <c r="I30" i="37" a="1"/>
  <c r="AP45" i="37" a="1"/>
  <c r="AM50" i="37" a="1"/>
  <c r="H57" i="37" a="1"/>
  <c r="AR51" i="37" a="1"/>
  <c r="I46" i="37" a="1"/>
  <c r="Y39" i="37" a="1"/>
  <c r="AR50" i="37" a="1"/>
  <c r="J27" i="37" a="1"/>
  <c r="L3" i="21" a="1"/>
  <c r="G45" i="37" a="1"/>
  <c r="L32" i="37" a="1"/>
  <c r="F61" i="37" a="1"/>
  <c r="AM44" i="37" a="1"/>
  <c r="Y40" i="37" a="1"/>
  <c r="AR46" i="37" a="1"/>
  <c r="AO51" i="37" a="1"/>
  <c r="I58" i="37" a="1"/>
  <c r="K29" i="37" a="1"/>
  <c r="J48" i="37" a="1"/>
  <c r="AR47" i="37" a="1"/>
  <c r="AB48" i="37" a="1"/>
  <c r="L42" i="37" a="1"/>
  <c r="Z39" i="37" a="1"/>
  <c r="G59" i="37" a="1"/>
  <c r="K33" i="37" a="1"/>
  <c r="L4" i="27" a="1"/>
  <c r="K24" i="37" a="1"/>
  <c r="K40" i="37" a="1"/>
  <c r="F58" i="37" a="1"/>
  <c r="H48" i="37" a="1"/>
  <c r="I49" i="37" a="1"/>
  <c r="L64" i="37" a="1"/>
  <c r="I21" i="37" a="1"/>
  <c r="AP50" i="37" a="1"/>
  <c r="I48" i="37" a="1"/>
  <c r="J47" i="37" a="1"/>
  <c r="I51" i="37" a="1"/>
  <c r="L24" i="37" a="1"/>
  <c r="J22" i="37" a="1"/>
  <c r="Y49" i="37" a="1"/>
  <c r="G23" i="37" a="1"/>
  <c r="H33" i="37" a="1"/>
  <c r="H25" i="37" a="1"/>
  <c r="K47" i="37" a="1"/>
  <c r="L68" i="37" a="1"/>
  <c r="J58" i="37" a="1"/>
  <c r="I69" i="37" a="1"/>
  <c r="H68" i="37" a="1"/>
  <c r="L49" i="37" a="1"/>
  <c r="AO44" i="37" a="1"/>
  <c r="Z42" i="37" a="1"/>
  <c r="G57" i="37" a="1"/>
  <c r="I23" i="37" a="1"/>
  <c r="AM48" i="37" a="1"/>
  <c r="Y46" i="37" a="1"/>
  <c r="AQ45" i="37" a="1"/>
  <c r="AP42" i="37" a="1"/>
  <c r="H60" i="37" a="1"/>
  <c r="K65" i="37" a="1"/>
  <c r="K58" i="37" a="1"/>
  <c r="W43" i="37" a="1"/>
  <c r="AL39" i="37" a="1"/>
  <c r="K48" i="37" a="1"/>
  <c r="AQ39" i="37" a="1"/>
  <c r="AQ43" i="37" a="1"/>
  <c r="L39" i="37" a="1"/>
  <c r="W46" i="37" a="1"/>
  <c r="F43" i="37" a="1"/>
  <c r="K62" i="37" a="1"/>
  <c r="AN45" i="37" a="1"/>
  <c r="AN46" i="37" a="1"/>
  <c r="I57" i="37" a="1"/>
  <c r="I68" i="37" a="1"/>
  <c r="H46" i="37" a="1"/>
  <c r="I33" i="37" a="1"/>
  <c r="AB43" i="37" a="1"/>
  <c r="J43" i="37" a="1"/>
  <c r="I42" i="37" a="1"/>
  <c r="W41" i="37" a="1"/>
  <c r="AM51" i="37" a="1"/>
  <c r="H44" i="37" a="1"/>
  <c r="X48" i="37" a="1"/>
  <c r="V44" i="37" a="1"/>
  <c r="AA48" i="37" a="1"/>
  <c r="J41" i="37" a="1"/>
  <c r="F32" i="37" a="1"/>
  <c r="K25" i="37" a="1"/>
  <c r="L33" i="37" a="1"/>
  <c r="AA46" i="37" a="1"/>
  <c r="AN51" i="37" a="1"/>
  <c r="L5" i="32" a="1"/>
  <c r="F65" i="37" a="1"/>
  <c r="I50" i="37" a="1"/>
  <c r="Z43" i="37" a="1"/>
  <c r="J57" i="37" a="1"/>
  <c r="AM39" i="37" a="1"/>
  <c r="AR39" i="37" a="1"/>
  <c r="K3" i="1" a="1"/>
  <c r="I61" i="37" a="1"/>
  <c r="L60" i="37" a="1"/>
  <c r="G51" i="37" a="1"/>
  <c r="L25" i="37" a="1"/>
  <c r="AO50" i="37" a="1"/>
  <c r="G62" i="37" a="1"/>
  <c r="J24" i="37" a="1"/>
  <c r="L3" i="31" a="1"/>
  <c r="L43" i="37" a="1"/>
  <c r="L26" i="37" a="1"/>
  <c r="L40" i="37" a="1"/>
  <c r="G33" i="37" a="1"/>
  <c r="L3" i="24" a="1"/>
  <c r="X50" i="37" a="1"/>
  <c r="L3" i="23" a="1"/>
  <c r="H42" i="37" a="1"/>
  <c r="F21" i="37" a="1"/>
  <c r="I44" i="37" a="1"/>
  <c r="L44" i="37" a="1"/>
  <c r="AP48" i="37" a="1"/>
  <c r="J69" i="37" a="1"/>
  <c r="H47" i="37" a="1"/>
  <c r="L5" i="30" a="1"/>
  <c r="L3" i="26" a="1"/>
  <c r="V51" i="37" a="1"/>
  <c r="H31" i="37" a="1"/>
  <c r="AB41" i="37" a="1"/>
  <c r="Z45" i="37" a="1"/>
  <c r="AO47" i="37" a="1"/>
  <c r="F60" i="37" a="1"/>
  <c r="L4" i="31" a="1"/>
  <c r="K28" i="37" a="1"/>
  <c r="AQ49" i="37" a="1"/>
  <c r="L2" i="23" a="1"/>
  <c r="O24" i="20" a="1"/>
  <c r="O25" i="20" a="1"/>
  <c r="L2" i="34" a="1"/>
  <c r="L2" i="32" a="1"/>
  <c r="L2" i="31" a="1"/>
  <c r="L2" i="30" a="1"/>
  <c r="L2" i="28" a="1"/>
  <c r="L2" i="27" a="1"/>
  <c r="L2" i="26" a="1"/>
  <c r="L2" i="25" a="1"/>
  <c r="L2" i="24" a="1"/>
  <c r="L2" i="4" a="1"/>
  <c r="L2" i="9" a="1"/>
  <c r="L2" i="8" a="1"/>
  <c r="L2" i="21" a="1"/>
  <c r="L2" i="22" a="1"/>
  <c r="O25" i="20" l="1"/>
  <c r="O24" i="20"/>
  <c r="L2" i="32"/>
  <c r="M2" i="32" s="1"/>
  <c r="B2" i="32" s="1"/>
  <c r="C2" i="32" s="1"/>
  <c r="L3" i="34"/>
  <c r="M3" i="34" s="1"/>
  <c r="L4" i="23"/>
  <c r="M4" i="23" s="1"/>
  <c r="L2" i="23"/>
  <c r="M2" i="23" s="1"/>
  <c r="L3" i="23"/>
  <c r="M3" i="23" s="1"/>
  <c r="L4" i="34"/>
  <c r="M4" i="34" s="1"/>
  <c r="B4" i="34" s="1"/>
  <c r="C4" i="34" s="1"/>
  <c r="L5" i="34"/>
  <c r="M5" i="34" s="1"/>
  <c r="L2" i="34"/>
  <c r="M2" i="34" s="1"/>
  <c r="G7" i="34"/>
  <c r="K6" i="34" s="1"/>
  <c r="L4" i="33"/>
  <c r="M4" i="33" s="1"/>
  <c r="L3" i="33"/>
  <c r="M3" i="33" s="1"/>
  <c r="B3" i="33" s="1"/>
  <c r="C3" i="33" s="1"/>
  <c r="L5" i="33"/>
  <c r="M5" i="33" s="1"/>
  <c r="G7" i="33"/>
  <c r="B2" i="33"/>
  <c r="C2" i="33" s="1"/>
  <c r="L3" i="32"/>
  <c r="M3" i="32" s="1"/>
  <c r="L4" i="32"/>
  <c r="M4" i="32" s="1"/>
  <c r="L5" i="32"/>
  <c r="M5" i="32" s="1"/>
  <c r="G7" i="32"/>
  <c r="L2" i="31"/>
  <c r="M2" i="31" s="1"/>
  <c r="L4" i="31"/>
  <c r="M4" i="31" s="1"/>
  <c r="L3" i="31"/>
  <c r="M3" i="31" s="1"/>
  <c r="G6" i="31"/>
  <c r="K5" i="31" s="1"/>
  <c r="L3" i="30"/>
  <c r="M3" i="30" s="1"/>
  <c r="L4" i="30"/>
  <c r="M4" i="30" s="1"/>
  <c r="L2" i="30"/>
  <c r="M2" i="30" s="1"/>
  <c r="L5" i="30"/>
  <c r="M5" i="30" s="1"/>
  <c r="G7" i="30"/>
  <c r="K6" i="30" s="1"/>
  <c r="L3" i="29"/>
  <c r="M3" i="29" s="1"/>
  <c r="B3" i="29" s="1"/>
  <c r="C3" i="29" s="1"/>
  <c r="G6" i="29"/>
  <c r="K5" i="29"/>
  <c r="K4" i="29"/>
  <c r="B2" i="29"/>
  <c r="C2" i="29" s="1"/>
  <c r="L4" i="28"/>
  <c r="M4" i="28" s="1"/>
  <c r="L3" i="28"/>
  <c r="M3" i="28" s="1"/>
  <c r="L2" i="28"/>
  <c r="M2" i="28" s="1"/>
  <c r="G6" i="28"/>
  <c r="K5" i="28" s="1"/>
  <c r="L5" i="27"/>
  <c r="M5" i="27" s="1"/>
  <c r="L3" i="27"/>
  <c r="M3" i="27" s="1"/>
  <c r="L2" i="27"/>
  <c r="M2" i="27" s="1"/>
  <c r="L4" i="27"/>
  <c r="M4" i="27" s="1"/>
  <c r="G7" i="27"/>
  <c r="L4" i="26"/>
  <c r="M4" i="26" s="1"/>
  <c r="L3" i="26"/>
  <c r="M3" i="26" s="1"/>
  <c r="B4" i="26" s="1"/>
  <c r="C4" i="26" s="1"/>
  <c r="L2" i="26"/>
  <c r="M2" i="26" s="1"/>
  <c r="L5" i="26"/>
  <c r="M5" i="26" s="1"/>
  <c r="G7" i="26"/>
  <c r="K6" i="26" s="1"/>
  <c r="L3" i="25"/>
  <c r="M3" i="25" s="1"/>
  <c r="L2" i="25"/>
  <c r="M2" i="25" s="1"/>
  <c r="G6" i="25"/>
  <c r="K5" i="25" s="1"/>
  <c r="K4" i="25"/>
  <c r="L5" i="24"/>
  <c r="M5" i="24" s="1"/>
  <c r="L3" i="24"/>
  <c r="M3" i="24" s="1"/>
  <c r="L2" i="24"/>
  <c r="M2" i="24" s="1"/>
  <c r="L4" i="24"/>
  <c r="M4" i="24" s="1"/>
  <c r="G7" i="24"/>
  <c r="G7" i="23"/>
  <c r="K5" i="23"/>
  <c r="L4" i="22"/>
  <c r="M4" i="22" s="1"/>
  <c r="L3" i="22"/>
  <c r="M3" i="22" s="1"/>
  <c r="B4" i="22" s="1"/>
  <c r="C4" i="22" s="1"/>
  <c r="L2" i="22"/>
  <c r="M2" i="22" s="1"/>
  <c r="B2" i="22" s="1"/>
  <c r="G6" i="22"/>
  <c r="K5" i="22"/>
  <c r="L3" i="21"/>
  <c r="M3" i="21" s="1"/>
  <c r="L2" i="21"/>
  <c r="M2" i="21" s="1"/>
  <c r="L4" i="21"/>
  <c r="M4" i="21" s="1"/>
  <c r="G6" i="21"/>
  <c r="K5" i="21" s="1"/>
  <c r="L3" i="8"/>
  <c r="M3" i="8" s="1"/>
  <c r="L2" i="8"/>
  <c r="M2" i="8" s="1"/>
  <c r="G6" i="8"/>
  <c r="K5" i="8" s="1"/>
  <c r="K4" i="8"/>
  <c r="L2" i="9"/>
  <c r="M2" i="9" s="1"/>
  <c r="L3" i="9"/>
  <c r="M3" i="9" s="1"/>
  <c r="L4" i="9"/>
  <c r="M4" i="9" s="1"/>
  <c r="L5" i="9"/>
  <c r="M5" i="9" s="1"/>
  <c r="G7" i="9"/>
  <c r="K6" i="9" s="1"/>
  <c r="L4" i="4"/>
  <c r="M4" i="4" s="1"/>
  <c r="L3" i="4"/>
  <c r="M3" i="4" s="1"/>
  <c r="L2" i="4"/>
  <c r="M2" i="4" s="1"/>
  <c r="G6" i="4"/>
  <c r="L3" i="3"/>
  <c r="M3" i="3" s="1"/>
  <c r="B3" i="3" s="1"/>
  <c r="C3" i="3" s="1"/>
  <c r="G6" i="3"/>
  <c r="K5" i="3"/>
  <c r="K4" i="3"/>
  <c r="B2" i="3"/>
  <c r="C2" i="3" s="1"/>
  <c r="K3" i="2"/>
  <c r="L3" i="2" s="1"/>
  <c r="G5" i="2"/>
  <c r="J4" i="2" s="1"/>
  <c r="K3" i="1"/>
  <c r="L3" i="1" s="1"/>
  <c r="G5" i="1"/>
  <c r="J4" i="1"/>
  <c r="I59" i="37"/>
  <c r="J69" i="37"/>
  <c r="F63" i="37"/>
  <c r="J68" i="37"/>
  <c r="F60" i="37"/>
  <c r="K64" i="37"/>
  <c r="L64" i="37"/>
  <c r="K61" i="37"/>
  <c r="I68" i="37"/>
  <c r="L61" i="37"/>
  <c r="G63" i="37"/>
  <c r="K58" i="37"/>
  <c r="K68" i="37"/>
  <c r="L68" i="37"/>
  <c r="H69" i="37"/>
  <c r="G66" i="37"/>
  <c r="H65" i="37"/>
  <c r="L58" i="37"/>
  <c r="I65" i="37"/>
  <c r="F59" i="37"/>
  <c r="K62" i="37"/>
  <c r="J59" i="37"/>
  <c r="J61" i="37"/>
  <c r="H66" i="37"/>
  <c r="K59" i="37"/>
  <c r="I58" i="37"/>
  <c r="I66" i="37"/>
  <c r="J58" i="37"/>
  <c r="H63" i="37"/>
  <c r="F57" i="37"/>
  <c r="G60" i="37"/>
  <c r="J65" i="37"/>
  <c r="G62" i="37"/>
  <c r="G57" i="37"/>
  <c r="H62" i="37"/>
  <c r="K65" i="37"/>
  <c r="F67" i="37"/>
  <c r="G69" i="37"/>
  <c r="L57" i="37"/>
  <c r="G59" i="37"/>
  <c r="I62" i="37"/>
  <c r="L65" i="37"/>
  <c r="L67" i="37"/>
  <c r="H59" i="37"/>
  <c r="J62" i="37"/>
  <c r="I69" i="37"/>
  <c r="F66" i="37"/>
  <c r="H60" i="37"/>
  <c r="L62" i="37"/>
  <c r="K69" i="37"/>
  <c r="H57" i="37"/>
  <c r="L59" i="37"/>
  <c r="H64" i="37"/>
  <c r="I67" i="37"/>
  <c r="I63" i="37"/>
  <c r="G67" i="37"/>
  <c r="I60" i="37"/>
  <c r="G64" i="37"/>
  <c r="H67" i="37"/>
  <c r="I57" i="37"/>
  <c r="G61" i="37"/>
  <c r="K63" i="37"/>
  <c r="K57" i="37"/>
  <c r="F64" i="37"/>
  <c r="J66" i="37"/>
  <c r="F61" i="37"/>
  <c r="J63" i="37"/>
  <c r="K66" i="37"/>
  <c r="L69" i="37"/>
  <c r="F58" i="37"/>
  <c r="J60" i="37"/>
  <c r="L66" i="37"/>
  <c r="F68" i="37"/>
  <c r="J57" i="37"/>
  <c r="G58" i="37"/>
  <c r="K60" i="37"/>
  <c r="H61" i="37"/>
  <c r="L63" i="37"/>
  <c r="I64" i="37"/>
  <c r="F65" i="37"/>
  <c r="J67" i="37"/>
  <c r="G68" i="37"/>
  <c r="H58" i="37"/>
  <c r="L60" i="37"/>
  <c r="I61" i="37"/>
  <c r="F62" i="37"/>
  <c r="J64" i="37"/>
  <c r="G65" i="37"/>
  <c r="K67" i="37"/>
  <c r="H68" i="37"/>
  <c r="F69" i="37"/>
  <c r="AP43" i="37"/>
  <c r="AM44" i="37"/>
  <c r="AO50" i="37"/>
  <c r="AR46" i="37"/>
  <c r="AM51" i="37"/>
  <c r="AL48" i="37"/>
  <c r="AR39" i="37"/>
  <c r="AR49" i="37"/>
  <c r="AO40" i="37"/>
  <c r="AQ46" i="37"/>
  <c r="AP40" i="37"/>
  <c r="AQ43" i="37"/>
  <c r="AP50" i="37"/>
  <c r="AN47" i="37"/>
  <c r="AL51" i="37"/>
  <c r="AL41" i="37"/>
  <c r="AO47" i="37"/>
  <c r="AM41" i="37"/>
  <c r="AN44" i="37"/>
  <c r="AQ40" i="37"/>
  <c r="AN41" i="37"/>
  <c r="AP47" i="37"/>
  <c r="AN51" i="37"/>
  <c r="AR40" i="37"/>
  <c r="AO41" i="37"/>
  <c r="AQ47" i="37"/>
  <c r="AO51" i="37"/>
  <c r="AP41" i="37"/>
  <c r="AM42" i="37"/>
  <c r="AR47" i="37"/>
  <c r="AP51" i="37"/>
  <c r="AM39" i="37"/>
  <c r="AQ41" i="37"/>
  <c r="AL46" i="37"/>
  <c r="AQ51" i="37"/>
  <c r="AR41" i="37"/>
  <c r="AO42" i="37"/>
  <c r="AM46" i="37"/>
  <c r="AN49" i="37"/>
  <c r="AR51" i="37"/>
  <c r="AR48" i="37"/>
  <c r="AL50" i="37"/>
  <c r="AL45" i="37"/>
  <c r="AQ50" i="37"/>
  <c r="AP44" i="37"/>
  <c r="AR50" i="37"/>
  <c r="AN45" i="37"/>
  <c r="AR44" i="37"/>
  <c r="AM49" i="37"/>
  <c r="AP45" i="37"/>
  <c r="AO39" i="37"/>
  <c r="AM43" i="37"/>
  <c r="AQ45" i="37"/>
  <c r="AO49" i="37"/>
  <c r="AM45" i="37"/>
  <c r="AL39" i="37"/>
  <c r="AQ44" i="37"/>
  <c r="AL49" i="37"/>
  <c r="AO45" i="37"/>
  <c r="AP48" i="37"/>
  <c r="AN39" i="37"/>
  <c r="AQ48" i="37"/>
  <c r="AP39" i="37"/>
  <c r="AM40" i="37"/>
  <c r="AQ42" i="37"/>
  <c r="AN43" i="37"/>
  <c r="AR45" i="37"/>
  <c r="AO46" i="37"/>
  <c r="AL47" i="37"/>
  <c r="AP49" i="37"/>
  <c r="AM50" i="37"/>
  <c r="AO44" i="37"/>
  <c r="AN46" i="37"/>
  <c r="AR43" i="37"/>
  <c r="AM48" i="37"/>
  <c r="AL42" i="37"/>
  <c r="AN48" i="37"/>
  <c r="AO48" i="37"/>
  <c r="AN42" i="37"/>
  <c r="AL43" i="37"/>
  <c r="AL40" i="37"/>
  <c r="AP42" i="37"/>
  <c r="AQ39" i="37"/>
  <c r="AN40" i="37"/>
  <c r="AR42" i="37"/>
  <c r="AO43" i="37"/>
  <c r="AL44" i="37"/>
  <c r="AP46" i="37"/>
  <c r="AM47" i="37"/>
  <c r="AQ49" i="37"/>
  <c r="AN50" i="37"/>
  <c r="AA43" i="37"/>
  <c r="Z47" i="37"/>
  <c r="Z40" i="37"/>
  <c r="AA40" i="37"/>
  <c r="W41" i="37"/>
  <c r="X41" i="37"/>
  <c r="V45" i="37"/>
  <c r="Z50" i="37"/>
  <c r="AA50" i="37"/>
  <c r="AB46" i="37"/>
  <c r="W51" i="37"/>
  <c r="X51" i="37"/>
  <c r="Y47" i="37"/>
  <c r="AB43" i="37"/>
  <c r="V48" i="37"/>
  <c r="X44" i="37"/>
  <c r="W48" i="37"/>
  <c r="Y44" i="37"/>
  <c r="V42" i="37"/>
  <c r="Z44" i="37"/>
  <c r="Y51" i="37"/>
  <c r="V39" i="37"/>
  <c r="Z41" i="37"/>
  <c r="X45" i="37"/>
  <c r="AB47" i="37"/>
  <c r="Y48" i="37"/>
  <c r="Z51" i="37"/>
  <c r="W39" i="37"/>
  <c r="AA41" i="37"/>
  <c r="Y45" i="37"/>
  <c r="V46" i="37"/>
  <c r="W49" i="37"/>
  <c r="AA51" i="37"/>
  <c r="X39" i="37"/>
  <c r="AB41" i="37"/>
  <c r="V43" i="37"/>
  <c r="Z45" i="37"/>
  <c r="AA48" i="37"/>
  <c r="AB51" i="37"/>
  <c r="V40" i="37"/>
  <c r="Z42" i="37"/>
  <c r="W43" i="37"/>
  <c r="AA45" i="37"/>
  <c r="AB48" i="37"/>
  <c r="V50" i="37"/>
  <c r="Z39" i="37"/>
  <c r="V47" i="37"/>
  <c r="Z49" i="37"/>
  <c r="W50" i="37"/>
  <c r="Y41" i="37"/>
  <c r="X48" i="37"/>
  <c r="W42" i="37"/>
  <c r="AA44" i="37"/>
  <c r="V49" i="37"/>
  <c r="X42" i="37"/>
  <c r="AB44" i="37"/>
  <c r="Z48" i="37"/>
  <c r="Y42" i="37"/>
  <c r="W46" i="37"/>
  <c r="X49" i="37"/>
  <c r="Y39" i="37"/>
  <c r="X46" i="37"/>
  <c r="Y49" i="37"/>
  <c r="W40" i="37"/>
  <c r="AA42" i="37"/>
  <c r="X43" i="37"/>
  <c r="AB45" i="37"/>
  <c r="Y46" i="37"/>
  <c r="AB40" i="37"/>
  <c r="W45" i="37"/>
  <c r="AA47" i="37"/>
  <c r="AB50" i="37"/>
  <c r="AA39" i="37"/>
  <c r="X40" i="37"/>
  <c r="AB42" i="37"/>
  <c r="Y43" i="37"/>
  <c r="V44" i="37"/>
  <c r="Z46" i="37"/>
  <c r="W47" i="37"/>
  <c r="AA49" i="37"/>
  <c r="X50" i="37"/>
  <c r="AB39" i="37"/>
  <c r="Y40" i="37"/>
  <c r="V41" i="37"/>
  <c r="Z43" i="37"/>
  <c r="W44" i="37"/>
  <c r="AA46" i="37"/>
  <c r="X47" i="37"/>
  <c r="AB49" i="37"/>
  <c r="Y50" i="37"/>
  <c r="V51" i="37"/>
  <c r="J40" i="37"/>
  <c r="H44" i="37"/>
  <c r="F48" i="37"/>
  <c r="K40" i="37"/>
  <c r="L43" i="37"/>
  <c r="G48" i="37"/>
  <c r="L40" i="37"/>
  <c r="K47" i="37"/>
  <c r="L41" i="37"/>
  <c r="F45" i="37"/>
  <c r="H51" i="37"/>
  <c r="H42" i="37"/>
  <c r="L44" i="37"/>
  <c r="F43" i="37"/>
  <c r="J45" i="37"/>
  <c r="F40" i="37"/>
  <c r="J42" i="37"/>
  <c r="G43" i="37"/>
  <c r="K45" i="37"/>
  <c r="H46" i="37"/>
  <c r="L48" i="37"/>
  <c r="I49" i="37"/>
  <c r="F50" i="37"/>
  <c r="K43" i="37"/>
  <c r="I44" i="37"/>
  <c r="J47" i="37"/>
  <c r="J44" i="37"/>
  <c r="H48" i="37"/>
  <c r="H45" i="37"/>
  <c r="I45" i="37"/>
  <c r="H39" i="37"/>
  <c r="H49" i="37"/>
  <c r="G40" i="37"/>
  <c r="H43" i="37"/>
  <c r="L45" i="37"/>
  <c r="I46" i="37"/>
  <c r="F47" i="37"/>
  <c r="J49" i="37"/>
  <c r="G50" i="37"/>
  <c r="I47" i="37"/>
  <c r="G42" i="37"/>
  <c r="F49" i="37"/>
  <c r="G49" i="37"/>
  <c r="G46" i="37"/>
  <c r="J39" i="37"/>
  <c r="K42" i="37"/>
  <c r="K39" i="37"/>
  <c r="H40" i="37"/>
  <c r="L42" i="37"/>
  <c r="I43" i="37"/>
  <c r="F44" i="37"/>
  <c r="J46" i="37"/>
  <c r="G47" i="37"/>
  <c r="K49" i="37"/>
  <c r="H50" i="37"/>
  <c r="G41" i="37"/>
  <c r="L46" i="37"/>
  <c r="J50" i="37"/>
  <c r="F42" i="37"/>
  <c r="L50" i="37"/>
  <c r="F39" i="37"/>
  <c r="I48" i="37"/>
  <c r="G51" i="37"/>
  <c r="H41" i="37"/>
  <c r="K50" i="37"/>
  <c r="I41" i="37"/>
  <c r="G45" i="37"/>
  <c r="I51" i="37"/>
  <c r="J41" i="37"/>
  <c r="K44" i="37"/>
  <c r="L47" i="37"/>
  <c r="J51" i="37"/>
  <c r="G39" i="37"/>
  <c r="K41" i="37"/>
  <c r="F46" i="37"/>
  <c r="J48" i="37"/>
  <c r="K51" i="37"/>
  <c r="I42" i="37"/>
  <c r="K48" i="37"/>
  <c r="L51" i="37"/>
  <c r="L39" i="37"/>
  <c r="I40" i="37"/>
  <c r="F41" i="37"/>
  <c r="J43" i="37"/>
  <c r="G44" i="37"/>
  <c r="K46" i="37"/>
  <c r="H47" i="37"/>
  <c r="L49" i="37"/>
  <c r="I50" i="37"/>
  <c r="F51" i="37"/>
  <c r="I29" i="37"/>
  <c r="K25" i="37"/>
  <c r="J22" i="37"/>
  <c r="G33" i="37"/>
  <c r="H26" i="37"/>
  <c r="F30" i="37"/>
  <c r="K22" i="37"/>
  <c r="G23" i="37"/>
  <c r="J32" i="37"/>
  <c r="L28" i="37"/>
  <c r="I33" i="37"/>
  <c r="I26" i="37"/>
  <c r="J29" i="37"/>
  <c r="J26" i="37"/>
  <c r="K29" i="37"/>
  <c r="F21" i="37"/>
  <c r="J23" i="37"/>
  <c r="I30" i="37"/>
  <c r="J33" i="37"/>
  <c r="G21" i="37"/>
  <c r="K23" i="37"/>
  <c r="H24" i="37"/>
  <c r="L26" i="37"/>
  <c r="I27" i="37"/>
  <c r="F28" i="37"/>
  <c r="J30" i="37"/>
  <c r="G31" i="37"/>
  <c r="K33" i="37"/>
  <c r="H21" i="37"/>
  <c r="L23" i="37"/>
  <c r="I24" i="37"/>
  <c r="F25" i="37"/>
  <c r="J27" i="37"/>
  <c r="G28" i="37"/>
  <c r="K30" i="37"/>
  <c r="H31" i="37"/>
  <c r="L33" i="37"/>
  <c r="H23" i="37"/>
  <c r="K32" i="37"/>
  <c r="L22" i="37"/>
  <c r="G27" i="37"/>
  <c r="H30" i="37"/>
  <c r="K26" i="37"/>
  <c r="I21" i="37"/>
  <c r="F32" i="37"/>
  <c r="G22" i="37"/>
  <c r="G32" i="37"/>
  <c r="F27" i="37"/>
  <c r="F24" i="37"/>
  <c r="G24" i="37"/>
  <c r="F22" i="37"/>
  <c r="G25" i="37"/>
  <c r="K27" i="37"/>
  <c r="L30" i="37"/>
  <c r="H25" i="37"/>
  <c r="I28" i="37"/>
  <c r="I25" i="37"/>
  <c r="G29" i="37"/>
  <c r="L21" i="37"/>
  <c r="G26" i="37"/>
  <c r="K28" i="37"/>
  <c r="H29" i="37"/>
  <c r="L31" i="37"/>
  <c r="F33" i="37"/>
  <c r="L25" i="37"/>
  <c r="G30" i="37"/>
  <c r="H33" i="37"/>
  <c r="I23" i="37"/>
  <c r="L32" i="37"/>
  <c r="H27" i="37"/>
  <c r="L29" i="37"/>
  <c r="F31" i="37"/>
  <c r="J24" i="37"/>
  <c r="H28" i="37"/>
  <c r="I31" i="37"/>
  <c r="J21" i="37"/>
  <c r="K24" i="37"/>
  <c r="L27" i="37"/>
  <c r="F29" i="37"/>
  <c r="J31" i="37"/>
  <c r="K21" i="37"/>
  <c r="H22" i="37"/>
  <c r="L24" i="37"/>
  <c r="F26" i="37"/>
  <c r="J28" i="37"/>
  <c r="K31" i="37"/>
  <c r="H32" i="37"/>
  <c r="I22" i="37"/>
  <c r="F23" i="37"/>
  <c r="J25" i="37"/>
  <c r="I32" i="37"/>
  <c r="I3" i="37"/>
  <c r="AV74" i="37"/>
  <c r="AU74" i="37"/>
  <c r="AT74" i="37"/>
  <c r="AS74" i="37"/>
  <c r="AK74" i="37"/>
  <c r="AJ74" i="37"/>
  <c r="AF74" i="37"/>
  <c r="AE74" i="37"/>
  <c r="AD74" i="37"/>
  <c r="AC74" i="37"/>
  <c r="U74" i="37"/>
  <c r="T74" i="37"/>
  <c r="P74" i="37"/>
  <c r="O74" i="37"/>
  <c r="N74" i="37"/>
  <c r="M74" i="37"/>
  <c r="E74" i="37"/>
  <c r="D74" i="37"/>
  <c r="AV56" i="37"/>
  <c r="AU56" i="37"/>
  <c r="AT56" i="37"/>
  <c r="AS56" i="37"/>
  <c r="AK56" i="37"/>
  <c r="AJ56" i="37"/>
  <c r="AF56" i="37"/>
  <c r="AE56" i="37"/>
  <c r="AD56" i="37"/>
  <c r="AC56" i="37"/>
  <c r="U56" i="37"/>
  <c r="T56" i="37"/>
  <c r="P56" i="37"/>
  <c r="O56" i="37"/>
  <c r="N56" i="37"/>
  <c r="M56" i="37"/>
  <c r="E56" i="37"/>
  <c r="D56" i="37"/>
  <c r="AV38" i="37"/>
  <c r="AU38" i="37"/>
  <c r="AT38" i="37"/>
  <c r="AS38" i="37"/>
  <c r="AK38" i="37"/>
  <c r="AJ38" i="37"/>
  <c r="AF38" i="37"/>
  <c r="AE38" i="37"/>
  <c r="AD38" i="37"/>
  <c r="AC38" i="37"/>
  <c r="U38" i="37"/>
  <c r="T38" i="37"/>
  <c r="P38" i="37"/>
  <c r="O38" i="37"/>
  <c r="N38" i="37"/>
  <c r="M38" i="37"/>
  <c r="E38" i="37"/>
  <c r="D38" i="37"/>
  <c r="P20" i="37"/>
  <c r="O20" i="37"/>
  <c r="N20" i="37"/>
  <c r="M20" i="37"/>
  <c r="E20" i="37"/>
  <c r="D20" i="37"/>
  <c r="P2" i="37"/>
  <c r="O2" i="37"/>
  <c r="N2" i="37"/>
  <c r="M2" i="37"/>
  <c r="E2" i="37"/>
  <c r="D2" i="37"/>
  <c r="E70" i="37" a="1"/>
  <c r="AU53" i="37" a="1"/>
  <c r="E8" i="37" a="1"/>
  <c r="AD53" i="37" a="1"/>
  <c r="J3" i="37" a="1"/>
  <c r="AU71" i="37" a="1"/>
  <c r="L13" i="37" a="1"/>
  <c r="H3" i="37" a="1"/>
  <c r="AJ53" i="37" a="1"/>
  <c r="M12" i="37" a="1"/>
  <c r="L5" i="21" a="1"/>
  <c r="L14" i="37" a="1"/>
  <c r="M70" i="37" a="1"/>
  <c r="N6" i="37" a="1"/>
  <c r="L11" i="37" a="1"/>
  <c r="P71" i="37" a="1"/>
  <c r="J6" i="37" a="1"/>
  <c r="I10" i="37" a="1"/>
  <c r="AK52" i="37" a="1"/>
  <c r="K4" i="2" a="1"/>
  <c r="AD71" i="37" a="1"/>
  <c r="E3" i="37" a="1"/>
  <c r="O14" i="37" a="1"/>
  <c r="O17" i="37" a="1"/>
  <c r="E14" i="37" a="1"/>
  <c r="F11" i="37" a="1"/>
  <c r="P70" i="37" a="1"/>
  <c r="O15" i="37" a="1"/>
  <c r="O53" i="37" a="1"/>
  <c r="L4" i="8" a="1"/>
  <c r="G7" i="37" a="1"/>
  <c r="K5" i="37" a="1"/>
  <c r="F8" i="37" a="1"/>
  <c r="N4" i="37" a="1"/>
  <c r="D15" i="37" a="1"/>
  <c r="AJ70" i="37" a="1"/>
  <c r="I15" i="37" a="1"/>
  <c r="N14" i="37" a="1"/>
  <c r="N17" i="37" a="1"/>
  <c r="K15" i="37" a="1"/>
  <c r="K11" i="37" a="1"/>
  <c r="M15" i="37" a="1"/>
  <c r="M16" i="37" a="1"/>
  <c r="AJ71" i="37" a="1"/>
  <c r="F7" i="37" a="1"/>
  <c r="AS71" i="37" a="1"/>
  <c r="M35" i="37" a="1"/>
  <c r="AC53" i="37" a="1"/>
  <c r="AK71" i="37" a="1"/>
  <c r="P4" i="37" a="1"/>
  <c r="L4" i="37" a="1"/>
  <c r="J7" i="37" a="1"/>
  <c r="H6" i="37" a="1"/>
  <c r="AV70" i="37" a="1"/>
  <c r="N12" i="37" a="1"/>
  <c r="AS52" i="37" a="1"/>
  <c r="E34" i="37" a="1"/>
  <c r="O34" i="37" a="1"/>
  <c r="L4" i="3" a="1"/>
  <c r="H13" i="37" a="1"/>
  <c r="L6" i="9" a="1"/>
  <c r="J10" i="37" a="1"/>
  <c r="G8" i="37" a="1"/>
  <c r="E9" i="37" a="1"/>
  <c r="G13" i="37" a="1"/>
  <c r="I11" i="37" a="1"/>
  <c r="N34" i="37" a="1"/>
  <c r="N5" i="37" a="1"/>
  <c r="AV71" i="37" a="1"/>
  <c r="E71" i="37" a="1"/>
  <c r="E11" i="37" a="1"/>
  <c r="D34" i="37" a="1"/>
  <c r="AF53" i="37" a="1"/>
  <c r="D35" i="37" a="1"/>
  <c r="I7" i="37" a="1"/>
  <c r="T53" i="37" a="1"/>
  <c r="H15" i="37" a="1"/>
  <c r="AF71" i="37" a="1"/>
  <c r="L8" i="37" a="1"/>
  <c r="L5" i="29" a="1"/>
  <c r="N11" i="37" a="1"/>
  <c r="AC70" i="37" a="1"/>
  <c r="F5" i="37" a="1"/>
  <c r="O5" i="37" a="1"/>
  <c r="H9" i="37" a="1"/>
  <c r="AJ52" i="37" a="1"/>
  <c r="AS70" i="37" a="1"/>
  <c r="U52" i="37" a="1"/>
  <c r="G5" i="37" a="1"/>
  <c r="AE71" i="37" a="1"/>
  <c r="E52" i="37" a="1"/>
  <c r="E6" i="37" a="1"/>
  <c r="L5" i="28" a="1"/>
  <c r="L4" i="25" a="1"/>
  <c r="D53" i="37" a="1"/>
  <c r="D52" i="37" a="1"/>
  <c r="AF52" i="37" a="1"/>
  <c r="K6" i="37" a="1"/>
  <c r="M14" i="37" a="1"/>
  <c r="T71" i="37" a="1"/>
  <c r="N71" i="37" a="1"/>
  <c r="O9" i="37" a="1"/>
  <c r="G12" i="37" a="1"/>
  <c r="O16" i="37" a="1"/>
  <c r="AC71" i="37" a="1"/>
  <c r="G9" i="37" a="1"/>
  <c r="L6" i="34" a="1"/>
  <c r="AK53" i="37" a="1"/>
  <c r="AU70" i="37" a="1"/>
  <c r="H8" i="37" a="1"/>
  <c r="P34" i="37" a="1"/>
  <c r="M71" i="37" a="1"/>
  <c r="M9" i="37" a="1"/>
  <c r="F4" i="37" a="1"/>
  <c r="E53" i="37" a="1"/>
  <c r="I12" i="37" a="1"/>
  <c r="F13" i="37" a="1"/>
  <c r="G10" i="37" a="1"/>
  <c r="P7" i="37" a="1"/>
  <c r="P10" i="37" a="1"/>
  <c r="AT53" i="37" a="1"/>
  <c r="O11" i="37" a="1"/>
  <c r="P6" i="37" a="1"/>
  <c r="K10" i="37" a="1"/>
  <c r="L5" i="8" a="1"/>
  <c r="H10" i="37" a="1"/>
  <c r="F3" i="37" a="1"/>
  <c r="I13" i="37" a="1"/>
  <c r="H7" i="37" a="1"/>
  <c r="L12" i="37" a="1"/>
  <c r="D5" i="37" a="1"/>
  <c r="AV53" i="37" a="1"/>
  <c r="P53" i="37" a="1"/>
  <c r="P9" i="37" a="1"/>
  <c r="J4" i="37" a="1"/>
  <c r="I8" i="37" a="1"/>
  <c r="D12" i="37" a="1"/>
  <c r="D71" i="37" a="1"/>
  <c r="L6" i="37" a="1"/>
  <c r="L3" i="37" a="1"/>
  <c r="G6" i="37" a="1"/>
  <c r="P17" i="37" a="1"/>
  <c r="AS53" i="37" a="1"/>
  <c r="F10" i="37" a="1"/>
  <c r="P16" i="37" a="1"/>
  <c r="P35" i="37" a="1"/>
  <c r="H14" i="37" a="1"/>
  <c r="K3" i="37" a="1"/>
  <c r="E7" i="37" a="1"/>
  <c r="P52" i="37" a="1"/>
  <c r="AD52" i="37" a="1"/>
  <c r="F6" i="37" a="1"/>
  <c r="I5" i="37" a="1"/>
  <c r="E17" i="37" a="1"/>
  <c r="L7" i="37" a="1"/>
  <c r="L6" i="30" a="1"/>
  <c r="K4" i="1" a="1"/>
  <c r="L15" i="37" a="1"/>
  <c r="J11" i="37" a="1"/>
  <c r="D16" i="37" a="1"/>
  <c r="J13" i="37" a="1"/>
  <c r="M7" i="37" a="1"/>
  <c r="AK70" i="37" a="1"/>
  <c r="P5" i="37" a="1"/>
  <c r="AV52" i="37" a="1"/>
  <c r="J12" i="37" a="1"/>
  <c r="AE53" i="37" a="1"/>
  <c r="P12" i="37" a="1"/>
  <c r="N7" i="37" a="1"/>
  <c r="F14" i="37" a="1"/>
  <c r="F15" i="37" a="1"/>
  <c r="L5" i="22" a="1"/>
  <c r="N13" i="37" a="1"/>
  <c r="I14" i="37" a="1"/>
  <c r="E10" i="37" a="1"/>
  <c r="O3" i="37" a="1"/>
  <c r="AT70" i="37" a="1"/>
  <c r="N53" i="37" a="1"/>
  <c r="L5" i="3" a="1"/>
  <c r="N35" i="37" a="1"/>
  <c r="F9" i="37" a="1"/>
  <c r="L5" i="23" a="1"/>
  <c r="G14" i="37" a="1"/>
  <c r="U70" i="37" a="1"/>
  <c r="M4" i="37" a="1"/>
  <c r="O52" i="37" a="1"/>
  <c r="L4" i="29" a="1"/>
  <c r="P14" i="37" a="1"/>
  <c r="D9" i="37" a="1"/>
  <c r="H11" i="37" a="1"/>
  <c r="U53" i="37" a="1"/>
  <c r="O7" i="37" a="1"/>
  <c r="P13" i="37" a="1"/>
  <c r="D3" i="37" a="1"/>
  <c r="K14" i="37" a="1"/>
  <c r="M17" i="37" a="1"/>
  <c r="M11" i="37" a="1"/>
  <c r="O35" i="37" a="1"/>
  <c r="M53" i="37" a="1"/>
  <c r="G11" i="37" a="1"/>
  <c r="K8" i="37" a="1"/>
  <c r="M8" i="37" a="1"/>
  <c r="L9" i="37" a="1"/>
  <c r="M10" i="37" a="1"/>
  <c r="N8" i="37" a="1"/>
  <c r="I6" i="37" a="1"/>
  <c r="T52" i="37" a="1"/>
  <c r="AF70" i="37" a="1"/>
  <c r="J15" i="37" a="1"/>
  <c r="E35" i="37" a="1"/>
  <c r="N9" i="37" a="1"/>
  <c r="N52" i="37" a="1"/>
  <c r="L10" i="37" a="1"/>
  <c r="G3" i="37" a="1"/>
  <c r="K12" i="37" a="1"/>
  <c r="D70" i="37" a="1"/>
  <c r="H5" i="37" a="1"/>
  <c r="L5" i="37" a="1"/>
  <c r="G15" i="37" a="1"/>
  <c r="N70" i="37" a="1"/>
  <c r="N10" i="37" a="1"/>
  <c r="AC52" i="37" a="1"/>
  <c r="D6" i="37" a="1"/>
  <c r="O6" i="37" a="1"/>
  <c r="L6" i="26" a="1"/>
  <c r="L5" i="25" a="1"/>
  <c r="AE70" i="37" a="1"/>
  <c r="N15" i="37" a="1"/>
  <c r="AU52" i="37" a="1"/>
  <c r="O71" i="37" a="1"/>
  <c r="N3" i="37" a="1"/>
  <c r="J14" i="37" a="1"/>
  <c r="J8" i="37" a="1"/>
  <c r="I9" i="37" a="1"/>
  <c r="U71" i="37" a="1"/>
  <c r="AT71" i="37" a="1"/>
  <c r="N16" i="37" a="1"/>
  <c r="K4" i="37" a="1"/>
  <c r="E15" i="37" a="1"/>
  <c r="H4" i="37" a="1"/>
  <c r="O70" i="37" a="1"/>
  <c r="AS47" i="35" a="1"/>
  <c r="E5" i="37" a="1"/>
  <c r="E16" i="37" a="1"/>
  <c r="D17" i="37" a="1"/>
  <c r="F12" i="37" a="1"/>
  <c r="AD70" i="37" a="1"/>
  <c r="K7" i="37" a="1"/>
  <c r="M52" i="37" a="1"/>
  <c r="I4" i="37" a="1"/>
  <c r="O13" i="37" a="1"/>
  <c r="K13" i="37" a="1"/>
  <c r="P3" i="37" a="1"/>
  <c r="H12" i="37" a="1"/>
  <c r="M34" i="37" a="1"/>
  <c r="L5" i="31" a="1"/>
  <c r="E4" i="37" a="1"/>
  <c r="T70" i="37" a="1"/>
  <c r="AE52" i="37" a="1"/>
  <c r="K9" i="37" a="1"/>
  <c r="J5" i="37" a="1"/>
  <c r="AT52" i="37" a="1"/>
  <c r="G4" i="37" a="1"/>
  <c r="M5" i="37" a="1"/>
  <c r="J9" i="37" a="1"/>
  <c r="F18" i="20" a="1"/>
  <c r="F25" i="20" a="1"/>
  <c r="K2" i="1" a="1"/>
  <c r="K2" i="2" a="1"/>
  <c r="B3" i="32" l="1"/>
  <c r="C3" i="32" s="1"/>
  <c r="B3" i="23"/>
  <c r="C3" i="23" s="1"/>
  <c r="B4" i="31"/>
  <c r="C4" i="31" s="1"/>
  <c r="B5" i="27"/>
  <c r="C5" i="27" s="1"/>
  <c r="B4" i="23"/>
  <c r="C4" i="23" s="1"/>
  <c r="C2" i="23"/>
  <c r="L6" i="34"/>
  <c r="M6" i="34" s="1"/>
  <c r="B6" i="34" s="1"/>
  <c r="C6" i="34" s="1"/>
  <c r="G8" i="34"/>
  <c r="K7" i="34" s="1"/>
  <c r="B3" i="34"/>
  <c r="C3" i="34" s="1"/>
  <c r="B2" i="34"/>
  <c r="C2" i="34" s="1"/>
  <c r="B5" i="34"/>
  <c r="C5" i="34" s="1"/>
  <c r="G8" i="33"/>
  <c r="K7" i="33"/>
  <c r="K6" i="33"/>
  <c r="B4" i="33"/>
  <c r="C4" i="33" s="1"/>
  <c r="B5" i="33"/>
  <c r="C5" i="33" s="1"/>
  <c r="B5" i="32"/>
  <c r="C5" i="32" s="1"/>
  <c r="G8" i="32"/>
  <c r="K7" i="32"/>
  <c r="K6" i="32"/>
  <c r="B4" i="32"/>
  <c r="C4" i="32" s="1"/>
  <c r="L5" i="31"/>
  <c r="M5" i="31" s="1"/>
  <c r="B5" i="31" s="1"/>
  <c r="C5" i="31" s="1"/>
  <c r="G7" i="31"/>
  <c r="K6" i="31" s="1"/>
  <c r="B3" i="31"/>
  <c r="C3" i="31" s="1"/>
  <c r="B2" i="31"/>
  <c r="C2" i="31" s="1"/>
  <c r="L6" i="30"/>
  <c r="M6" i="30" s="1"/>
  <c r="B6" i="30" s="1"/>
  <c r="C6" i="30" s="1"/>
  <c r="G8" i="30"/>
  <c r="K7" i="30"/>
  <c r="B3" i="30"/>
  <c r="C3" i="30" s="1"/>
  <c r="B2" i="30"/>
  <c r="C2" i="30" s="1"/>
  <c r="B5" i="30"/>
  <c r="C5" i="30" s="1"/>
  <c r="B4" i="30"/>
  <c r="C4" i="30" s="1"/>
  <c r="L4" i="29"/>
  <c r="M4" i="29" s="1"/>
  <c r="B4" i="29" s="1"/>
  <c r="C4" i="29" s="1"/>
  <c r="L5" i="29"/>
  <c r="M5" i="29" s="1"/>
  <c r="G7" i="29"/>
  <c r="L5" i="28"/>
  <c r="M5" i="28" s="1"/>
  <c r="B5" i="28" s="1"/>
  <c r="C5" i="28" s="1"/>
  <c r="G7" i="28"/>
  <c r="B3" i="28"/>
  <c r="C3" i="28" s="1"/>
  <c r="B2" i="28"/>
  <c r="C2" i="28" s="1"/>
  <c r="B4" i="28"/>
  <c r="C4" i="28" s="1"/>
  <c r="B4" i="27"/>
  <c r="C4" i="27" s="1"/>
  <c r="G8" i="27"/>
  <c r="K7" i="27" s="1"/>
  <c r="K6" i="27"/>
  <c r="B3" i="27"/>
  <c r="C3" i="27" s="1"/>
  <c r="B2" i="27"/>
  <c r="C2" i="27" s="1"/>
  <c r="L6" i="26"/>
  <c r="M6" i="26" s="1"/>
  <c r="B6" i="26" s="1"/>
  <c r="C6" i="26" s="1"/>
  <c r="B2" i="26"/>
  <c r="C2" i="26" s="1"/>
  <c r="B3" i="26"/>
  <c r="C3" i="26" s="1"/>
  <c r="G8" i="26"/>
  <c r="K7" i="26"/>
  <c r="B5" i="26"/>
  <c r="C5" i="26" s="1"/>
  <c r="L5" i="25"/>
  <c r="M5" i="25" s="1"/>
  <c r="L4" i="25"/>
  <c r="M4" i="25" s="1"/>
  <c r="B5" i="25" s="1"/>
  <c r="C5" i="25" s="1"/>
  <c r="G7" i="25"/>
  <c r="K6" i="25" s="1"/>
  <c r="B3" i="25"/>
  <c r="C3" i="25" s="1"/>
  <c r="B2" i="25"/>
  <c r="C2" i="25" s="1"/>
  <c r="G8" i="24"/>
  <c r="K7" i="24"/>
  <c r="K6" i="24"/>
  <c r="B5" i="24"/>
  <c r="C5" i="24" s="1"/>
  <c r="B3" i="24"/>
  <c r="C3" i="24" s="1"/>
  <c r="B2" i="24"/>
  <c r="C2" i="24" s="1"/>
  <c r="B4" i="24"/>
  <c r="C4" i="24" s="1"/>
  <c r="L5" i="23"/>
  <c r="M5" i="23" s="1"/>
  <c r="G8" i="23"/>
  <c r="K7" i="23"/>
  <c r="K6" i="23"/>
  <c r="L5" i="22"/>
  <c r="M5" i="22" s="1"/>
  <c r="B5" i="22" s="1"/>
  <c r="C5" i="22" s="1"/>
  <c r="B3" i="22"/>
  <c r="C3" i="22" s="1"/>
  <c r="C2" i="22"/>
  <c r="G7" i="22"/>
  <c r="K6" i="22"/>
  <c r="L5" i="21"/>
  <c r="M5" i="21" s="1"/>
  <c r="G7" i="21"/>
  <c r="B5" i="21"/>
  <c r="C5" i="21" s="1"/>
  <c r="B3" i="21"/>
  <c r="C3" i="21" s="1"/>
  <c r="B2" i="21"/>
  <c r="C2" i="21" s="1"/>
  <c r="B4" i="21"/>
  <c r="C4" i="21" s="1"/>
  <c r="L4" i="8"/>
  <c r="M4" i="8" s="1"/>
  <c r="B4" i="8" s="1"/>
  <c r="C4" i="8" s="1"/>
  <c r="L5" i="8"/>
  <c r="M5" i="8" s="1"/>
  <c r="G7" i="8"/>
  <c r="B3" i="8"/>
  <c r="C3" i="8" s="1"/>
  <c r="B2" i="8"/>
  <c r="C2" i="8" s="1"/>
  <c r="L6" i="9"/>
  <c r="M6" i="9" s="1"/>
  <c r="B6" i="9" s="1"/>
  <c r="C6" i="9" s="1"/>
  <c r="B4" i="9"/>
  <c r="C4" i="9" s="1"/>
  <c r="G8" i="9"/>
  <c r="K7" i="9"/>
  <c r="B5" i="9"/>
  <c r="C5" i="9" s="1"/>
  <c r="B2" i="9"/>
  <c r="C2" i="9" s="1"/>
  <c r="B3" i="9"/>
  <c r="C3" i="9" s="1"/>
  <c r="G7" i="4"/>
  <c r="K5" i="4"/>
  <c r="B3" i="4"/>
  <c r="C3" i="4" s="1"/>
  <c r="B2" i="4"/>
  <c r="C2" i="4" s="1"/>
  <c r="B4" i="4"/>
  <c r="C4" i="4" s="1"/>
  <c r="L5" i="3"/>
  <c r="M5" i="3" s="1"/>
  <c r="L4" i="3"/>
  <c r="M4" i="3" s="1"/>
  <c r="B4" i="3" s="1"/>
  <c r="C4" i="3" s="1"/>
  <c r="G7" i="3"/>
  <c r="K6" i="3" s="1"/>
  <c r="K2" i="1"/>
  <c r="L2" i="1" s="1"/>
  <c r="K2" i="2"/>
  <c r="L2" i="2" s="1"/>
  <c r="K4" i="2"/>
  <c r="L4" i="2" s="1"/>
  <c r="G6" i="2"/>
  <c r="J5" i="2"/>
  <c r="K4" i="1"/>
  <c r="L4" i="1" s="1"/>
  <c r="B4" i="1" s="1"/>
  <c r="C4" i="1" s="1"/>
  <c r="G6" i="1"/>
  <c r="J5" i="1" s="1"/>
  <c r="AE71" i="37"/>
  <c r="AE70" i="37"/>
  <c r="N71" i="37"/>
  <c r="N70" i="37"/>
  <c r="AF71" i="37"/>
  <c r="AF70" i="37"/>
  <c r="AJ71" i="37"/>
  <c r="AJ70" i="37"/>
  <c r="P71" i="37"/>
  <c r="P70" i="37"/>
  <c r="AS71" i="37"/>
  <c r="AS70" i="37"/>
  <c r="AT71" i="37"/>
  <c r="AT70" i="37"/>
  <c r="AU71" i="37"/>
  <c r="AU70" i="37"/>
  <c r="AV71" i="37"/>
  <c r="AV70" i="37"/>
  <c r="O71" i="37"/>
  <c r="O70" i="37"/>
  <c r="T71" i="37"/>
  <c r="T70" i="37"/>
  <c r="U71" i="37"/>
  <c r="U70" i="37"/>
  <c r="AK71" i="37"/>
  <c r="AK70" i="37"/>
  <c r="D71" i="37"/>
  <c r="D70" i="37"/>
  <c r="AC71" i="37"/>
  <c r="AC70" i="37"/>
  <c r="M71" i="37"/>
  <c r="M70" i="37"/>
  <c r="E71" i="37"/>
  <c r="E70" i="37"/>
  <c r="AD71" i="37"/>
  <c r="AD70" i="37"/>
  <c r="AE53" i="37"/>
  <c r="AE52" i="37"/>
  <c r="AF53" i="37"/>
  <c r="AF52" i="37"/>
  <c r="O53" i="37"/>
  <c r="O52" i="37"/>
  <c r="AT53" i="37"/>
  <c r="AT52" i="37"/>
  <c r="AU53" i="37"/>
  <c r="AU52" i="37"/>
  <c r="AV53" i="37"/>
  <c r="AV52" i="37"/>
  <c r="M53" i="37"/>
  <c r="M52" i="37"/>
  <c r="AJ53" i="37"/>
  <c r="AJ52" i="37"/>
  <c r="AK53" i="37"/>
  <c r="AK52" i="37"/>
  <c r="AS53" i="37"/>
  <c r="AS52" i="37"/>
  <c r="T53" i="37"/>
  <c r="T52" i="37"/>
  <c r="U53" i="37"/>
  <c r="U52" i="37"/>
  <c r="N53" i="37"/>
  <c r="N52" i="37"/>
  <c r="P53" i="37"/>
  <c r="P52" i="37"/>
  <c r="D53" i="37"/>
  <c r="D52" i="37"/>
  <c r="AC53" i="37"/>
  <c r="AC52" i="37"/>
  <c r="E53" i="37"/>
  <c r="E52" i="37"/>
  <c r="AD53" i="37"/>
  <c r="AD52" i="37"/>
  <c r="M35" i="37"/>
  <c r="M34" i="37"/>
  <c r="N35" i="37"/>
  <c r="N34" i="37"/>
  <c r="P35" i="37"/>
  <c r="P34" i="37"/>
  <c r="D35" i="37"/>
  <c r="D34" i="37"/>
  <c r="O35" i="37"/>
  <c r="O34" i="37"/>
  <c r="E35" i="37"/>
  <c r="E34" i="37"/>
  <c r="N17" i="37"/>
  <c r="N16" i="37"/>
  <c r="O17" i="37"/>
  <c r="O16" i="37"/>
  <c r="M17" i="37"/>
  <c r="M16" i="37"/>
  <c r="P17" i="37"/>
  <c r="P16" i="37"/>
  <c r="D17" i="37"/>
  <c r="D16" i="37"/>
  <c r="E17" i="37"/>
  <c r="E16" i="37"/>
  <c r="F6" i="37"/>
  <c r="N8" i="37"/>
  <c r="O3" i="37"/>
  <c r="J8" i="37"/>
  <c r="N10" i="37"/>
  <c r="N13" i="37"/>
  <c r="F4" i="37"/>
  <c r="J6" i="37"/>
  <c r="E11" i="37"/>
  <c r="K11" i="37"/>
  <c r="O13" i="37"/>
  <c r="G4" i="37"/>
  <c r="K6" i="37"/>
  <c r="K9" i="37"/>
  <c r="O11" i="37"/>
  <c r="F14" i="37"/>
  <c r="H4" i="37"/>
  <c r="L6" i="37"/>
  <c r="H7" i="37"/>
  <c r="L9" i="37"/>
  <c r="G14" i="37"/>
  <c r="I4" i="37"/>
  <c r="E5" i="37"/>
  <c r="I7" i="37"/>
  <c r="M9" i="37"/>
  <c r="D12" i="37"/>
  <c r="H14" i="37"/>
  <c r="D15" i="37"/>
  <c r="F5" i="37"/>
  <c r="J7" i="37"/>
  <c r="N9" i="37"/>
  <c r="N12" i="37"/>
  <c r="E15" i="37"/>
  <c r="G5" i="37"/>
  <c r="K7" i="37"/>
  <c r="O9" i="37"/>
  <c r="K10" i="37"/>
  <c r="F15" i="37"/>
  <c r="H5" i="37"/>
  <c r="L7" i="37"/>
  <c r="E3" i="37"/>
  <c r="H8" i="37"/>
  <c r="L10" i="37"/>
  <c r="P12" i="37"/>
  <c r="G15" i="37"/>
  <c r="I5" i="37"/>
  <c r="E6" i="37"/>
  <c r="I8" i="37"/>
  <c r="M10" i="37"/>
  <c r="H15" i="37"/>
  <c r="J3" i="37"/>
  <c r="M5" i="37"/>
  <c r="M7" i="37"/>
  <c r="P9" i="37"/>
  <c r="F12" i="37"/>
  <c r="I15" i="37"/>
  <c r="K4" i="37"/>
  <c r="N6" i="37"/>
  <c r="D9" i="37"/>
  <c r="G11" i="37"/>
  <c r="J13" i="37"/>
  <c r="J14" i="37"/>
  <c r="O5" i="37"/>
  <c r="E9" i="37"/>
  <c r="K14" i="37"/>
  <c r="F8" i="37"/>
  <c r="J4" i="37"/>
  <c r="F11" i="37"/>
  <c r="I13" i="37"/>
  <c r="I14" i="37"/>
  <c r="K3" i="37"/>
  <c r="N5" i="37"/>
  <c r="G12" i="37"/>
  <c r="M15" i="37"/>
  <c r="L3" i="37"/>
  <c r="L4" i="37"/>
  <c r="O6" i="37"/>
  <c r="E8" i="37"/>
  <c r="H10" i="37"/>
  <c r="H11" i="37"/>
  <c r="H12" i="37"/>
  <c r="K13" i="37"/>
  <c r="N15" i="37"/>
  <c r="P4" i="37"/>
  <c r="P5" i="37"/>
  <c r="P6" i="37"/>
  <c r="F9" i="37"/>
  <c r="I10" i="37"/>
  <c r="I11" i="37"/>
  <c r="L12" i="37"/>
  <c r="L13" i="37"/>
  <c r="L14" i="37"/>
  <c r="O15" i="37"/>
  <c r="N3" i="37"/>
  <c r="D5" i="37"/>
  <c r="D6" i="37"/>
  <c r="G7" i="37"/>
  <c r="G8" i="37"/>
  <c r="G9" i="37"/>
  <c r="J10" i="37"/>
  <c r="J11" i="37"/>
  <c r="M12" i="37"/>
  <c r="P14" i="37"/>
  <c r="F3" i="37"/>
  <c r="P3" i="37"/>
  <c r="M4" i="37"/>
  <c r="J5" i="37"/>
  <c r="G6" i="37"/>
  <c r="N7" i="37"/>
  <c r="K8" i="37"/>
  <c r="H9" i="37"/>
  <c r="E10" i="37"/>
  <c r="L11" i="37"/>
  <c r="I12" i="37"/>
  <c r="F13" i="37"/>
  <c r="P13" i="37"/>
  <c r="M14" i="37"/>
  <c r="J15" i="37"/>
  <c r="G3" i="37"/>
  <c r="N4" i="37"/>
  <c r="K5" i="37"/>
  <c r="H6" i="37"/>
  <c r="E7" i="37"/>
  <c r="O7" i="37"/>
  <c r="L8" i="37"/>
  <c r="I9" i="37"/>
  <c r="F10" i="37"/>
  <c r="P10" i="37"/>
  <c r="M11" i="37"/>
  <c r="J12" i="37"/>
  <c r="G13" i="37"/>
  <c r="N14" i="37"/>
  <c r="K15" i="37"/>
  <c r="H3" i="37"/>
  <c r="E4" i="37"/>
  <c r="L5" i="37"/>
  <c r="I6" i="37"/>
  <c r="F7" i="37"/>
  <c r="P7" i="37"/>
  <c r="M8" i="37"/>
  <c r="J9" i="37"/>
  <c r="G10" i="37"/>
  <c r="N11" i="37"/>
  <c r="K12" i="37"/>
  <c r="H13" i="37"/>
  <c r="E14" i="37"/>
  <c r="O14" i="37"/>
  <c r="L15" i="37"/>
  <c r="D3" i="37"/>
  <c r="AS47" i="35"/>
  <c r="F25" i="20"/>
  <c r="F18" i="20"/>
  <c r="N25" i="37" a="1"/>
  <c r="O59" i="37" a="1"/>
  <c r="E29" i="37" a="1"/>
  <c r="T75" i="37" a="1"/>
  <c r="AT45" i="37" a="1"/>
  <c r="AC45" i="37" a="1"/>
  <c r="AK63" i="37" a="1"/>
  <c r="O40" i="37" a="1"/>
  <c r="U62" i="37" a="1"/>
  <c r="AJ75" i="37" a="1"/>
  <c r="AC87" i="37" a="1"/>
  <c r="AU75" i="37" a="1"/>
  <c r="P68" i="37" a="1"/>
  <c r="AF77" i="37" a="1"/>
  <c r="AS76" i="37" a="1"/>
  <c r="T43" i="37" a="1"/>
  <c r="AK67" i="37" a="1"/>
  <c r="M85" i="37" a="1"/>
  <c r="AS77" i="37" a="1"/>
  <c r="AC51" i="37" a="1"/>
  <c r="AC50" i="37" a="1"/>
  <c r="AT47" i="37" a="1"/>
  <c r="AF58" i="37" a="1"/>
  <c r="K5" i="2" a="1"/>
  <c r="AF40" i="37" a="1"/>
  <c r="AJ60" i="37" a="1"/>
  <c r="AC44" i="37" a="1"/>
  <c r="AC79" i="37" a="1"/>
  <c r="N63" i="37" a="1"/>
  <c r="AJ78" i="37" a="1"/>
  <c r="AJ47" i="37" a="1"/>
  <c r="E75" i="37" a="1"/>
  <c r="N40" i="37" a="1"/>
  <c r="AK76" i="37" a="1"/>
  <c r="AK62" i="37" a="1"/>
  <c r="U87" i="37" a="1"/>
  <c r="M62" i="37" a="1"/>
  <c r="O82" i="37" a="1"/>
  <c r="AS45" i="37" a="1"/>
  <c r="AS49" i="37" a="1"/>
  <c r="AS66" i="37" a="1"/>
  <c r="U86" i="37" a="1"/>
  <c r="AT63" i="37" a="1"/>
  <c r="E83" i="37" a="1"/>
  <c r="AD47" i="37" a="1"/>
  <c r="AT43" i="37" a="1"/>
  <c r="AJ77" i="37" a="1"/>
  <c r="N21" i="37" a="1"/>
  <c r="D61" i="37" a="1"/>
  <c r="T83" i="37" a="1"/>
  <c r="AV69" i="37" a="1"/>
  <c r="N27" i="37" a="1"/>
  <c r="AF42" i="37" a="1"/>
  <c r="AD60" i="37" a="1"/>
  <c r="T77" i="37" a="1"/>
  <c r="N31" i="37" a="1"/>
  <c r="T66" i="37" a="1"/>
  <c r="M66" i="37" a="1"/>
  <c r="O10" i="37" a="1"/>
  <c r="L6" i="24" a="1"/>
  <c r="AC77" i="37" a="1"/>
  <c r="M13" i="37" a="1"/>
  <c r="U69" i="37" a="1"/>
  <c r="E21" i="37" a="1"/>
  <c r="AT51" i="37" a="1"/>
  <c r="P82" i="37" a="1"/>
  <c r="E77" i="37" a="1"/>
  <c r="AE87" i="37" a="1"/>
  <c r="AT59" i="37" a="1"/>
  <c r="AD45" i="37" a="1"/>
  <c r="E58" i="37" a="1"/>
  <c r="P79" i="37" a="1"/>
  <c r="P83" i="37" a="1"/>
  <c r="AK77" i="37" a="1"/>
  <c r="AE46" i="37" a="1"/>
  <c r="M67" i="37" a="1"/>
  <c r="AD81" i="37" a="1"/>
  <c r="E49" i="37" a="1"/>
  <c r="AS46" i="37" a="1"/>
  <c r="AE41" i="37" a="1"/>
  <c r="AD66" i="37" a="1"/>
  <c r="AV57" i="37" a="1"/>
  <c r="N43" i="37" a="1"/>
  <c r="E43" i="37" a="1"/>
  <c r="M87" i="37" a="1"/>
  <c r="AJ85" i="37" a="1"/>
  <c r="N79" i="37" a="1"/>
  <c r="E60" i="37" a="1"/>
  <c r="O44" i="37" a="1"/>
  <c r="P85" i="37" a="1"/>
  <c r="P22" i="37" a="1"/>
  <c r="AJ87" i="37" a="1"/>
  <c r="AE40" i="37" a="1"/>
  <c r="AC40" i="37" a="1"/>
  <c r="AT41" i="37" a="1"/>
  <c r="AD63" i="37" a="1"/>
  <c r="AJ79" i="37" a="1"/>
  <c r="N65" i="37" a="1"/>
  <c r="E22" i="37" a="1"/>
  <c r="AV43" i="37" a="1"/>
  <c r="O66" i="37" a="1"/>
  <c r="AC86" i="37" a="1"/>
  <c r="AK45" i="37" a="1"/>
  <c r="N49" i="37" a="1"/>
  <c r="AD79" i="37" a="1"/>
  <c r="AF41" i="37" a="1"/>
  <c r="AE79" i="37" a="1"/>
  <c r="AT85" i="37" a="1"/>
  <c r="N59" i="37" a="1"/>
  <c r="E69" i="37" a="1"/>
  <c r="AD62" i="37" a="1"/>
  <c r="AS86" i="37" a="1"/>
  <c r="U58" i="37" a="1"/>
  <c r="N62" i="37" a="1"/>
  <c r="AC66" i="37" a="1"/>
  <c r="M42" i="37" a="1"/>
  <c r="M84" i="37" a="1"/>
  <c r="AC80" i="37" a="1"/>
  <c r="U84" i="37" a="1"/>
  <c r="O67" i="37" a="1"/>
  <c r="AU81" i="37" a="1"/>
  <c r="AC81" i="37" a="1"/>
  <c r="P29" i="37" a="1"/>
  <c r="AV68" i="37" a="1"/>
  <c r="T63" i="37" a="1"/>
  <c r="E31" i="37" a="1"/>
  <c r="P41" i="37" a="1"/>
  <c r="U76" i="37" a="1"/>
  <c r="T57" i="37" a="1"/>
  <c r="E48" i="37" a="1"/>
  <c r="AC48" i="37" a="1"/>
  <c r="P26" i="37" a="1"/>
  <c r="N77" i="37" a="1"/>
  <c r="M80" i="37" a="1"/>
  <c r="AC65" i="37" a="1"/>
  <c r="E78" i="37" a="1"/>
  <c r="N47" i="37" a="1"/>
  <c r="AE78" i="37" a="1"/>
  <c r="AV46" i="37" a="1"/>
  <c r="D83" i="37" a="1"/>
  <c r="U44" i="37" a="1"/>
  <c r="AT84" i="37" a="1"/>
  <c r="AU84" i="37" a="1"/>
  <c r="D76" i="37" a="1"/>
  <c r="AJ83" i="37" a="1"/>
  <c r="O69" i="37" a="1"/>
  <c r="AU39" i="37" a="1"/>
  <c r="AE67" i="37" a="1"/>
  <c r="AC41" i="37" a="1"/>
  <c r="L6" i="3" a="1"/>
  <c r="AU42" i="37" a="1"/>
  <c r="M24" i="37" a="1"/>
  <c r="L6" i="23" a="1"/>
  <c r="AT64" i="37" a="1"/>
  <c r="D41" i="37" a="1"/>
  <c r="O61" i="37" a="1"/>
  <c r="D86" i="37" a="1"/>
  <c r="AC82" i="37" a="1"/>
  <c r="D50" i="37" a="1"/>
  <c r="M48" i="37" a="1"/>
  <c r="P84" i="37" a="1"/>
  <c r="N28" i="37" a="1"/>
  <c r="M57" i="37" a="1"/>
  <c r="AU80" i="37" a="1"/>
  <c r="AV41" i="37" a="1"/>
  <c r="P62" i="37" a="1"/>
  <c r="D67" i="37" a="1"/>
  <c r="M25" i="37" a="1"/>
  <c r="AD49" i="37" a="1"/>
  <c r="AV63" i="37" a="1"/>
  <c r="AU79" i="37" a="1"/>
  <c r="M77" i="37" a="1"/>
  <c r="P47" i="37" a="1"/>
  <c r="T44" i="37" a="1"/>
  <c r="O39" i="37" a="1"/>
  <c r="M47" i="37" a="1"/>
  <c r="M6" i="37" a="1"/>
  <c r="AJ67" i="37" a="1"/>
  <c r="D44" i="37" a="1"/>
  <c r="AJ81" i="37" a="1"/>
  <c r="N75" i="37" a="1"/>
  <c r="D33" i="37" a="1"/>
  <c r="AE43" i="37" a="1"/>
  <c r="AD85" i="37" a="1"/>
  <c r="O21" i="37" a="1"/>
  <c r="N87" i="37" a="1"/>
  <c r="AJ66" i="37" a="1"/>
  <c r="M51" i="37" a="1"/>
  <c r="AK66" i="37" a="1"/>
  <c r="P30" i="37" a="1"/>
  <c r="P64" i="37" a="1"/>
  <c r="M58" i="37" a="1"/>
  <c r="D48" i="37" a="1"/>
  <c r="T47" i="37" a="1"/>
  <c r="AT62" i="37" a="1"/>
  <c r="AV66" i="37" a="1"/>
  <c r="O49" i="37" a="1"/>
  <c r="AD41" i="37" a="1"/>
  <c r="AC42" i="37" a="1"/>
  <c r="N81" i="37" a="1"/>
  <c r="AE76" i="37" a="1"/>
  <c r="O79" i="37" a="1"/>
  <c r="AJ49" i="37" a="1"/>
  <c r="P58" i="37" a="1"/>
  <c r="M75" i="37" a="1"/>
  <c r="U68" i="37" a="1"/>
  <c r="AT79" i="37" a="1"/>
  <c r="AT80" i="37" a="1"/>
  <c r="AK47" i="37" a="1"/>
  <c r="T39" i="37" a="1"/>
  <c r="AE44" i="37" a="1"/>
  <c r="AS44" i="37" a="1"/>
  <c r="AU77" i="37" a="1"/>
  <c r="T45" i="37" a="1"/>
  <c r="M64" i="37" a="1"/>
  <c r="AF81" i="37" a="1"/>
  <c r="P69" i="37" a="1"/>
  <c r="AK86" i="37" a="1"/>
  <c r="M22" i="37" a="1"/>
  <c r="AS87" i="37" a="1"/>
  <c r="E45" i="37" a="1"/>
  <c r="AU49" i="37" a="1"/>
  <c r="AD77" i="37" a="1"/>
  <c r="O28" i="37" a="1"/>
  <c r="T76" i="37" a="1"/>
  <c r="AE50" i="37" a="1"/>
  <c r="M68" i="37" a="1"/>
  <c r="AD65" i="37" a="1"/>
  <c r="AJ65" i="37" a="1"/>
  <c r="P11" i="37" a="1"/>
  <c r="T62" i="37" a="1"/>
  <c r="AT69" i="37" a="1"/>
  <c r="N29" i="37" a="1"/>
  <c r="D30" i="37" a="1"/>
  <c r="T85" i="37" a="1"/>
  <c r="AV65" i="37" a="1"/>
  <c r="D22" i="37" a="1"/>
  <c r="AE63" i="37" a="1"/>
  <c r="AS82" i="37" a="1"/>
  <c r="O30" i="37" a="1"/>
  <c r="AT82" i="37" a="1"/>
  <c r="AF87" i="37" a="1"/>
  <c r="AS69" i="37" a="1"/>
  <c r="O78" i="37" a="1"/>
  <c r="O31" i="37" a="1"/>
  <c r="AE64" i="37" a="1"/>
  <c r="AV58" i="37" a="1"/>
  <c r="AS63" i="37" a="1"/>
  <c r="AS78" i="37" a="1"/>
  <c r="AJ76" i="37" a="1"/>
  <c r="AK50" i="37" a="1"/>
  <c r="AV81" i="37" a="1"/>
  <c r="AK65" i="37" a="1"/>
  <c r="D82" i="37" a="1"/>
  <c r="M33" i="37" a="1"/>
  <c r="AS79" i="37" a="1"/>
  <c r="O24" i="37" a="1"/>
  <c r="AF79" i="37" a="1"/>
  <c r="AT68" i="37" a="1"/>
  <c r="AF62" i="37" a="1"/>
  <c r="E66" i="37" a="1"/>
  <c r="O27" i="37" a="1"/>
  <c r="AU67" i="37" a="1"/>
  <c r="N45" i="37" a="1"/>
  <c r="E26" i="37" a="1"/>
  <c r="E12" i="37" a="1"/>
  <c r="U41" i="37" a="1"/>
  <c r="E23" i="37" a="1"/>
  <c r="N42" i="37" a="1"/>
  <c r="P80" i="37" a="1"/>
  <c r="N24" i="37" a="1"/>
  <c r="AF68" i="37" a="1"/>
  <c r="E81" i="37" a="1"/>
  <c r="T86" i="37" a="1"/>
  <c r="AJ57" i="37" a="1"/>
  <c r="AC84" i="37" a="1"/>
  <c r="AJ44" i="37" a="1"/>
  <c r="AV40" i="37" a="1"/>
  <c r="O45" i="37" a="1"/>
  <c r="P50" i="37" a="1"/>
  <c r="D87" i="37" a="1"/>
  <c r="AK43" i="37" a="1"/>
  <c r="E68" i="37" a="1"/>
  <c r="L7" i="33" a="1"/>
  <c r="P32" i="37" a="1"/>
  <c r="D29" i="37" a="1"/>
  <c r="AU76" i="37" a="1"/>
  <c r="AV61" i="37" a="1"/>
  <c r="AE51" i="37" a="1"/>
  <c r="AS68" i="37" a="1"/>
  <c r="AJ64" i="37" a="1"/>
  <c r="U83" i="37" a="1"/>
  <c r="AE60" i="37" a="1"/>
  <c r="AT57" i="37" a="1"/>
  <c r="D66" i="37" a="1"/>
  <c r="D42" i="37" a="1"/>
  <c r="AC85" i="37" a="1"/>
  <c r="E76" i="37" a="1"/>
  <c r="M21" i="37" a="1"/>
  <c r="AT66" i="37" a="1"/>
  <c r="P86" i="37" a="1"/>
  <c r="AJ61" i="37" a="1"/>
  <c r="M79" i="37" a="1"/>
  <c r="D81" i="37" a="1"/>
  <c r="T59" i="37" a="1"/>
  <c r="U51" i="37" a="1"/>
  <c r="AF82" i="37" a="1"/>
  <c r="U49" i="37" a="1"/>
  <c r="AT58" i="37" a="1"/>
  <c r="AE81" i="37" a="1"/>
  <c r="E24" i="37" a="1"/>
  <c r="D40" i="37" a="1"/>
  <c r="T58" i="37" a="1"/>
  <c r="E44" i="37" a="1"/>
  <c r="P77" i="37" a="1"/>
  <c r="E64" i="37" a="1"/>
  <c r="N50" i="37" a="1"/>
  <c r="AJ68" i="37" a="1"/>
  <c r="AD57" i="37" a="1"/>
  <c r="AE57" i="37" a="1"/>
  <c r="AK78" i="37" a="1"/>
  <c r="D57" i="37" a="1"/>
  <c r="E57" i="37" a="1"/>
  <c r="D79" i="37" a="1"/>
  <c r="AF63" i="37" a="1"/>
  <c r="AK64" i="37" a="1"/>
  <c r="AC78" i="37" a="1"/>
  <c r="AD64" i="37" a="1"/>
  <c r="P66" i="37" a="1"/>
  <c r="E86" i="37" a="1"/>
  <c r="AD51" i="37" a="1"/>
  <c r="P24" i="37" a="1"/>
  <c r="O86" i="37" a="1"/>
  <c r="N58" i="37" a="1"/>
  <c r="AT61" i="37" a="1"/>
  <c r="AS41" i="37" a="1"/>
  <c r="O41" i="37" a="1"/>
  <c r="AV79" i="37" a="1"/>
  <c r="AV64" i="37" a="1"/>
  <c r="P40" i="37" a="1"/>
  <c r="AK82" i="37" a="1"/>
  <c r="N69" i="37" a="1"/>
  <c r="AD58" i="37" a="1"/>
  <c r="AV62" i="37" a="1"/>
  <c r="D78" i="37" a="1"/>
  <c r="E59" i="37" a="1"/>
  <c r="AS67" i="37" a="1"/>
  <c r="AU68" i="37" a="1"/>
  <c r="P59" i="37" a="1"/>
  <c r="P60" i="37" a="1"/>
  <c r="AE77" i="37" a="1"/>
  <c r="AV84" i="37" a="1"/>
  <c r="M29" i="37" a="1"/>
  <c r="D80" i="37" a="1"/>
  <c r="AJ43" i="37" a="1"/>
  <c r="E82" i="37" a="1"/>
  <c r="AJ62" i="37" a="1"/>
  <c r="AT39" i="37" a="1"/>
  <c r="P75" i="37" a="1"/>
  <c r="AC68" i="37" a="1"/>
  <c r="AF44" i="37" a="1"/>
  <c r="D24" i="37" a="1"/>
  <c r="AU61" i="37" a="1"/>
  <c r="O29" i="37" a="1"/>
  <c r="N48" i="37" a="1"/>
  <c r="D46" i="37" a="1"/>
  <c r="E39" i="37" a="1"/>
  <c r="AU83" i="37" a="1"/>
  <c r="E84" i="37" a="1"/>
  <c r="O23" i="37" a="1"/>
  <c r="AJ40" i="37" a="1"/>
  <c r="E87" i="37" a="1"/>
  <c r="AK59" i="37" a="1"/>
  <c r="AS81" i="37" a="1"/>
  <c r="U45" i="37" a="1"/>
  <c r="T67" i="37" a="1"/>
  <c r="T60" i="37" a="1"/>
  <c r="D64" i="37" a="1"/>
  <c r="P28" i="37" a="1"/>
  <c r="AU48" i="37" a="1"/>
  <c r="AE85" i="37" a="1"/>
  <c r="AE82" i="37" a="1"/>
  <c r="AK48" i="37" a="1"/>
  <c r="P15" i="37" a="1"/>
  <c r="AF64" i="37" a="1"/>
  <c r="O85" i="37" a="1"/>
  <c r="D60" i="37" a="1"/>
  <c r="AK81" i="37" a="1"/>
  <c r="AJ82" i="37" a="1"/>
  <c r="E33" i="37" a="1"/>
  <c r="AC61" i="37" a="1"/>
  <c r="D43" i="37" a="1"/>
  <c r="T51" i="37" a="1"/>
  <c r="AD67" i="37" a="1"/>
  <c r="T42" i="37" a="1"/>
  <c r="U64" i="37" a="1"/>
  <c r="T69" i="37" a="1"/>
  <c r="D13" i="37" a="1"/>
  <c r="AV77" i="37" a="1"/>
  <c r="N66" i="37" a="1"/>
  <c r="O48" i="37" a="1"/>
  <c r="E27" i="37" a="1"/>
  <c r="P8" i="37" a="1"/>
  <c r="M83" i="37" a="1"/>
  <c r="N76" i="37" a="1"/>
  <c r="E40" i="37" a="1"/>
  <c r="O84" i="37" a="1"/>
  <c r="O12" i="37" a="1"/>
  <c r="D8" i="37" a="1"/>
  <c r="AV51" i="37" a="1"/>
  <c r="N51" i="37" a="1"/>
  <c r="P49" i="37" a="1"/>
  <c r="AK79" i="37" a="1"/>
  <c r="L7" i="26" a="1"/>
  <c r="T49" i="37" a="1"/>
  <c r="AK85" i="37" a="1"/>
  <c r="AC83" i="37" a="1"/>
  <c r="AF80" i="37" a="1"/>
  <c r="O26" i="37" a="1"/>
  <c r="M69" i="37" a="1"/>
  <c r="AU58" i="37" a="1"/>
  <c r="D4" i="37" a="1"/>
  <c r="AT44" i="37" a="1"/>
  <c r="AC62" i="37" a="1"/>
  <c r="L7" i="30" a="1"/>
  <c r="AS58" i="37" a="1"/>
  <c r="O33" i="37" a="1"/>
  <c r="AK51" i="37" a="1"/>
  <c r="AU78" i="37" a="1"/>
  <c r="O76" i="37" a="1"/>
  <c r="L7" i="32" a="1"/>
  <c r="AC64" i="37" a="1"/>
  <c r="AV87" i="37" a="1"/>
  <c r="E42" i="37" a="1"/>
  <c r="N85" i="37" a="1"/>
  <c r="AD87" i="37" a="1"/>
  <c r="AC67" i="37" a="1"/>
  <c r="AJ69" i="37" a="1"/>
  <c r="AD59" i="37" a="1"/>
  <c r="AD69" i="37" a="1"/>
  <c r="P65" i="37" a="1"/>
  <c r="N82" i="37" a="1"/>
  <c r="AJ41" i="37" a="1"/>
  <c r="L7" i="24" a="1"/>
  <c r="AE42" i="37" a="1"/>
  <c r="N33" i="37" a="1"/>
  <c r="P31" i="37" a="1"/>
  <c r="L6" i="32" a="1"/>
  <c r="E85" i="37" a="1"/>
  <c r="E65" i="37" a="1"/>
  <c r="D75" i="37" a="1"/>
  <c r="AD75" i="37" a="1"/>
  <c r="D62" i="37" a="1"/>
  <c r="O63" i="37" a="1"/>
  <c r="AE62" i="37" a="1"/>
  <c r="AU40" i="37" a="1"/>
  <c r="AT87" i="37" a="1"/>
  <c r="AU60" i="37" a="1"/>
  <c r="AJ50" i="37" a="1"/>
  <c r="N83" i="37" a="1"/>
  <c r="U48" i="37" a="1"/>
  <c r="AC76" i="37" a="1"/>
  <c r="AJ80" i="37" a="1"/>
  <c r="AT76" i="37" a="1"/>
  <c r="AE59" i="37" a="1"/>
  <c r="M31" i="37" a="1"/>
  <c r="AE86" i="37" a="1"/>
  <c r="M28" i="37" a="1"/>
  <c r="U75" i="37" a="1"/>
  <c r="O58" i="37" a="1"/>
  <c r="AD43" i="37" a="1"/>
  <c r="AE58" i="37" a="1"/>
  <c r="AS48" i="37" a="1"/>
  <c r="AV39" i="37" a="1"/>
  <c r="AD50" i="37" a="1"/>
  <c r="N32" i="37" a="1"/>
  <c r="AS59" i="37" a="1"/>
  <c r="AU65" i="37" a="1"/>
  <c r="O4" i="37" a="1"/>
  <c r="AD39" i="37" a="1"/>
  <c r="L6" i="25" a="1"/>
  <c r="P42" i="37" a="1"/>
  <c r="AK75" i="37" a="1"/>
  <c r="M30" i="37" a="1"/>
  <c r="U82" i="37" a="1"/>
  <c r="E30" i="37" a="1"/>
  <c r="T79" i="37" a="1"/>
  <c r="AU46" i="37" a="1"/>
  <c r="AS51" i="37" a="1"/>
  <c r="N78" i="37" a="1"/>
  <c r="AD44" i="37" a="1"/>
  <c r="P44" i="37" a="1"/>
  <c r="T65" i="37" a="1"/>
  <c r="U46" i="37" a="1"/>
  <c r="AT86" i="37" a="1"/>
  <c r="AK69" i="37" a="1"/>
  <c r="N60" i="37" a="1"/>
  <c r="AF59" i="37" a="1"/>
  <c r="AJ63" i="37" a="1"/>
  <c r="D77" i="37" a="1"/>
  <c r="T80" i="37" a="1"/>
  <c r="AJ45" i="37" a="1"/>
  <c r="AS80" i="37" a="1"/>
  <c r="AT78" i="37" a="1"/>
  <c r="AS40" i="37" a="1"/>
  <c r="AC47" i="37" a="1"/>
  <c r="D58" i="37" a="1"/>
  <c r="AT48" i="37" a="1"/>
  <c r="D45" i="37" a="1"/>
  <c r="AT46" i="37" a="1"/>
  <c r="T48" i="37" a="1"/>
  <c r="AD78" i="37" a="1"/>
  <c r="AU59" i="37" a="1"/>
  <c r="O47" i="37" a="1"/>
  <c r="D47" i="37" a="1"/>
  <c r="AU66" i="37" a="1"/>
  <c r="M39" i="37" a="1"/>
  <c r="P87" i="37" a="1"/>
  <c r="P23" i="37" a="1"/>
  <c r="AF50" i="37" a="1"/>
  <c r="AF39" i="37" a="1"/>
  <c r="E28" i="37" a="1"/>
  <c r="AT81" i="37" a="1"/>
  <c r="AK83" i="37" a="1"/>
  <c r="AT50" i="37" a="1"/>
  <c r="AE80" i="37" a="1"/>
  <c r="AU82" i="37" a="1"/>
  <c r="L6" i="31" a="1"/>
  <c r="D21" i="37" a="1"/>
  <c r="AU41" i="37" a="1"/>
  <c r="U63" i="37" a="1"/>
  <c r="AT60" i="37" a="1"/>
  <c r="N44" i="37" a="1"/>
  <c r="AV48" i="37" a="1"/>
  <c r="AD82" i="37" a="1"/>
  <c r="O83" i="37" a="1"/>
  <c r="P57" i="37" a="1"/>
  <c r="U80" i="37" a="1"/>
  <c r="T68" i="37" a="1"/>
  <c r="AJ86" i="37" a="1"/>
  <c r="D68" i="37" a="1"/>
  <c r="AD40" i="37" a="1"/>
  <c r="N86" i="37" a="1"/>
  <c r="AU57" i="37" a="1"/>
  <c r="U57" i="37" a="1"/>
  <c r="T46" i="37" a="1"/>
  <c r="O8" i="37" a="1"/>
  <c r="AJ59" i="37" a="1"/>
  <c r="D51" i="37" a="1"/>
  <c r="L7" i="27" a="1"/>
  <c r="AU50" i="37" a="1"/>
  <c r="U61" i="37" a="1"/>
  <c r="M50" i="37" a="1"/>
  <c r="M41" i="37" a="1"/>
  <c r="AE83" i="37" a="1"/>
  <c r="O25" i="37" a="1"/>
  <c r="AV45" i="37" a="1"/>
  <c r="N41" i="37" a="1"/>
  <c r="AD86" i="37" a="1"/>
  <c r="AC46" i="37" a="1"/>
  <c r="P25" i="37" a="1"/>
  <c r="N57" i="37" a="1"/>
  <c r="AF66" i="37" a="1"/>
  <c r="AF69" i="37" a="1"/>
  <c r="AJ58" i="37" a="1"/>
  <c r="AU64" i="37" a="1"/>
  <c r="O43" i="37" a="1"/>
  <c r="P78" i="37" a="1"/>
  <c r="O68" i="37" a="1"/>
  <c r="M46" i="37" a="1"/>
  <c r="E79" i="37" a="1"/>
  <c r="E80" i="37" a="1"/>
  <c r="E47" i="37" a="1"/>
  <c r="AK84" i="37" a="1"/>
  <c r="N26" i="37" a="1"/>
  <c r="AJ48" i="37" a="1"/>
  <c r="L5" i="4" a="1"/>
  <c r="AF83" i="37" a="1"/>
  <c r="O51" i="37" a="1"/>
  <c r="U67" i="37" a="1"/>
  <c r="T78" i="37" a="1"/>
  <c r="E61" i="37" a="1"/>
  <c r="E41" i="37" a="1"/>
  <c r="AE84" i="37" a="1"/>
  <c r="AS85" i="37" a="1"/>
  <c r="T61" i="37" a="1"/>
  <c r="D26" i="37" a="1"/>
  <c r="AU86" i="37" a="1"/>
  <c r="AU63" i="37" a="1"/>
  <c r="AD80" i="37" a="1"/>
  <c r="AS61" i="37" a="1"/>
  <c r="N67" i="37" a="1"/>
  <c r="AT40" i="37" a="1"/>
  <c r="D85" i="37" a="1"/>
  <c r="AC75" i="37" a="1"/>
  <c r="AC39" i="37" a="1"/>
  <c r="AS64" i="37" a="1"/>
  <c r="E13" i="37" a="1"/>
  <c r="O81" i="37" a="1"/>
  <c r="M23" i="37" a="1"/>
  <c r="AF46" i="37" a="1"/>
  <c r="D11" i="37" a="1"/>
  <c r="AK80" i="37" a="1"/>
  <c r="M26" i="37" a="1"/>
  <c r="AU51" i="37" a="1"/>
  <c r="P61" i="37" a="1"/>
  <c r="AD46" i="37" a="1"/>
  <c r="M76" i="37" a="1"/>
  <c r="P81" i="37" a="1"/>
  <c r="L7" i="9" a="1"/>
  <c r="AV83" i="37" a="1"/>
  <c r="AV67" i="37" a="1"/>
  <c r="D25" i="37" a="1"/>
  <c r="O87" i="37" a="1"/>
  <c r="L7" i="34" a="1"/>
  <c r="AU47" i="37" a="1"/>
  <c r="O50" i="37" a="1"/>
  <c r="U79" i="37" a="1"/>
  <c r="N46" i="37" a="1"/>
  <c r="AU45" i="37" a="1"/>
  <c r="AC60" i="37" a="1"/>
  <c r="D23" i="37" a="1"/>
  <c r="AJ42" i="37" a="1"/>
  <c r="N30" i="37" a="1"/>
  <c r="O60" i="37" a="1"/>
  <c r="L7" i="23" a="1"/>
  <c r="AF84" i="37" a="1"/>
  <c r="T81" i="37" a="1"/>
  <c r="AK42" i="37" a="1"/>
  <c r="M43" i="37" a="1"/>
  <c r="M60" i="37" a="1"/>
  <c r="AJ39" i="37" a="1"/>
  <c r="AF76" i="37" a="1"/>
  <c r="AE66" i="37" a="1"/>
  <c r="AS62" i="37" a="1"/>
  <c r="M45" i="37" a="1"/>
  <c r="AU69" i="37" a="1"/>
  <c r="AE68" i="37" a="1"/>
  <c r="M82" i="37" a="1"/>
  <c r="AJ51" i="37" a="1"/>
  <c r="AS83" i="37" a="1"/>
  <c r="T84" i="37" a="1"/>
  <c r="AK41" i="37" a="1"/>
  <c r="AU62" i="37" a="1"/>
  <c r="E62" i="37" a="1"/>
  <c r="U65" i="37" a="1"/>
  <c r="D10" i="37" a="1"/>
  <c r="D14" i="37" a="1"/>
  <c r="P39" i="37" a="1"/>
  <c r="AV76" i="37" a="1"/>
  <c r="P63" i="37" a="1"/>
  <c r="AC58" i="37" a="1"/>
  <c r="K5" i="1" a="1"/>
  <c r="AV59" i="37" a="1"/>
  <c r="AD42" i="37" a="1"/>
  <c r="AT65" i="37" a="1"/>
  <c r="AK60" i="37" a="1"/>
  <c r="AU44" i="37" a="1"/>
  <c r="AK61" i="37" a="1"/>
  <c r="AV75" i="37" a="1"/>
  <c r="AV85" i="37" a="1"/>
  <c r="AE69" i="37" a="1"/>
  <c r="AC57" i="37" a="1"/>
  <c r="T41" i="37" a="1"/>
  <c r="U43" i="37" a="1"/>
  <c r="AV49" i="37" a="1"/>
  <c r="M63" i="37" a="1"/>
  <c r="T87" i="37" a="1"/>
  <c r="AD83" i="37" a="1"/>
  <c r="U85" i="37" a="1"/>
  <c r="M3" i="37" a="1"/>
  <c r="AT42" i="37" a="1"/>
  <c r="M49" i="37" a="1"/>
  <c r="E63" i="37" a="1"/>
  <c r="AF75" i="37" a="1"/>
  <c r="AE65" i="37" a="1"/>
  <c r="O42" i="37" a="1"/>
  <c r="P67" i="37" a="1"/>
  <c r="AJ84" i="37" a="1"/>
  <c r="M27" i="37" a="1"/>
  <c r="AK44" i="37" a="1"/>
  <c r="E46" i="37" a="1"/>
  <c r="AK39" i="37" a="1"/>
  <c r="D59" i="37" a="1"/>
  <c r="AK87" i="37" a="1"/>
  <c r="AF47" i="37" a="1"/>
  <c r="N80" i="37" a="1"/>
  <c r="P46" i="37" a="1"/>
  <c r="O80" i="37" a="1"/>
  <c r="P33" i="37" a="1"/>
  <c r="AJ46" i="37" a="1"/>
  <c r="P43" i="37" a="1"/>
  <c r="U60" i="37" a="1"/>
  <c r="E51" i="37" a="1"/>
  <c r="P48" i="37" a="1"/>
  <c r="AV80" i="37" a="1"/>
  <c r="D84" i="37" a="1"/>
  <c r="AV50" i="37" a="1"/>
  <c r="M61" i="37" a="1"/>
  <c r="M78" i="37" a="1"/>
  <c r="AD61" i="37" a="1"/>
  <c r="AU43" i="37" a="1"/>
  <c r="M59" i="37" a="1"/>
  <c r="E32" i="37" a="1"/>
  <c r="AF43" i="37" a="1"/>
  <c r="L6" i="33" a="1"/>
  <c r="M40" i="37" a="1"/>
  <c r="AF48" i="37" a="1"/>
  <c r="D7" i="37" a="1"/>
  <c r="AD84" i="37" a="1"/>
  <c r="U42" i="37" a="1"/>
  <c r="U47" i="37" a="1"/>
  <c r="N64" i="37" a="1"/>
  <c r="D31" i="37" a="1"/>
  <c r="AD76" i="37" a="1"/>
  <c r="M81" i="37" a="1"/>
  <c r="AF60" i="37" a="1"/>
  <c r="AV86" i="37" a="1"/>
  <c r="AC69" i="37" a="1"/>
  <c r="AC49" i="37" a="1"/>
  <c r="AV47" i="37" a="1"/>
  <c r="U59" i="37" a="1"/>
  <c r="M44" i="37" a="1"/>
  <c r="L6" i="27" a="1"/>
  <c r="D32" i="37" a="1"/>
  <c r="U77" i="37" a="1"/>
  <c r="N68" i="37" a="1"/>
  <c r="O32" i="37" a="1"/>
  <c r="P76" i="37" a="1"/>
  <c r="AF45" i="37" a="1"/>
  <c r="M86" i="37" a="1"/>
  <c r="AE61" i="37" a="1"/>
  <c r="AT75" i="37" a="1"/>
  <c r="AV42" i="37" a="1"/>
  <c r="AF67" i="37" a="1"/>
  <c r="U40" i="37" a="1"/>
  <c r="O57" i="37" a="1"/>
  <c r="AE39" i="37" a="1"/>
  <c r="AE49" i="37" a="1"/>
  <c r="AF51" i="37" a="1"/>
  <c r="P21" i="37" a="1"/>
  <c r="AS43" i="37" a="1"/>
  <c r="AV78" i="37" a="1"/>
  <c r="T64" i="37" a="1"/>
  <c r="O22" i="37" a="1"/>
  <c r="AF85" i="37" a="1"/>
  <c r="AT83" i="37" a="1"/>
  <c r="D28" i="37" a="1"/>
  <c r="AE48" i="37" a="1"/>
  <c r="P45" i="37" a="1"/>
  <c r="AF57" i="37" a="1"/>
  <c r="U78" i="37" a="1"/>
  <c r="AT67" i="37" a="1"/>
  <c r="U39" i="37" a="1"/>
  <c r="AF65" i="37" a="1"/>
  <c r="AF49" i="37" a="1"/>
  <c r="M32" i="37" a="1"/>
  <c r="AK58" i="37" a="1"/>
  <c r="U50" i="37" a="1"/>
  <c r="AK68" i="37" a="1"/>
  <c r="AF78" i="37" a="1"/>
  <c r="AS39" i="37" a="1"/>
  <c r="AK49" i="37" a="1"/>
  <c r="AC59" i="37" a="1"/>
  <c r="AF86" i="37" a="1"/>
  <c r="AV60" i="37" a="1"/>
  <c r="T82" i="37" a="1"/>
  <c r="E67" i="37" a="1"/>
  <c r="AV82" i="37" a="1"/>
  <c r="N61" i="37" a="1"/>
  <c r="AT77" i="37" a="1"/>
  <c r="AC43" i="37" a="1"/>
  <c r="P51" i="37" a="1"/>
  <c r="AE47" i="37" a="1"/>
  <c r="AE75" i="37" a="1"/>
  <c r="AS50" i="37" a="1"/>
  <c r="AK57" i="37" a="1"/>
  <c r="D39" i="37" a="1"/>
  <c r="O77" i="37" a="1"/>
  <c r="AS60" i="37" a="1"/>
  <c r="O62" i="37" a="1"/>
  <c r="E25" i="37" a="1"/>
  <c r="AC63" i="37" a="1"/>
  <c r="AS57" i="37" a="1"/>
  <c r="U66" i="37" a="1"/>
  <c r="AK46" i="37" a="1"/>
  <c r="AU85" i="37" a="1"/>
  <c r="O75" i="37" a="1"/>
  <c r="AK40" i="37" a="1"/>
  <c r="AS65" i="37" a="1"/>
  <c r="O65" i="37" a="1"/>
  <c r="N39" i="37" a="1"/>
  <c r="D27" i="37" a="1"/>
  <c r="AS42" i="37" a="1"/>
  <c r="E50" i="37" a="1"/>
  <c r="M65" i="37" a="1"/>
  <c r="AF61" i="37" a="1"/>
  <c r="AD68" i="37" a="1"/>
  <c r="N22" i="37" a="1"/>
  <c r="AT49" i="37" a="1"/>
  <c r="D65" i="37" a="1"/>
  <c r="O64" i="37" a="1"/>
  <c r="N84" i="37" a="1"/>
  <c r="L6" i="22" a="1"/>
  <c r="T50" i="37" a="1"/>
  <c r="P27" i="37" a="1"/>
  <c r="AV44" i="37" a="1"/>
  <c r="AS47" i="37" a="1"/>
  <c r="AU87" i="37" a="1"/>
  <c r="AD48" i="37" a="1"/>
  <c r="N23" i="37" a="1"/>
  <c r="AS75" i="37" a="1"/>
  <c r="AS84" i="37" a="1"/>
  <c r="AE45" i="37" a="1"/>
  <c r="T40" i="37" a="1"/>
  <c r="D63" i="37" a="1"/>
  <c r="D69" i="37" a="1"/>
  <c r="U81" i="37" a="1"/>
  <c r="O46" i="37" a="1"/>
  <c r="G25" i="20" a="1"/>
  <c r="G18" i="20" a="1"/>
  <c r="G25" i="20" l="1"/>
  <c r="B3" i="1"/>
  <c r="C3" i="1" s="1"/>
  <c r="B2" i="1"/>
  <c r="C2" i="1" s="1"/>
  <c r="B4" i="25"/>
  <c r="C4" i="25" s="1"/>
  <c r="B5" i="3"/>
  <c r="C5" i="3" s="1"/>
  <c r="L7" i="34"/>
  <c r="M7" i="34" s="1"/>
  <c r="B7" i="34" s="1"/>
  <c r="C7" i="34" s="1"/>
  <c r="G9" i="34"/>
  <c r="K8" i="34"/>
  <c r="L6" i="33"/>
  <c r="M6" i="33" s="1"/>
  <c r="L7" i="33"/>
  <c r="M7" i="33" s="1"/>
  <c r="G9" i="33"/>
  <c r="K8" i="33" s="1"/>
  <c r="L6" i="32"/>
  <c r="M6" i="32" s="1"/>
  <c r="L7" i="32"/>
  <c r="M7" i="32" s="1"/>
  <c r="G9" i="32"/>
  <c r="K8" i="32" s="1"/>
  <c r="L6" i="31"/>
  <c r="M6" i="31" s="1"/>
  <c r="G8" i="31"/>
  <c r="K7" i="31"/>
  <c r="B6" i="31"/>
  <c r="C6" i="31" s="1"/>
  <c r="L7" i="30"/>
  <c r="M7" i="30" s="1"/>
  <c r="B7" i="30" s="1"/>
  <c r="C7" i="30" s="1"/>
  <c r="G9" i="30"/>
  <c r="K8" i="30" s="1"/>
  <c r="G8" i="29"/>
  <c r="K6" i="29"/>
  <c r="B5" i="29"/>
  <c r="C5" i="29" s="1"/>
  <c r="G8" i="28"/>
  <c r="K7" i="28" s="1"/>
  <c r="K6" i="28"/>
  <c r="L7" i="27"/>
  <c r="M7" i="27" s="1"/>
  <c r="L6" i="27"/>
  <c r="M6" i="27" s="1"/>
  <c r="G9" i="27"/>
  <c r="K8" i="27"/>
  <c r="L7" i="26"/>
  <c r="M7" i="26" s="1"/>
  <c r="B7" i="26" s="1"/>
  <c r="C7" i="26" s="1"/>
  <c r="G9" i="26"/>
  <c r="K8" i="26" s="1"/>
  <c r="L6" i="25"/>
  <c r="M6" i="25" s="1"/>
  <c r="B6" i="25" s="1"/>
  <c r="C6" i="25" s="1"/>
  <c r="G8" i="25"/>
  <c r="K7" i="25" s="1"/>
  <c r="L6" i="24"/>
  <c r="M6" i="24" s="1"/>
  <c r="L7" i="24"/>
  <c r="M7" i="24" s="1"/>
  <c r="G9" i="24"/>
  <c r="K8" i="24" s="1"/>
  <c r="L6" i="23"/>
  <c r="M6" i="23" s="1"/>
  <c r="B6" i="23" s="1"/>
  <c r="C6" i="23" s="1"/>
  <c r="L7" i="23"/>
  <c r="M7" i="23" s="1"/>
  <c r="G9" i="23"/>
  <c r="B5" i="23"/>
  <c r="C5" i="23" s="1"/>
  <c r="L6" i="22"/>
  <c r="M6" i="22" s="1"/>
  <c r="B6" i="22" s="1"/>
  <c r="C6" i="22" s="1"/>
  <c r="G8" i="22"/>
  <c r="K7" i="22" s="1"/>
  <c r="G8" i="21"/>
  <c r="K7" i="21" s="1"/>
  <c r="K6" i="21"/>
  <c r="G8" i="8"/>
  <c r="K6" i="8"/>
  <c r="B5" i="8"/>
  <c r="C5" i="8" s="1"/>
  <c r="L7" i="9"/>
  <c r="M7" i="9" s="1"/>
  <c r="B7" i="9" s="1"/>
  <c r="C7" i="9" s="1"/>
  <c r="G9" i="9"/>
  <c r="K8" i="9"/>
  <c r="L5" i="4"/>
  <c r="M5" i="4" s="1"/>
  <c r="G8" i="4"/>
  <c r="K6" i="4"/>
  <c r="L6" i="3"/>
  <c r="M6" i="3" s="1"/>
  <c r="B6" i="3" s="1"/>
  <c r="C6" i="3" s="1"/>
  <c r="G8" i="3"/>
  <c r="K5" i="2"/>
  <c r="L5" i="2" s="1"/>
  <c r="B5" i="2" s="1"/>
  <c r="C5" i="2" s="1"/>
  <c r="B2" i="2"/>
  <c r="C2" i="2" s="1"/>
  <c r="B3" i="2"/>
  <c r="C3" i="2" s="1"/>
  <c r="B4" i="2"/>
  <c r="C4" i="2" s="1"/>
  <c r="G7" i="2"/>
  <c r="J6" i="2" s="1"/>
  <c r="K5" i="1"/>
  <c r="L5" i="1" s="1"/>
  <c r="B5" i="1" s="1"/>
  <c r="C5" i="1" s="1"/>
  <c r="G7" i="1"/>
  <c r="J6" i="1"/>
  <c r="N43" i="37"/>
  <c r="E40" i="37"/>
  <c r="AJ50" i="37"/>
  <c r="T84" i="37"/>
  <c r="P24" i="37"/>
  <c r="D48" i="37"/>
  <c r="AF81" i="37"/>
  <c r="AD51" i="37"/>
  <c r="AJ47" i="37"/>
  <c r="AK66" i="37"/>
  <c r="D63" i="37"/>
  <c r="AF75" i="37"/>
  <c r="AE65" i="37"/>
  <c r="E31" i="37"/>
  <c r="AJ43" i="37"/>
  <c r="U47" i="37"/>
  <c r="P33" i="37"/>
  <c r="O75" i="37"/>
  <c r="AF77" i="37"/>
  <c r="M58" i="37"/>
  <c r="E49" i="37"/>
  <c r="AJ49" i="37"/>
  <c r="U49" i="37"/>
  <c r="P26" i="37"/>
  <c r="D77" i="37"/>
  <c r="AV45" i="37"/>
  <c r="N85" i="37"/>
  <c r="AD59" i="37"/>
  <c r="AT59" i="37"/>
  <c r="AC61" i="37"/>
  <c r="AK86" i="37"/>
  <c r="O79" i="37"/>
  <c r="AV48" i="37"/>
  <c r="N84" i="37"/>
  <c r="AD80" i="37"/>
  <c r="AT85" i="37"/>
  <c r="AC60" i="37"/>
  <c r="U42" i="37"/>
  <c r="P77" i="37"/>
  <c r="O84" i="37"/>
  <c r="AV39" i="37"/>
  <c r="N86" i="37"/>
  <c r="AD60" i="37"/>
  <c r="AS40" i="37"/>
  <c r="AC81" i="37"/>
  <c r="AK75" i="37"/>
  <c r="P86" i="37"/>
  <c r="O80" i="37"/>
  <c r="AV80" i="37"/>
  <c r="N76" i="37"/>
  <c r="AD64" i="37"/>
  <c r="AJ64" i="37"/>
  <c r="U84" i="37"/>
  <c r="P75" i="37"/>
  <c r="AU41" i="37"/>
  <c r="M13" i="37"/>
  <c r="AD85" i="37"/>
  <c r="AS43" i="37"/>
  <c r="T51" i="37"/>
  <c r="AK77" i="37"/>
  <c r="AU48" i="37"/>
  <c r="N44" i="37"/>
  <c r="AE40" i="37"/>
  <c r="AD69" i="37"/>
  <c r="AS39" i="37"/>
  <c r="T44" i="37"/>
  <c r="U62" i="37"/>
  <c r="O25" i="37"/>
  <c r="AU50" i="37"/>
  <c r="AV69" i="37"/>
  <c r="AE41" i="37"/>
  <c r="AD79" i="37"/>
  <c r="AS45" i="37"/>
  <c r="T48" i="37"/>
  <c r="AV84" i="37"/>
  <c r="AE47" i="37"/>
  <c r="AD83" i="37"/>
  <c r="AS83" i="37"/>
  <c r="AJ68" i="37"/>
  <c r="T42" i="37"/>
  <c r="P47" i="37"/>
  <c r="O67" i="37"/>
  <c r="D47" i="37"/>
  <c r="N60" i="37"/>
  <c r="M44" i="37"/>
  <c r="AT39" i="37"/>
  <c r="AJ67" i="37"/>
  <c r="P46" i="37"/>
  <c r="AU40" i="37"/>
  <c r="AV85" i="37"/>
  <c r="AE77" i="37"/>
  <c r="AD62" i="37"/>
  <c r="AS75" i="37"/>
  <c r="T65" i="37"/>
  <c r="P28" i="37"/>
  <c r="D25" i="37"/>
  <c r="N39" i="37"/>
  <c r="M60" i="37"/>
  <c r="AT46" i="37"/>
  <c r="AC39" i="37"/>
  <c r="U78" i="37"/>
  <c r="O44" i="37"/>
  <c r="AU66" i="37"/>
  <c r="N32" i="37"/>
  <c r="M21" i="37"/>
  <c r="AT42" i="37"/>
  <c r="AC46" i="37"/>
  <c r="T69" i="37"/>
  <c r="P59" i="37"/>
  <c r="O22" i="37"/>
  <c r="AU63" i="37"/>
  <c r="N49" i="37"/>
  <c r="AT49" i="37"/>
  <c r="D22" i="37"/>
  <c r="AF45" i="37"/>
  <c r="N61" i="37"/>
  <c r="AE83" i="37"/>
  <c r="M78" i="37"/>
  <c r="E22" i="37"/>
  <c r="AT86" i="37"/>
  <c r="AS61" i="37"/>
  <c r="AC42" i="37"/>
  <c r="T82" i="37"/>
  <c r="AK50" i="37"/>
  <c r="P58" i="37"/>
  <c r="O69" i="37"/>
  <c r="D65" i="37"/>
  <c r="AU81" i="37"/>
  <c r="P65" i="37"/>
  <c r="AF48" i="37"/>
  <c r="AE86" i="37"/>
  <c r="M75" i="37"/>
  <c r="AT75" i="37"/>
  <c r="AC62" i="37"/>
  <c r="AK67" i="37"/>
  <c r="O48" i="37"/>
  <c r="E13" i="37"/>
  <c r="N63" i="37"/>
  <c r="AE67" i="37"/>
  <c r="E63" i="37"/>
  <c r="AT83" i="37"/>
  <c r="AC68" i="37"/>
  <c r="T66" i="37"/>
  <c r="O63" i="37"/>
  <c r="AV41" i="37"/>
  <c r="N78" i="37"/>
  <c r="AD40" i="37"/>
  <c r="AT78" i="37"/>
  <c r="AC87" i="37"/>
  <c r="AK62" i="37"/>
  <c r="D68" i="37"/>
  <c r="AV42" i="37"/>
  <c r="N80" i="37"/>
  <c r="AD43" i="37"/>
  <c r="AT60" i="37"/>
  <c r="AC76" i="37"/>
  <c r="AK65" i="37"/>
  <c r="O87" i="37"/>
  <c r="AF61" i="37"/>
  <c r="M68" i="37"/>
  <c r="E61" i="37"/>
  <c r="AJ39" i="37"/>
  <c r="U51" i="37"/>
  <c r="P81" i="37"/>
  <c r="D84" i="37"/>
  <c r="AF79" i="37"/>
  <c r="M57" i="37"/>
  <c r="E66" i="37"/>
  <c r="AJ79" i="37"/>
  <c r="AK64" i="37"/>
  <c r="D86" i="37"/>
  <c r="AF80" i="37"/>
  <c r="M26" i="37"/>
  <c r="E62" i="37"/>
  <c r="AJ66" i="37"/>
  <c r="U87" i="37"/>
  <c r="D76" i="37"/>
  <c r="AF58" i="37"/>
  <c r="M49" i="37"/>
  <c r="E32" i="37"/>
  <c r="AS48" i="37"/>
  <c r="AC59" i="37"/>
  <c r="AK82" i="37"/>
  <c r="O82" i="37"/>
  <c r="AV81" i="37"/>
  <c r="N59" i="37"/>
  <c r="M24" i="37"/>
  <c r="E26" i="37"/>
  <c r="AJ75" i="37"/>
  <c r="U80" i="37"/>
  <c r="O12" i="37"/>
  <c r="D13" i="37"/>
  <c r="AV65" i="37"/>
  <c r="M28" i="37"/>
  <c r="E83" i="37"/>
  <c r="AJ84" i="37"/>
  <c r="AK80" i="37"/>
  <c r="D26" i="37"/>
  <c r="N51" i="37"/>
  <c r="M66" i="37"/>
  <c r="E87" i="37"/>
  <c r="AJ58" i="37"/>
  <c r="U76" i="37"/>
  <c r="P63" i="37"/>
  <c r="O45" i="37"/>
  <c r="AU39" i="37"/>
  <c r="N46" i="37"/>
  <c r="M22" i="37"/>
  <c r="E78" i="37"/>
  <c r="U60" i="37"/>
  <c r="AU43" i="37"/>
  <c r="AV67" i="37"/>
  <c r="AE43" i="37"/>
  <c r="AD57" i="37"/>
  <c r="AS64" i="37"/>
  <c r="T67" i="37"/>
  <c r="U79" i="37"/>
  <c r="O30" i="37"/>
  <c r="D29" i="37"/>
  <c r="N24" i="37"/>
  <c r="M33" i="37"/>
  <c r="AT43" i="37"/>
  <c r="AJ82" i="37"/>
  <c r="U66" i="37"/>
  <c r="O31" i="37"/>
  <c r="AU84" i="37"/>
  <c r="AV58" i="37"/>
  <c r="AE61" i="37"/>
  <c r="AD77" i="37"/>
  <c r="AS82" i="37"/>
  <c r="T81" i="37"/>
  <c r="P57" i="37"/>
  <c r="D27" i="37"/>
  <c r="AF51" i="37"/>
  <c r="AE87" i="37"/>
  <c r="E39" i="37"/>
  <c r="AS66" i="37"/>
  <c r="U85" i="37"/>
  <c r="D30" i="37"/>
  <c r="AF42" i="37"/>
  <c r="AE64" i="37"/>
  <c r="M29" i="37"/>
  <c r="E29" i="37"/>
  <c r="AS86" i="37"/>
  <c r="AC41" i="37"/>
  <c r="T63" i="37"/>
  <c r="AK48" i="37"/>
  <c r="P61" i="37"/>
  <c r="O23" i="37"/>
  <c r="AU62" i="37"/>
  <c r="AF50" i="37"/>
  <c r="N66" i="37"/>
  <c r="AE80" i="37"/>
  <c r="M82" i="37"/>
  <c r="E67" i="37"/>
  <c r="AT64" i="37"/>
  <c r="AS79" i="37"/>
  <c r="AC51" i="37"/>
  <c r="T78" i="37"/>
  <c r="AK43" i="37"/>
  <c r="P39" i="37"/>
  <c r="O21" i="37"/>
  <c r="D45" i="37"/>
  <c r="AU75" i="37"/>
  <c r="AF44" i="37"/>
  <c r="N40" i="37"/>
  <c r="AE58" i="37"/>
  <c r="M79" i="37"/>
  <c r="E45" i="37"/>
  <c r="AT84" i="37"/>
  <c r="AS62" i="37"/>
  <c r="AC79" i="37"/>
  <c r="T75" i="37"/>
  <c r="AK40" i="37"/>
  <c r="P66" i="37"/>
  <c r="O51" i="37"/>
  <c r="D39" i="37"/>
  <c r="AU68" i="37"/>
  <c r="AV47" i="37"/>
  <c r="AV86" i="37"/>
  <c r="AF41" i="37"/>
  <c r="AF66" i="37"/>
  <c r="N67" i="37"/>
  <c r="N31" i="37"/>
  <c r="N87" i="37"/>
  <c r="AE44" i="37"/>
  <c r="AE63" i="37"/>
  <c r="M65" i="37"/>
  <c r="M50" i="37"/>
  <c r="M81" i="37"/>
  <c r="AD75" i="37"/>
  <c r="AD84" i="37"/>
  <c r="E57" i="37"/>
  <c r="E42" i="37"/>
  <c r="AT51" i="37"/>
  <c r="AT76" i="37"/>
  <c r="AS50" i="37"/>
  <c r="AS87" i="37"/>
  <c r="AJ48" i="37"/>
  <c r="AJ86" i="37"/>
  <c r="AC48" i="37"/>
  <c r="AC84" i="37"/>
  <c r="T43" i="37"/>
  <c r="T86" i="37"/>
  <c r="U46" i="37"/>
  <c r="U86" i="37"/>
  <c r="AK51" i="37"/>
  <c r="AK81" i="37"/>
  <c r="P40" i="37"/>
  <c r="P49" i="37"/>
  <c r="P80" i="37"/>
  <c r="O39" i="37"/>
  <c r="O46" i="37"/>
  <c r="D4" i="37"/>
  <c r="D64" i="37"/>
  <c r="D66" i="37"/>
  <c r="AU47" i="37"/>
  <c r="AU65" i="37"/>
  <c r="AV50" i="37"/>
  <c r="AV66" i="37"/>
  <c r="AF43" i="37"/>
  <c r="AF60" i="37"/>
  <c r="N28" i="37"/>
  <c r="N23" i="37"/>
  <c r="N81" i="37"/>
  <c r="AE45" i="37"/>
  <c r="AE79" i="37"/>
  <c r="M61" i="37"/>
  <c r="M46" i="37"/>
  <c r="M86" i="37"/>
  <c r="AD76" i="37"/>
  <c r="AD58" i="37"/>
  <c r="E65" i="37"/>
  <c r="E84" i="37"/>
  <c r="AT45" i="37"/>
  <c r="AT69" i="37"/>
  <c r="AS42" i="37"/>
  <c r="AS68" i="37"/>
  <c r="AJ44" i="37"/>
  <c r="AJ60" i="37"/>
  <c r="AC49" i="37"/>
  <c r="AC80" i="37"/>
  <c r="T47" i="37"/>
  <c r="T83" i="37"/>
  <c r="U48" i="37"/>
  <c r="U75" i="37"/>
  <c r="AK45" i="37"/>
  <c r="AK68" i="37"/>
  <c r="P23" i="37"/>
  <c r="P62" i="37"/>
  <c r="P85" i="37"/>
  <c r="O26" i="37"/>
  <c r="O60" i="37"/>
  <c r="D11" i="37"/>
  <c r="D41" i="37"/>
  <c r="D33" i="37"/>
  <c r="AU45" i="37"/>
  <c r="AU87" i="37"/>
  <c r="AV44" i="37"/>
  <c r="AV83" i="37"/>
  <c r="AF47" i="37"/>
  <c r="AF68" i="37"/>
  <c r="N26" i="37"/>
  <c r="N33" i="37"/>
  <c r="N83" i="37"/>
  <c r="AE51" i="37"/>
  <c r="AE75" i="37"/>
  <c r="M42" i="37"/>
  <c r="M67" i="37"/>
  <c r="M76" i="37"/>
  <c r="AD68" i="37"/>
  <c r="E25" i="37"/>
  <c r="E21" i="37"/>
  <c r="E85" i="37"/>
  <c r="AT40" i="37"/>
  <c r="AT82" i="37"/>
  <c r="AS46" i="37"/>
  <c r="AS76" i="37"/>
  <c r="AJ45" i="37"/>
  <c r="AJ76" i="37"/>
  <c r="AC44" i="37"/>
  <c r="AC67" i="37"/>
  <c r="T40" i="37"/>
  <c r="T77" i="37"/>
  <c r="U45" i="37"/>
  <c r="U61" i="37"/>
  <c r="AK46" i="37"/>
  <c r="AK76" i="37"/>
  <c r="P32" i="37"/>
  <c r="P60" i="37"/>
  <c r="P87" i="37"/>
  <c r="O59" i="37"/>
  <c r="O47" i="37"/>
  <c r="D8" i="37"/>
  <c r="D40" i="37"/>
  <c r="D51" i="37"/>
  <c r="AU42" i="37"/>
  <c r="AU69" i="37"/>
  <c r="AV49" i="37"/>
  <c r="AV78" i="37"/>
  <c r="AF39" i="37"/>
  <c r="AF65" i="37"/>
  <c r="N27" i="37"/>
  <c r="N64" i="37"/>
  <c r="N77" i="37"/>
  <c r="AE46" i="37"/>
  <c r="AE59" i="37"/>
  <c r="M40" i="37"/>
  <c r="M69" i="37"/>
  <c r="AD50" i="37"/>
  <c r="AD78" i="37"/>
  <c r="E58" i="37"/>
  <c r="E51" i="37"/>
  <c r="E75" i="37"/>
  <c r="AT50" i="37"/>
  <c r="AT65" i="37"/>
  <c r="AS47" i="37"/>
  <c r="AS80" i="37"/>
  <c r="AJ42" i="37"/>
  <c r="AJ61" i="37"/>
  <c r="AC43" i="37"/>
  <c r="AC66" i="37"/>
  <c r="T39" i="37"/>
  <c r="T85" i="37"/>
  <c r="U50" i="37"/>
  <c r="U59" i="37"/>
  <c r="AK39" i="37"/>
  <c r="AK78" i="37"/>
  <c r="P50" i="37"/>
  <c r="P30" i="37"/>
  <c r="P76" i="37"/>
  <c r="O24" i="37"/>
  <c r="O57" i="37"/>
  <c r="D7" i="37"/>
  <c r="D59" i="37"/>
  <c r="D67" i="37"/>
  <c r="AU51" i="37"/>
  <c r="AU79" i="37"/>
  <c r="AV43" i="37"/>
  <c r="AV62" i="37"/>
  <c r="AF40" i="37"/>
  <c r="AF59" i="37"/>
  <c r="N30" i="37"/>
  <c r="N42" i="37"/>
  <c r="N79" i="37"/>
  <c r="AE48" i="37"/>
  <c r="AE81" i="37"/>
  <c r="M27" i="37"/>
  <c r="M51" i="37"/>
  <c r="AD46" i="37"/>
  <c r="AD66" i="37"/>
  <c r="E23" i="37"/>
  <c r="E48" i="37"/>
  <c r="E79" i="37"/>
  <c r="AT48" i="37"/>
  <c r="AT68" i="37"/>
  <c r="AS41" i="37"/>
  <c r="AS85" i="37"/>
  <c r="AJ40" i="37"/>
  <c r="AJ87" i="37"/>
  <c r="AC40" i="37"/>
  <c r="AC57" i="37"/>
  <c r="T41" i="37"/>
  <c r="T62" i="37"/>
  <c r="U39" i="37"/>
  <c r="U81" i="37"/>
  <c r="AK61" i="37"/>
  <c r="AK85" i="37"/>
  <c r="P42" i="37"/>
  <c r="P31" i="37"/>
  <c r="O4" i="37"/>
  <c r="O41" i="37"/>
  <c r="O58" i="37"/>
  <c r="D10" i="37"/>
  <c r="D31" i="37"/>
  <c r="D78" i="37"/>
  <c r="AU46" i="37"/>
  <c r="AU57" i="37"/>
  <c r="AV51" i="37"/>
  <c r="AV82" i="37"/>
  <c r="AF46" i="37"/>
  <c r="AF82" i="37"/>
  <c r="N25" i="37"/>
  <c r="N45" i="37"/>
  <c r="N75" i="37"/>
  <c r="AE62" i="37"/>
  <c r="AE78" i="37"/>
  <c r="M31" i="37"/>
  <c r="M39" i="37"/>
  <c r="AD39" i="37"/>
  <c r="AD61" i="37"/>
  <c r="E27" i="37"/>
  <c r="E68" i="37"/>
  <c r="E81" i="37"/>
  <c r="AT47" i="37"/>
  <c r="AT57" i="37"/>
  <c r="AS49" i="37"/>
  <c r="AS78" i="37"/>
  <c r="AJ51" i="37"/>
  <c r="AJ78" i="37"/>
  <c r="AC50" i="37"/>
  <c r="AC58" i="37"/>
  <c r="T46" i="37"/>
  <c r="T61" i="37"/>
  <c r="U77" i="37"/>
  <c r="U68" i="37"/>
  <c r="AK69" i="37"/>
  <c r="AK59" i="37"/>
  <c r="P51" i="37"/>
  <c r="P68" i="37"/>
  <c r="O8" i="37"/>
  <c r="O43" i="37"/>
  <c r="O49" i="37"/>
  <c r="D44" i="37"/>
  <c r="D28" i="37"/>
  <c r="D80" i="37"/>
  <c r="AU49" i="37"/>
  <c r="AU83" i="37"/>
  <c r="AF49" i="37"/>
  <c r="AF62" i="37"/>
  <c r="N48" i="37"/>
  <c r="M3" i="37"/>
  <c r="AE60" i="37"/>
  <c r="AE85" i="37"/>
  <c r="M47" i="37"/>
  <c r="M64" i="37"/>
  <c r="AD49" i="37"/>
  <c r="AD81" i="37"/>
  <c r="E50" i="37"/>
  <c r="E60" i="37"/>
  <c r="E82" i="37"/>
  <c r="AT62" i="37"/>
  <c r="AT80" i="37"/>
  <c r="AS63" i="37"/>
  <c r="AS59" i="37"/>
  <c r="AJ83" i="37"/>
  <c r="AJ65" i="37"/>
  <c r="AC64" i="37"/>
  <c r="AC85" i="37"/>
  <c r="T60" i="37"/>
  <c r="T80" i="37"/>
  <c r="U65" i="37"/>
  <c r="U58" i="37"/>
  <c r="AK79" i="37"/>
  <c r="AK83" i="37"/>
  <c r="P48" i="37"/>
  <c r="P43" i="37"/>
  <c r="O62" i="37"/>
  <c r="O64" i="37"/>
  <c r="O86" i="37"/>
  <c r="D42" i="37"/>
  <c r="D32" i="37"/>
  <c r="D87" i="37"/>
  <c r="AU44" i="37"/>
  <c r="AU85" i="37"/>
  <c r="AV46" i="37"/>
  <c r="AV87" i="37"/>
  <c r="AF76" i="37"/>
  <c r="AF85" i="37"/>
  <c r="N29" i="37"/>
  <c r="N68" i="37"/>
  <c r="M6" i="37"/>
  <c r="AE57" i="37"/>
  <c r="AE66" i="37"/>
  <c r="M41" i="37"/>
  <c r="M77" i="37"/>
  <c r="AD41" i="37"/>
  <c r="AD87" i="37"/>
  <c r="E24" i="37"/>
  <c r="E47" i="37"/>
  <c r="E77" i="37"/>
  <c r="AT67" i="37"/>
  <c r="AT79" i="37"/>
  <c r="AS81" i="37"/>
  <c r="AS77" i="37"/>
  <c r="AJ80" i="37"/>
  <c r="AJ63" i="37"/>
  <c r="AC83" i="37"/>
  <c r="AC63" i="37"/>
  <c r="T59" i="37"/>
  <c r="T76" i="37"/>
  <c r="U67" i="37"/>
  <c r="U83" i="37"/>
  <c r="AK87" i="37"/>
  <c r="P15" i="37"/>
  <c r="P25" i="37"/>
  <c r="P64" i="37"/>
  <c r="O66" i="37"/>
  <c r="O28" i="37"/>
  <c r="O83" i="37"/>
  <c r="D46" i="37"/>
  <c r="D58" i="37"/>
  <c r="D83" i="37"/>
  <c r="AU64" i="37"/>
  <c r="AU86" i="37"/>
  <c r="AV76" i="37"/>
  <c r="AV60" i="37"/>
  <c r="AF78" i="37"/>
  <c r="AF87" i="37"/>
  <c r="N50" i="37"/>
  <c r="N58" i="37"/>
  <c r="E12" i="37"/>
  <c r="AE76" i="37"/>
  <c r="M59" i="37"/>
  <c r="M45" i="37"/>
  <c r="M85" i="37"/>
  <c r="AD48" i="37"/>
  <c r="AD65" i="37"/>
  <c r="E41" i="37"/>
  <c r="E46" i="37"/>
  <c r="E80" i="37"/>
  <c r="AT81" i="37"/>
  <c r="AT77" i="37"/>
  <c r="AS67" i="37"/>
  <c r="AS58" i="37"/>
  <c r="AJ85" i="37"/>
  <c r="AJ77" i="37"/>
  <c r="AC82" i="37"/>
  <c r="AC86" i="37"/>
  <c r="T64" i="37"/>
  <c r="T87" i="37"/>
  <c r="U64" i="37"/>
  <c r="AK41" i="37"/>
  <c r="AK63" i="37"/>
  <c r="P11" i="37"/>
  <c r="P67" i="37"/>
  <c r="P84" i="37"/>
  <c r="O33" i="37"/>
  <c r="O32" i="37"/>
  <c r="O78" i="37"/>
  <c r="D69" i="37"/>
  <c r="D62" i="37"/>
  <c r="D85" i="37"/>
  <c r="AU61" i="37"/>
  <c r="AU67" i="37"/>
  <c r="AV63" i="37"/>
  <c r="AV79" i="37"/>
  <c r="AF57" i="37"/>
  <c r="AF69" i="37"/>
  <c r="N65" i="37"/>
  <c r="N21" i="37"/>
  <c r="AE49" i="37"/>
  <c r="AE84" i="37"/>
  <c r="M62" i="37"/>
  <c r="M32" i="37"/>
  <c r="M80" i="37"/>
  <c r="AD42" i="37"/>
  <c r="AD67" i="37"/>
  <c r="E59" i="37"/>
  <c r="E64" i="37"/>
  <c r="E86" i="37"/>
  <c r="AT87" i="37"/>
  <c r="AT63" i="37"/>
  <c r="AS60" i="37"/>
  <c r="AS69" i="37"/>
  <c r="AJ62" i="37"/>
  <c r="AJ57" i="37"/>
  <c r="AC78" i="37"/>
  <c r="AC65" i="37"/>
  <c r="T58" i="37"/>
  <c r="U44" i="37"/>
  <c r="U63" i="37"/>
  <c r="AK42" i="37"/>
  <c r="AK84" i="37"/>
  <c r="P41" i="37"/>
  <c r="P69" i="37"/>
  <c r="P78" i="37"/>
  <c r="O27" i="37"/>
  <c r="O42" i="37"/>
  <c r="O76" i="37"/>
  <c r="D61" i="37"/>
  <c r="D21" i="37"/>
  <c r="D81" i="37"/>
  <c r="AU76" i="37"/>
  <c r="AU59" i="37"/>
  <c r="AV64" i="37"/>
  <c r="AV59" i="37"/>
  <c r="AF86" i="37"/>
  <c r="AF83" i="37"/>
  <c r="N57" i="37"/>
  <c r="N22" i="37"/>
  <c r="AE39" i="37"/>
  <c r="AE68" i="37"/>
  <c r="M23" i="37"/>
  <c r="M63" i="37"/>
  <c r="M87" i="37"/>
  <c r="AD44" i="37"/>
  <c r="AD86" i="37"/>
  <c r="E30" i="37"/>
  <c r="E69" i="37"/>
  <c r="E76" i="37"/>
  <c r="AT61" i="37"/>
  <c r="P8" i="37"/>
  <c r="AS65" i="37"/>
  <c r="O10" i="37"/>
  <c r="AJ69" i="37"/>
  <c r="D14" i="37"/>
  <c r="AC75" i="37"/>
  <c r="T50" i="37"/>
  <c r="T79" i="37"/>
  <c r="U43" i="37"/>
  <c r="U57" i="37"/>
  <c r="AK47" i="37"/>
  <c r="AK60" i="37"/>
  <c r="P27" i="37"/>
  <c r="P21" i="37"/>
  <c r="P79" i="37"/>
  <c r="O29" i="37"/>
  <c r="O65" i="37"/>
  <c r="O81" i="37"/>
  <c r="D43" i="37"/>
  <c r="D60" i="37"/>
  <c r="D75" i="37"/>
  <c r="AU80" i="37"/>
  <c r="AU78" i="37"/>
  <c r="AV68" i="37"/>
  <c r="AV57" i="37"/>
  <c r="AF64" i="37"/>
  <c r="AF67" i="37"/>
  <c r="N62" i="37"/>
  <c r="N69" i="37"/>
  <c r="AE42" i="37"/>
  <c r="AE69" i="37"/>
  <c r="M30" i="37"/>
  <c r="M25" i="37"/>
  <c r="M84" i="37"/>
  <c r="AD45" i="37"/>
  <c r="AD82" i="37"/>
  <c r="E28" i="37"/>
  <c r="E44" i="37"/>
  <c r="AT44" i="37"/>
  <c r="AT66" i="37"/>
  <c r="AS51" i="37"/>
  <c r="AS57" i="37"/>
  <c r="AJ46" i="37"/>
  <c r="AJ81" i="37"/>
  <c r="AC47" i="37"/>
  <c r="AC69" i="37"/>
  <c r="T49" i="37"/>
  <c r="T57" i="37"/>
  <c r="U40" i="37"/>
  <c r="U69" i="37"/>
  <c r="AK49" i="37"/>
  <c r="AK57" i="37"/>
  <c r="P22" i="37"/>
  <c r="P44" i="37"/>
  <c r="P82" i="37"/>
  <c r="O68" i="37"/>
  <c r="O50" i="37"/>
  <c r="O77" i="37"/>
  <c r="D57" i="37"/>
  <c r="D23" i="37"/>
  <c r="D82" i="37"/>
  <c r="AU60" i="37"/>
  <c r="AU77" i="37"/>
  <c r="AV40" i="37"/>
  <c r="AV61" i="37"/>
  <c r="N41" i="37"/>
  <c r="AV77" i="37"/>
  <c r="AV75" i="37"/>
  <c r="AF63" i="37"/>
  <c r="AF84" i="37"/>
  <c r="N47" i="37"/>
  <c r="N82" i="37"/>
  <c r="AE50" i="37"/>
  <c r="AE82" i="37"/>
  <c r="M48" i="37"/>
  <c r="M43" i="37"/>
  <c r="M83" i="37"/>
  <c r="AD47" i="37"/>
  <c r="AD63" i="37"/>
  <c r="E33" i="37"/>
  <c r="E43" i="37"/>
  <c r="AT41" i="37"/>
  <c r="AT58" i="37"/>
  <c r="AS44" i="37"/>
  <c r="AS84" i="37"/>
  <c r="AJ41" i="37"/>
  <c r="AJ59" i="37"/>
  <c r="AC45" i="37"/>
  <c r="AC77" i="37"/>
  <c r="T45" i="37"/>
  <c r="T68" i="37"/>
  <c r="U41" i="37"/>
  <c r="U82" i="37"/>
  <c r="AK44" i="37"/>
  <c r="AK58" i="37"/>
  <c r="P45" i="37"/>
  <c r="P29" i="37"/>
  <c r="P83" i="37"/>
  <c r="O40" i="37"/>
  <c r="O61" i="37"/>
  <c r="O85" i="37"/>
  <c r="D50" i="37"/>
  <c r="D24" i="37"/>
  <c r="D79" i="37"/>
  <c r="AU58" i="37"/>
  <c r="AU82" i="37"/>
  <c r="G18" i="20"/>
  <c r="AV66" i="36"/>
  <c r="AU66" i="36"/>
  <c r="AT66" i="36"/>
  <c r="AS66" i="36"/>
  <c r="AK66" i="36"/>
  <c r="AJ66" i="36"/>
  <c r="AF66" i="36"/>
  <c r="AE66" i="36"/>
  <c r="AD66" i="36"/>
  <c r="AC66" i="36"/>
  <c r="U66" i="36"/>
  <c r="T66" i="36"/>
  <c r="P66" i="36"/>
  <c r="O66" i="36"/>
  <c r="N66" i="36"/>
  <c r="M66" i="36"/>
  <c r="E66" i="36"/>
  <c r="D66" i="36"/>
  <c r="AV50" i="36"/>
  <c r="AU50" i="36"/>
  <c r="AT50" i="36"/>
  <c r="AS50" i="36"/>
  <c r="AK50" i="36"/>
  <c r="AJ50" i="36"/>
  <c r="AF50" i="36"/>
  <c r="AE50" i="36"/>
  <c r="AD50" i="36"/>
  <c r="AC50" i="36"/>
  <c r="U50" i="36"/>
  <c r="T50" i="36"/>
  <c r="P50" i="36"/>
  <c r="O50" i="36"/>
  <c r="N50" i="36"/>
  <c r="M50" i="36"/>
  <c r="E50" i="36"/>
  <c r="D50" i="36"/>
  <c r="AV34" i="36"/>
  <c r="AU34" i="36"/>
  <c r="AT34" i="36"/>
  <c r="AS34" i="36"/>
  <c r="AK34" i="36"/>
  <c r="AJ34" i="36"/>
  <c r="AF34" i="36"/>
  <c r="AE34" i="36"/>
  <c r="AD34" i="36"/>
  <c r="AC34" i="36"/>
  <c r="U34" i="36"/>
  <c r="T34" i="36"/>
  <c r="P34" i="36"/>
  <c r="O34" i="36"/>
  <c r="N34" i="36"/>
  <c r="M34" i="36"/>
  <c r="E34" i="36"/>
  <c r="D34" i="36"/>
  <c r="P18" i="36"/>
  <c r="O18" i="36"/>
  <c r="N18" i="36"/>
  <c r="M18" i="36"/>
  <c r="E18" i="36"/>
  <c r="D18" i="36"/>
  <c r="P2" i="36"/>
  <c r="O2" i="36"/>
  <c r="N2" i="36"/>
  <c r="M2" i="36"/>
  <c r="E2" i="36"/>
  <c r="D2" i="36"/>
  <c r="AV66" i="35"/>
  <c r="AU66" i="35"/>
  <c r="AT66" i="35"/>
  <c r="AS66" i="35"/>
  <c r="AK66" i="35"/>
  <c r="AJ66" i="35"/>
  <c r="AV50" i="35"/>
  <c r="AU50" i="35"/>
  <c r="AT50" i="35"/>
  <c r="AS50" i="35"/>
  <c r="AK50" i="35"/>
  <c r="AJ50" i="35"/>
  <c r="AV34" i="35"/>
  <c r="AU34" i="35"/>
  <c r="AT34" i="35"/>
  <c r="AS34" i="35"/>
  <c r="AK34" i="35"/>
  <c r="AJ34" i="35"/>
  <c r="AF66" i="35"/>
  <c r="AE66" i="35"/>
  <c r="AD66" i="35"/>
  <c r="AC66" i="35"/>
  <c r="U66" i="35"/>
  <c r="T66" i="35"/>
  <c r="AF50" i="35"/>
  <c r="AE50" i="35"/>
  <c r="AD50" i="35"/>
  <c r="AC50" i="35"/>
  <c r="U50" i="35"/>
  <c r="T50" i="35"/>
  <c r="AF34" i="35"/>
  <c r="AE34" i="35"/>
  <c r="AD34" i="35"/>
  <c r="AC34" i="35"/>
  <c r="U34" i="35"/>
  <c r="T34" i="35"/>
  <c r="P66" i="35"/>
  <c r="O66" i="35"/>
  <c r="N66" i="35"/>
  <c r="M66" i="35"/>
  <c r="E66" i="35"/>
  <c r="D66" i="35"/>
  <c r="P50" i="35"/>
  <c r="O50" i="35"/>
  <c r="N50" i="35"/>
  <c r="M50" i="35"/>
  <c r="E50" i="35"/>
  <c r="D50" i="35"/>
  <c r="P34" i="35"/>
  <c r="O34" i="35"/>
  <c r="N34" i="35"/>
  <c r="M34" i="35"/>
  <c r="E34" i="35"/>
  <c r="D34" i="35"/>
  <c r="P18" i="35"/>
  <c r="O18" i="35"/>
  <c r="N18" i="35"/>
  <c r="M18" i="35"/>
  <c r="E18" i="35"/>
  <c r="D18" i="35"/>
  <c r="P2" i="35"/>
  <c r="O2" i="35"/>
  <c r="N2" i="35"/>
  <c r="M2" i="35"/>
  <c r="E2" i="35"/>
  <c r="D2" i="35"/>
  <c r="G158" i="34"/>
  <c r="G159" i="34" s="1"/>
  <c r="G160" i="34" s="1"/>
  <c r="G161" i="34" s="1"/>
  <c r="G162" i="34" s="1"/>
  <c r="G127" i="34"/>
  <c r="G96" i="34"/>
  <c r="G97" i="34" s="1"/>
  <c r="G65" i="34"/>
  <c r="G66" i="34" s="1"/>
  <c r="G34" i="34"/>
  <c r="G158" i="33"/>
  <c r="G159" i="33" s="1"/>
  <c r="K158" i="33" s="1"/>
  <c r="G127" i="33"/>
  <c r="G128" i="33" s="1"/>
  <c r="G129" i="33" s="1"/>
  <c r="G96" i="33"/>
  <c r="G97" i="33" s="1"/>
  <c r="G65" i="33"/>
  <c r="G34" i="33"/>
  <c r="G158" i="32"/>
  <c r="G159" i="32" s="1"/>
  <c r="G127" i="32"/>
  <c r="G128" i="32" s="1"/>
  <c r="G96" i="32"/>
  <c r="G65" i="32"/>
  <c r="G34" i="32"/>
  <c r="G35" i="32" s="1"/>
  <c r="G158" i="31"/>
  <c r="G159" i="31" s="1"/>
  <c r="G160" i="31" s="1"/>
  <c r="G127" i="31"/>
  <c r="G96" i="31"/>
  <c r="G97" i="31" s="1"/>
  <c r="G65" i="31"/>
  <c r="G34" i="31"/>
  <c r="G158" i="30"/>
  <c r="G159" i="30" s="1"/>
  <c r="G160" i="30" s="1"/>
  <c r="G127" i="30"/>
  <c r="G128" i="30" s="1"/>
  <c r="G96" i="30"/>
  <c r="G97" i="30" s="1"/>
  <c r="G65" i="30"/>
  <c r="G34" i="30"/>
  <c r="G35" i="30" s="1"/>
  <c r="G36" i="30" s="1"/>
  <c r="G158" i="29"/>
  <c r="G159" i="29" s="1"/>
  <c r="G160" i="29" s="1"/>
  <c r="K159" i="29" s="1"/>
  <c r="G127" i="29"/>
  <c r="G128" i="29" s="1"/>
  <c r="G96" i="29"/>
  <c r="G65" i="29"/>
  <c r="G34" i="29"/>
  <c r="G35" i="29" s="1"/>
  <c r="G36" i="29" s="1"/>
  <c r="G37" i="29" s="1"/>
  <c r="G38" i="29" s="1"/>
  <c r="G158" i="28"/>
  <c r="G159" i="28" s="1"/>
  <c r="G160" i="28" s="1"/>
  <c r="G127" i="28"/>
  <c r="G96" i="28"/>
  <c r="G97" i="28" s="1"/>
  <c r="G65" i="28"/>
  <c r="G34" i="28"/>
  <c r="G158" i="27"/>
  <c r="G159" i="27" s="1"/>
  <c r="K158" i="27" s="1"/>
  <c r="G127" i="27"/>
  <c r="G96" i="27"/>
  <c r="G65" i="27"/>
  <c r="G34" i="27"/>
  <c r="G158" i="26"/>
  <c r="G127" i="26"/>
  <c r="G128" i="26" s="1"/>
  <c r="G129" i="26" s="1"/>
  <c r="G96" i="26"/>
  <c r="G65" i="26"/>
  <c r="G34" i="26"/>
  <c r="G35" i="26" s="1"/>
  <c r="G36" i="26" s="1"/>
  <c r="G158" i="25"/>
  <c r="G159" i="25" s="1"/>
  <c r="G160" i="25" s="1"/>
  <c r="G127" i="25"/>
  <c r="G128" i="25" s="1"/>
  <c r="G96" i="25"/>
  <c r="G97" i="25" s="1"/>
  <c r="G98" i="25" s="1"/>
  <c r="G99" i="25" s="1"/>
  <c r="G65" i="25"/>
  <c r="G34" i="25"/>
  <c r="G35" i="25" s="1"/>
  <c r="G158" i="24"/>
  <c r="G159" i="24" s="1"/>
  <c r="G127" i="24"/>
  <c r="G96" i="24"/>
  <c r="G65" i="24"/>
  <c r="G34" i="24"/>
  <c r="G35" i="24" s="1"/>
  <c r="G158" i="23"/>
  <c r="G159" i="23" s="1"/>
  <c r="G127" i="23"/>
  <c r="G96" i="23"/>
  <c r="G65" i="23"/>
  <c r="G34" i="23"/>
  <c r="G35" i="23" s="1"/>
  <c r="G158" i="22"/>
  <c r="G127" i="22"/>
  <c r="G96" i="22"/>
  <c r="G97" i="22" s="1"/>
  <c r="G65" i="22"/>
  <c r="G34" i="22"/>
  <c r="G35" i="22" s="1"/>
  <c r="G158" i="21"/>
  <c r="G159" i="21" s="1"/>
  <c r="G127" i="21"/>
  <c r="G96" i="21"/>
  <c r="G97" i="21" s="1"/>
  <c r="G65" i="21"/>
  <c r="G66" i="21" s="1"/>
  <c r="G34" i="21"/>
  <c r="G35" i="21" s="1"/>
  <c r="G158" i="9"/>
  <c r="G127" i="9"/>
  <c r="G128" i="9" s="1"/>
  <c r="G96" i="9"/>
  <c r="G65" i="9"/>
  <c r="G66" i="9" s="1"/>
  <c r="G67" i="9" s="1"/>
  <c r="G68" i="9" s="1"/>
  <c r="G34" i="9"/>
  <c r="G158" i="8"/>
  <c r="G159" i="8" s="1"/>
  <c r="G127" i="8"/>
  <c r="G96" i="8"/>
  <c r="G65" i="8"/>
  <c r="G34" i="8"/>
  <c r="G158" i="4"/>
  <c r="G159" i="4" s="1"/>
  <c r="G127" i="4"/>
  <c r="G128" i="4" s="1"/>
  <c r="G129" i="4" s="1"/>
  <c r="G130" i="4" s="1"/>
  <c r="G96" i="4"/>
  <c r="G65" i="4"/>
  <c r="G34" i="4"/>
  <c r="G158" i="3"/>
  <c r="G159" i="3" s="1"/>
  <c r="G127" i="3"/>
  <c r="G96" i="3"/>
  <c r="G97" i="3" s="1"/>
  <c r="G98" i="3" s="1"/>
  <c r="G65" i="3"/>
  <c r="G66" i="3" s="1"/>
  <c r="G67" i="3" s="1"/>
  <c r="G68" i="3" s="1"/>
  <c r="G34" i="3"/>
  <c r="G35" i="3" s="1"/>
  <c r="G158" i="2"/>
  <c r="G127" i="2"/>
  <c r="G96" i="2"/>
  <c r="G97" i="2" s="1"/>
  <c r="G98" i="2" s="1"/>
  <c r="G65" i="2"/>
  <c r="G34" i="2"/>
  <c r="G158" i="1"/>
  <c r="G127" i="1"/>
  <c r="G96" i="1"/>
  <c r="G65" i="1"/>
  <c r="G66" i="1" s="1"/>
  <c r="G34" i="1"/>
  <c r="Y41" i="36" a="1"/>
  <c r="J69" i="35" a="1"/>
  <c r="O63" i="36" a="1"/>
  <c r="G26" i="36" a="1"/>
  <c r="E28" i="35" a="1"/>
  <c r="I51" i="36" a="1"/>
  <c r="M71" i="36" a="1"/>
  <c r="D15" i="35" a="1"/>
  <c r="AD69" i="36" a="1"/>
  <c r="E25" i="36" a="1"/>
  <c r="AR67" i="35" a="1"/>
  <c r="P30" i="36" a="1"/>
  <c r="AP36" i="35" a="1"/>
  <c r="W39" i="35" a="1"/>
  <c r="Z44" i="35" a="1"/>
  <c r="D9" i="36" a="1"/>
  <c r="O51" i="35" a="1"/>
  <c r="O10" i="35" a="1"/>
  <c r="D70" i="35" a="1"/>
  <c r="T70" i="36" a="1"/>
  <c r="AO78" i="35" a="1"/>
  <c r="J36" i="35" a="1"/>
  <c r="O21" i="36" a="1"/>
  <c r="V53" i="36" a="1"/>
  <c r="F44" i="36" a="1"/>
  <c r="AB79" i="35" a="1"/>
  <c r="AK60" i="35" a="1"/>
  <c r="N41" i="36" a="1"/>
  <c r="AS75" i="35" a="1"/>
  <c r="AK72" i="35" a="1"/>
  <c r="O55" i="35" a="1"/>
  <c r="AB58" i="36" a="1"/>
  <c r="AS41" i="36" a="1"/>
  <c r="H75" i="35" a="1"/>
  <c r="J42" i="35" a="1"/>
  <c r="AE45" i="35" a="1"/>
  <c r="U45" i="36" a="1"/>
  <c r="X44" i="35" a="1"/>
  <c r="N15" i="35" a="1"/>
  <c r="L74" i="35" a="1"/>
  <c r="AP38" i="36" a="1"/>
  <c r="AP51" i="35" a="1"/>
  <c r="AN59" i="36" a="1"/>
  <c r="Z35" i="36" a="1"/>
  <c r="P79" i="36" a="1"/>
  <c r="AP58" i="35" a="1"/>
  <c r="AS51" i="36" a="1"/>
  <c r="E12" i="35" a="1"/>
  <c r="AM57" i="35" a="1"/>
  <c r="D31" i="36" a="1"/>
  <c r="AD55" i="35" a="1"/>
  <c r="G21" i="36" a="1"/>
  <c r="U52" i="35" a="1"/>
  <c r="O41" i="36" a="1"/>
  <c r="N70" i="35" a="1"/>
  <c r="AC53" i="35" a="1"/>
  <c r="Z67" i="35" a="1"/>
  <c r="G44" i="36" a="1"/>
  <c r="AS69" i="36" a="1"/>
  <c r="AA35" i="36" a="1"/>
  <c r="AO70" i="36" a="1"/>
  <c r="K22" i="36" a="1"/>
  <c r="F3" i="36" a="1"/>
  <c r="G70" i="35" a="1"/>
  <c r="AF72" i="36" a="1"/>
  <c r="AD56" i="35" a="1"/>
  <c r="AR38" i="35" a="1"/>
  <c r="AV35" i="35" a="1"/>
  <c r="D67" i="35" a="1"/>
  <c r="O41" i="35" a="1"/>
  <c r="W69" i="36" a="1"/>
  <c r="AC67" i="35" a="1"/>
  <c r="V54" i="35" a="1"/>
  <c r="AQ37" i="36" a="1"/>
  <c r="P63" i="36" a="1"/>
  <c r="T53" i="36" a="1"/>
  <c r="K11" i="35" a="1"/>
  <c r="F43" i="36" a="1"/>
  <c r="Y73" i="36" a="1"/>
  <c r="J55" i="36" a="1"/>
  <c r="F29" i="35" a="1"/>
  <c r="AL74" i="35" a="1"/>
  <c r="D77" i="35" a="1"/>
  <c r="AT54" i="35" a="1"/>
  <c r="F14" i="36" a="1"/>
  <c r="M47" i="35" a="1"/>
  <c r="W75" i="36" a="1"/>
  <c r="T43" i="36" a="1"/>
  <c r="F37" i="36" a="1"/>
  <c r="AS79" i="35" a="1"/>
  <c r="K13" i="35" a="1"/>
  <c r="AN67" i="36" a="1"/>
  <c r="AR79" i="35" a="1"/>
  <c r="AJ39" i="36" a="1"/>
  <c r="T63" i="36" a="1"/>
  <c r="AE55" i="35" a="1"/>
  <c r="AD51" i="35" a="1"/>
  <c r="AO57" i="36" a="1"/>
  <c r="E62" i="35" a="1"/>
  <c r="V63" i="36" a="1"/>
  <c r="E35" i="35" a="1"/>
  <c r="AC39" i="36" a="1"/>
  <c r="AR37" i="35" a="1"/>
  <c r="P8" i="36" a="1"/>
  <c r="Y45" i="35" a="1"/>
  <c r="L47" i="36" a="1"/>
  <c r="E15" i="36" a="1"/>
  <c r="AS40" i="35" a="1"/>
  <c r="M31" i="36" a="1"/>
  <c r="M67" i="36" a="1"/>
  <c r="O43" i="35" a="1"/>
  <c r="AE46" i="36" a="1"/>
  <c r="Z52" i="35" a="1"/>
  <c r="W60" i="35" a="1"/>
  <c r="AR58" i="35" a="1"/>
  <c r="AL40" i="35" a="1"/>
  <c r="O13" i="35" a="1"/>
  <c r="AA60" i="35" a="1"/>
  <c r="AE51" i="35" a="1"/>
  <c r="I54" i="36" a="1"/>
  <c r="AF44" i="36" a="1"/>
  <c r="X59" i="35" a="1"/>
  <c r="AJ54" i="36" a="1"/>
  <c r="I59" i="36" a="1"/>
  <c r="I51" i="35" a="1"/>
  <c r="AN44" i="36" a="1"/>
  <c r="AL55" i="35" a="1"/>
  <c r="AJ39" i="35" a="1"/>
  <c r="K24" i="36" a="1"/>
  <c r="AN69" i="35" a="1"/>
  <c r="AQ60" i="35" a="1"/>
  <c r="P55" i="36" a="1"/>
  <c r="F68" i="36" a="1"/>
  <c r="AN58" i="35" a="1"/>
  <c r="AU46" i="35" a="1"/>
  <c r="AA55" i="36" a="1"/>
  <c r="N71" i="35" a="1"/>
  <c r="AS63" i="35" a="1"/>
  <c r="H36" i="36" a="1"/>
  <c r="J72" i="36" a="1"/>
  <c r="AN44" i="35" a="1"/>
  <c r="P26" i="36" a="1"/>
  <c r="J59" i="36" a="1"/>
  <c r="I76" i="35" a="1"/>
  <c r="W54" i="36" a="1"/>
  <c r="AR39" i="36" a="1"/>
  <c r="AD52" i="35" a="1"/>
  <c r="M69" i="36" a="1"/>
  <c r="AQ54" i="36" a="1"/>
  <c r="AR40" i="36" a="1"/>
  <c r="AM55" i="35" a="1"/>
  <c r="T53" i="35" a="1"/>
  <c r="O5" i="36" a="1"/>
  <c r="M3" i="36" a="1"/>
  <c r="N57" i="36" a="1"/>
  <c r="T67" i="35" a="1"/>
  <c r="AK59" i="35" a="1"/>
  <c r="AA73" i="35" a="1"/>
  <c r="T59" i="35" a="1"/>
  <c r="AR55" i="36" a="1"/>
  <c r="N37" i="36" a="1"/>
  <c r="AV53" i="35" a="1"/>
  <c r="AM68" i="35" a="1"/>
  <c r="AO76" i="36" a="1"/>
  <c r="I5" i="36" a="1"/>
  <c r="AD38" i="36" a="1"/>
  <c r="AR57" i="35" a="1"/>
  <c r="M36" i="35" a="1"/>
  <c r="F53" i="35" a="1"/>
  <c r="H24" i="36" a="1"/>
  <c r="J19" i="36" a="1"/>
  <c r="AR42" i="36" a="1"/>
  <c r="L42" i="35" a="1"/>
  <c r="P11" i="36" a="1"/>
  <c r="D43" i="36" a="1"/>
  <c r="T58" i="36" a="1"/>
  <c r="P30" i="35" a="1"/>
  <c r="F72" i="35" a="1"/>
  <c r="V61" i="35" a="1"/>
  <c r="H55" i="35" a="1"/>
  <c r="D45" i="36" a="1"/>
  <c r="Y69" i="36" a="1"/>
  <c r="X69" i="36" a="1"/>
  <c r="V43" i="36" a="1"/>
  <c r="AA42" i="36" a="1"/>
  <c r="AF35" i="35" a="1"/>
  <c r="AC61" i="36" a="1"/>
  <c r="J19" i="35" a="1"/>
  <c r="K59" i="35" a="1"/>
  <c r="P7" i="36" a="1"/>
  <c r="L61" i="36" a="1"/>
  <c r="V44" i="35" a="1"/>
  <c r="P31" i="36" a="1"/>
  <c r="AB38" i="35" a="1"/>
  <c r="J35" i="36" a="1"/>
  <c r="G79" i="36" a="1"/>
  <c r="AA56" i="35" a="1"/>
  <c r="K25" i="35" a="1"/>
  <c r="AM36" i="35" a="1"/>
  <c r="AL36" i="35" a="1"/>
  <c r="AB62" i="36" a="1"/>
  <c r="D78" i="36" a="1"/>
  <c r="AA72" i="36" a="1"/>
  <c r="AQ77" i="35" a="1"/>
  <c r="AR63" i="36" a="1"/>
  <c r="I11" i="36" a="1"/>
  <c r="AA37" i="36" a="1"/>
  <c r="G10" i="35" a="1"/>
  <c r="AN39" i="35" a="1"/>
  <c r="I3" i="36" a="1"/>
  <c r="AV57" i="35" a="1"/>
  <c r="AS38" i="36" a="1"/>
  <c r="H9" i="36" a="1"/>
  <c r="N27" i="35" a="1"/>
  <c r="M62" i="35" a="1"/>
  <c r="P36" i="36" a="1"/>
  <c r="AP52" i="35" a="1"/>
  <c r="AV73" i="35" a="1"/>
  <c r="D73" i="35" a="1"/>
  <c r="I40" i="35" a="1"/>
  <c r="K3" i="35" a="1"/>
  <c r="AL43" i="35" a="1"/>
  <c r="W72" i="36" a="1"/>
  <c r="AO56" i="36" a="1"/>
  <c r="M76" i="36" a="1"/>
  <c r="X54" i="35" a="1"/>
  <c r="Z62" i="35" a="1"/>
  <c r="J24" i="35" a="1"/>
  <c r="N8" i="36" a="1"/>
  <c r="AT69" i="36" a="1"/>
  <c r="AU40" i="35" a="1"/>
  <c r="AQ35" i="35" a="1"/>
  <c r="O76" i="35" a="1"/>
  <c r="AA51" i="35" a="1"/>
  <c r="D4" i="36" a="1"/>
  <c r="Y74" i="36" a="1"/>
  <c r="N77" i="35" a="1"/>
  <c r="L36" i="36" a="1"/>
  <c r="K31" i="35" a="1"/>
  <c r="J3" i="35" a="1"/>
  <c r="D62" i="35" a="1"/>
  <c r="Y68" i="36" a="1"/>
  <c r="AF71" i="35" a="1"/>
  <c r="F38" i="36" a="1"/>
  <c r="F45" i="35" a="1"/>
  <c r="O69" i="36" a="1"/>
  <c r="AQ36" i="35" a="1"/>
  <c r="D4" i="35" a="1"/>
  <c r="AU39" i="36" a="1"/>
  <c r="N54" i="36" a="1"/>
  <c r="AU53" i="36" a="1"/>
  <c r="W42" i="35" a="1"/>
  <c r="H47" i="36" a="1"/>
  <c r="AB74" i="36" a="1"/>
  <c r="AP60" i="36" a="1"/>
  <c r="AO36" i="36" a="1"/>
  <c r="AJ35" i="35" a="1"/>
  <c r="E53" i="36" a="1"/>
  <c r="D44" i="35" a="1"/>
  <c r="AS36" i="36" a="1"/>
  <c r="O15" i="35" a="1"/>
  <c r="AK44" i="35" a="1"/>
  <c r="N21" i="36" a="1"/>
  <c r="L22" i="35" a="1"/>
  <c r="E72" i="35" a="1"/>
  <c r="AN56" i="35" a="1"/>
  <c r="AJ56" i="36" a="1"/>
  <c r="AL62" i="35" a="1"/>
  <c r="E44" i="36" a="1"/>
  <c r="I67" i="36" a="1"/>
  <c r="U69" i="35" a="1"/>
  <c r="E19" i="35" a="1"/>
  <c r="AD79" i="36" a="1"/>
  <c r="AE54" i="35" a="1"/>
  <c r="AM76" i="36" a="1"/>
  <c r="N6" i="35" a="1"/>
  <c r="Y61" i="35" a="1"/>
  <c r="AK77" i="35" a="1"/>
  <c r="Z60" i="35" a="1"/>
  <c r="I37" i="36" a="1"/>
  <c r="AJ58" i="36" a="1"/>
  <c r="D29" i="36" a="1"/>
  <c r="M44" i="36" a="1"/>
  <c r="D39" i="35" a="1"/>
  <c r="AV59" i="36" a="1"/>
  <c r="H39" i="35" a="1"/>
  <c r="L69" i="35" a="1"/>
  <c r="J46" i="36" a="1"/>
  <c r="F41" i="36" a="1"/>
  <c r="E61" i="35" a="1"/>
  <c r="AL68" i="35" a="1"/>
  <c r="M75" i="36" a="1"/>
  <c r="E58" i="35" a="1"/>
  <c r="AP72" i="36" a="1"/>
  <c r="AJ58" i="35" a="1"/>
  <c r="AP70" i="36" a="1"/>
  <c r="Y78" i="36" a="1"/>
  <c r="O26" i="35" a="1"/>
  <c r="G24" i="36" a="1"/>
  <c r="AB37" i="36" a="1"/>
  <c r="AP53" i="35" a="1"/>
  <c r="AL71" i="36" a="1"/>
  <c r="Y52" i="35" a="1"/>
  <c r="AF70" i="36" a="1"/>
  <c r="I22" i="36" a="1"/>
  <c r="AL58" i="35" a="1"/>
  <c r="AU37" i="36" a="1"/>
  <c r="Y78" i="35" a="1"/>
  <c r="AN72" i="36" a="1"/>
  <c r="AP35" i="36" a="1"/>
  <c r="N4" i="35" a="1"/>
  <c r="T43" i="35" a="1"/>
  <c r="L23" i="35" a="1"/>
  <c r="G8" i="35" a="1"/>
  <c r="AS45" i="36" a="1"/>
  <c r="Z55" i="35" a="1"/>
  <c r="G22" i="36" a="1"/>
  <c r="P63" i="35" a="1"/>
  <c r="AC37" i="35" a="1"/>
  <c r="X74" i="35" a="1"/>
  <c r="AO59" i="35" a="1"/>
  <c r="H29" i="35" a="1"/>
  <c r="J21" i="36" a="1"/>
  <c r="L19" i="35" a="1"/>
  <c r="E13" i="36" a="1"/>
  <c r="N53" i="35" a="1"/>
  <c r="Y68" i="35" a="1"/>
  <c r="AF76" i="36" a="1"/>
  <c r="G67" i="36" a="1"/>
  <c r="W77" i="36" a="1"/>
  <c r="AO77" i="36" a="1"/>
  <c r="AT59" i="35" a="1"/>
  <c r="J73" i="36" a="1"/>
  <c r="K41" i="36" a="1"/>
  <c r="W44" i="35" a="1"/>
  <c r="D63" i="35" a="1"/>
  <c r="U74" i="36" a="1"/>
  <c r="AJ59" i="35" a="1"/>
  <c r="G7" i="36" a="1"/>
  <c r="K27" i="35" a="1"/>
  <c r="F56" i="35" a="1"/>
  <c r="H46" i="35" a="1"/>
  <c r="AF46" i="36" a="1"/>
  <c r="AO52" i="36" a="1"/>
  <c r="J76" i="36" a="1"/>
  <c r="AD43" i="36" a="1"/>
  <c r="AD35" i="35" a="1"/>
  <c r="I35" i="36" a="1"/>
  <c r="AF53" i="36" a="1"/>
  <c r="W44" i="36" a="1"/>
  <c r="AV46" i="36" a="1"/>
  <c r="F53" i="36" a="1"/>
  <c r="AA63" i="35" a="1"/>
  <c r="AR70" i="35" a="1"/>
  <c r="M53" i="35" a="1"/>
  <c r="K62" i="36" a="1"/>
  <c r="P23" i="36" a="1"/>
  <c r="N78" i="36" a="1"/>
  <c r="AQ38" i="36" a="1"/>
  <c r="AV36" i="36" a="1"/>
  <c r="AB69" i="35" a="1"/>
  <c r="Z46" i="36" a="1"/>
  <c r="AV62" i="35" a="1"/>
  <c r="AC63" i="35" a="1"/>
  <c r="AP45" i="35" a="1"/>
  <c r="I13" i="35" a="1"/>
  <c r="AE39" i="36" a="1"/>
  <c r="D25" i="36" a="1"/>
  <c r="AU73" i="36" a="1"/>
  <c r="AK41" i="36" a="1"/>
  <c r="AF47" i="35" a="1"/>
  <c r="AU41" i="35" a="1"/>
  <c r="V63" i="35" a="1"/>
  <c r="AA46" i="36" a="1"/>
  <c r="AT57" i="36" a="1"/>
  <c r="V35" i="35" a="1"/>
  <c r="AS61" i="35" a="1"/>
  <c r="U76" i="36" a="1"/>
  <c r="AA62" i="35" a="1"/>
  <c r="AV43" i="36" a="1"/>
  <c r="I68" i="36" a="1"/>
  <c r="E73" i="36" a="1"/>
  <c r="F60" i="35" a="1"/>
  <c r="D27" i="36" a="1"/>
  <c r="P28" i="36" a="1"/>
  <c r="G57" i="36" a="1"/>
  <c r="W37" i="36" a="1"/>
  <c r="AC71" i="36" a="1"/>
  <c r="M25" i="35" a="1"/>
  <c r="AA68" i="35" a="1"/>
  <c r="Z41" i="35" a="1"/>
  <c r="N39" i="36" a="1"/>
  <c r="AQ39" i="36" a="1"/>
  <c r="I52" i="36" a="1"/>
  <c r="G9" i="36" a="1"/>
  <c r="AS35" i="35" a="1"/>
  <c r="I20" i="36" a="1"/>
  <c r="Z45" i="35" a="1"/>
  <c r="AF45" i="36" a="1"/>
  <c r="AJ44" i="35" a="1"/>
  <c r="J35" i="35" a="1"/>
  <c r="H23" i="35" a="1"/>
  <c r="V79" i="35" a="1"/>
  <c r="E47" i="35" a="1"/>
  <c r="H43" i="35" a="1"/>
  <c r="I38" i="35" a="1"/>
  <c r="G45" i="36" a="1"/>
  <c r="H68" i="35" a="1"/>
  <c r="M43" i="36" a="1"/>
  <c r="T36" i="35" a="1"/>
  <c r="AK55" i="36" a="1"/>
  <c r="Z79" i="36" a="1"/>
  <c r="AT67" i="35" a="1"/>
  <c r="AD58" i="35" a="1"/>
  <c r="D57" i="35" a="1"/>
  <c r="G51" i="35" a="1"/>
  <c r="AO54" i="35" a="1"/>
  <c r="H67" i="36" a="1"/>
  <c r="Y57" i="35" a="1"/>
  <c r="Y79" i="36" a="1"/>
  <c r="O54" i="36" a="1"/>
  <c r="U61" i="36" a="1"/>
  <c r="AQ39" i="35" a="1"/>
  <c r="AN46" i="36" a="1"/>
  <c r="AR68" i="35" a="1"/>
  <c r="AC58" i="35" a="1"/>
  <c r="G57" i="35" a="1"/>
  <c r="AQ60" i="36" a="1"/>
  <c r="H57" i="36" a="1"/>
  <c r="AV52" i="35" a="1"/>
  <c r="K60" i="35" a="1"/>
  <c r="AE59" i="35" a="1"/>
  <c r="AE77" i="36" a="1"/>
  <c r="Y73" i="35" a="1"/>
  <c r="AC59" i="35" a="1"/>
  <c r="N4" i="36" a="1"/>
  <c r="AD71" i="36" a="1"/>
  <c r="J40" i="36" a="1"/>
  <c r="Z43" i="36" a="1"/>
  <c r="N40" i="36" a="1"/>
  <c r="AP75" i="35" a="1"/>
  <c r="J70" i="36" a="1"/>
  <c r="O40" i="35" a="1"/>
  <c r="L6" i="4" a="1"/>
  <c r="F12" i="36" a="1"/>
  <c r="AR44" i="35" a="1"/>
  <c r="J15" i="35" a="1"/>
  <c r="AT63" i="35" a="1"/>
  <c r="F68" i="35" a="1"/>
  <c r="AB75" i="36" a="1"/>
  <c r="U71" i="35" a="1"/>
  <c r="H11" i="35" a="1"/>
  <c r="P51" i="36" a="1"/>
  <c r="I78" i="35" a="1"/>
  <c r="G27" i="36" a="1"/>
  <c r="AL37" i="35" a="1"/>
  <c r="AO37" i="35" a="1"/>
  <c r="M22" i="35" a="1"/>
  <c r="AT56" i="35" a="1"/>
  <c r="P57" i="36" a="1"/>
  <c r="Y39" i="35" a="1"/>
  <c r="W53" i="35" a="1"/>
  <c r="G63" i="35" a="1"/>
  <c r="P60" i="36" a="1"/>
  <c r="M8" i="35" a="1"/>
  <c r="AN58" i="36" a="1"/>
  <c r="G23" i="35" a="1"/>
  <c r="AT42" i="35" a="1"/>
  <c r="AM46" i="35" a="1"/>
  <c r="V71" i="35" a="1"/>
  <c r="D19" i="35" a="1"/>
  <c r="AC75" i="36" a="1"/>
  <c r="O75" i="35" a="1"/>
  <c r="P22" i="35" a="1"/>
  <c r="M45" i="35" a="1"/>
  <c r="L20" i="36" a="1"/>
  <c r="K52" i="35" a="1"/>
  <c r="N54" i="35" a="1"/>
  <c r="AC41" i="35" a="1"/>
  <c r="AC72" i="35" a="1"/>
  <c r="AK54" i="36" a="1"/>
  <c r="AR47" i="36" a="1"/>
  <c r="H9" i="35" a="1"/>
  <c r="AC61" i="35" a="1"/>
  <c r="AE43" i="36" a="1"/>
  <c r="E72" i="36" a="1"/>
  <c r="AP53" i="36" a="1"/>
  <c r="AQ59" i="36" a="1"/>
  <c r="AQ47" i="35" a="1"/>
  <c r="F76" i="36" a="1"/>
  <c r="H27" i="35" a="1"/>
  <c r="AM58" i="35" a="1"/>
  <c r="I71" i="35" a="1"/>
  <c r="L52" i="36" a="1"/>
  <c r="M71" i="35" a="1"/>
  <c r="P51" i="35" a="1"/>
  <c r="Y55" i="36" a="1"/>
  <c r="AE56" i="36" a="1"/>
  <c r="F41" i="35" a="1"/>
  <c r="P69" i="35" a="1"/>
  <c r="G60" i="35" a="1"/>
  <c r="V52" i="36" a="1"/>
  <c r="N41" i="35" a="1"/>
  <c r="Y70" i="35" a="1"/>
  <c r="D35" i="36" a="1"/>
  <c r="AP68" i="35" a="1"/>
  <c r="G46" i="35" a="1"/>
  <c r="AE51" i="36" a="1"/>
  <c r="AP63" i="35" a="1"/>
  <c r="I44" i="36" a="1"/>
  <c r="AP42" i="35" a="1"/>
  <c r="AP55" i="35" a="1"/>
  <c r="M42" i="36" a="1"/>
  <c r="V43" i="35" a="1"/>
  <c r="H63" i="36" a="1"/>
  <c r="L60" i="36" a="1"/>
  <c r="J74" i="35" a="1"/>
  <c r="J45" i="36" a="1"/>
  <c r="K19" i="36" a="1"/>
  <c r="J39" i="35" a="1"/>
  <c r="D79" i="35" a="1"/>
  <c r="AR54" i="35" a="1"/>
  <c r="AQ40" i="35" a="1"/>
  <c r="AT61" i="36" a="1"/>
  <c r="E20" i="36" a="1"/>
  <c r="E51" i="36" a="1"/>
  <c r="U42" i="35" a="1"/>
  <c r="AU78" i="36" a="1"/>
  <c r="Y51" i="35" a="1"/>
  <c r="T39" i="36" a="1"/>
  <c r="AF43" i="35" a="1"/>
  <c r="AA47" i="35" a="1"/>
  <c r="W41" i="35" a="1"/>
  <c r="AA69" i="35" a="1"/>
  <c r="AP69" i="35" a="1"/>
  <c r="P70" i="35" a="1"/>
  <c r="F52" i="36" a="1"/>
  <c r="X59" i="36" a="1"/>
  <c r="U59" i="36" a="1"/>
  <c r="AA53" i="35" a="1"/>
  <c r="U63" i="35" a="1"/>
  <c r="AL71" i="35" a="1"/>
  <c r="AR41" i="35" a="1"/>
  <c r="AT53" i="36" a="1"/>
  <c r="H51" i="35" a="1"/>
  <c r="F35" i="35" a="1"/>
  <c r="L47" i="35" a="1"/>
  <c r="Y58" i="36" a="1"/>
  <c r="L8" i="35" a="1"/>
  <c r="M77" i="35" a="1"/>
  <c r="G69" i="35" a="1"/>
  <c r="D60" i="35" a="1"/>
  <c r="G79" i="35" a="1"/>
  <c r="M29" i="35" a="1"/>
  <c r="L29" i="36" a="1"/>
  <c r="N56" i="36" a="1"/>
  <c r="K42" i="35" a="1"/>
  <c r="AJ61" i="35" a="1"/>
  <c r="AE75" i="36" a="1"/>
  <c r="L78" i="35" a="1"/>
  <c r="V69" i="35" a="1"/>
  <c r="O69" i="35" a="1"/>
  <c r="AV55" i="35" a="1"/>
  <c r="H79" i="36" a="1"/>
  <c r="E22" i="35" a="1"/>
  <c r="P75" i="35" a="1"/>
  <c r="AD47" i="36" a="1"/>
  <c r="L7" i="31" a="1"/>
  <c r="H8" i="35" a="1"/>
  <c r="W60" i="36" a="1"/>
  <c r="AM68" i="36" a="1"/>
  <c r="AM39" i="35" a="1"/>
  <c r="F24" i="36" a="1"/>
  <c r="U77" i="36" a="1"/>
  <c r="D8" i="35" a="1"/>
  <c r="AR38" i="36" a="1"/>
  <c r="AR54" i="36" a="1"/>
  <c r="P72" i="36" a="1"/>
  <c r="I58" i="35" a="1"/>
  <c r="I6" i="36" a="1"/>
  <c r="X71" i="36" a="1"/>
  <c r="AM47" i="35" a="1"/>
  <c r="E68" i="36" a="1"/>
  <c r="AN77" i="36" a="1"/>
  <c r="I53" i="35" a="1"/>
  <c r="F28" i="35" a="1"/>
  <c r="M79" i="35" a="1"/>
  <c r="G68" i="36" a="1"/>
  <c r="G24" i="35" a="1"/>
  <c r="AE76" i="36" a="1"/>
  <c r="AL63" i="35" a="1"/>
  <c r="N78" i="35" a="1"/>
  <c r="AC39" i="35" a="1"/>
  <c r="AE63" i="36" a="1"/>
  <c r="Z52" i="36" a="1"/>
  <c r="AB41" i="35" a="1"/>
  <c r="I76" i="36" a="1"/>
  <c r="V45" i="35" a="1"/>
  <c r="AE73" i="36" a="1"/>
  <c r="AL59" i="36" a="1"/>
  <c r="AU62" i="35" a="1"/>
  <c r="O60" i="35" a="1"/>
  <c r="X67" i="36" a="1"/>
  <c r="E56" i="35" a="1"/>
  <c r="E55" i="35" a="1"/>
  <c r="K35" i="36" a="1"/>
  <c r="AV42" i="36" a="1"/>
  <c r="F67" i="36" a="1"/>
  <c r="K63" i="35" a="1"/>
  <c r="AJ40" i="36" a="1"/>
  <c r="AD55" i="36" a="1"/>
  <c r="E62" i="36" a="1"/>
  <c r="I37" i="35" a="1"/>
  <c r="N56" i="35" a="1"/>
  <c r="Z54" i="35" a="1"/>
  <c r="AT78" i="36" a="1"/>
  <c r="AQ72" i="36" a="1"/>
  <c r="AV38" i="36" a="1"/>
  <c r="AF75" i="36" a="1"/>
  <c r="G76" i="36" a="1"/>
  <c r="D68" i="35" a="1"/>
  <c r="AN63" i="35" a="1"/>
  <c r="E39" i="35" a="1"/>
  <c r="AB47" i="35" a="1"/>
  <c r="AD74" i="35" a="1"/>
  <c r="AS43" i="35" a="1"/>
  <c r="T46" i="36" a="1"/>
  <c r="AD76" i="35" a="1"/>
  <c r="AP72" i="35" a="1"/>
  <c r="O45" i="36" a="1"/>
  <c r="W62" i="36" a="1"/>
  <c r="V67" i="35" a="1"/>
  <c r="H24" i="35" a="1"/>
  <c r="E78" i="36" a="1"/>
  <c r="F67" i="35" a="1"/>
  <c r="J36" i="36" a="1"/>
  <c r="D68" i="36" a="1"/>
  <c r="AN61" i="36" a="1"/>
  <c r="T35" i="36" a="1"/>
  <c r="AQ44" i="35" a="1"/>
  <c r="E7" i="36" a="1"/>
  <c r="AF57" i="35" a="1"/>
  <c r="AA76" i="35" a="1"/>
  <c r="AQ72" i="35" a="1"/>
  <c r="AC74" i="36" a="1"/>
  <c r="AC58" i="36" a="1"/>
  <c r="AF45" i="35" a="1"/>
  <c r="AN52" i="35" a="1"/>
  <c r="W78" i="36" a="1"/>
  <c r="L45" i="35" a="1"/>
  <c r="D25" i="35" a="1"/>
  <c r="N61" i="35" a="1"/>
  <c r="I40" i="36" a="1"/>
  <c r="E61" i="36" a="1"/>
  <c r="M70" i="35" a="1"/>
  <c r="Y36" i="36" a="1"/>
  <c r="F21" i="36" a="1"/>
  <c r="AP36" i="36" a="1"/>
  <c r="O56" i="36" a="1"/>
  <c r="AM51" i="35" a="1"/>
  <c r="O67" i="36" a="1"/>
  <c r="AB67" i="35" a="1"/>
  <c r="L57" i="36" a="1"/>
  <c r="AA35" i="35" a="1"/>
  <c r="AJ47" i="36" a="1"/>
  <c r="K22" i="35" a="1"/>
  <c r="AF78" i="35" a="1"/>
  <c r="L76" i="35" a="1"/>
  <c r="AR47" i="35" a="1"/>
  <c r="AT71" i="35" a="1"/>
  <c r="Y76" i="36" a="1"/>
  <c r="N36" i="35" a="1"/>
  <c r="K39" i="36" a="1"/>
  <c r="AF70" i="35" a="1"/>
  <c r="P55" i="35" a="1"/>
  <c r="J74" i="36" a="1"/>
  <c r="AU37" i="35" a="1"/>
  <c r="AN78" i="35" a="1"/>
  <c r="O52" i="35" a="1"/>
  <c r="N71" i="36" a="1"/>
  <c r="O9" i="35" a="1"/>
  <c r="J70" i="35" a="1"/>
  <c r="F27" i="35" a="1"/>
  <c r="I36" i="35" a="1"/>
  <c r="J31" i="35" a="1"/>
  <c r="AE60" i="35" a="1"/>
  <c r="L79" i="36" a="1"/>
  <c r="Y62" i="36" a="1"/>
  <c r="G52" i="36" a="1"/>
  <c r="AS68" i="35" a="1"/>
  <c r="AN43" i="36" a="1"/>
  <c r="F28" i="36" a="1"/>
  <c r="L5" i="35" a="1"/>
  <c r="AD56" i="36" a="1"/>
  <c r="O72" i="36" a="1"/>
  <c r="M77" i="36" a="1"/>
  <c r="L26" i="36" a="1"/>
  <c r="I69" i="35" a="1"/>
  <c r="AQ52" i="35" a="1"/>
  <c r="U40" i="35" a="1"/>
  <c r="AD70" i="36" a="1"/>
  <c r="X75" i="35" a="1"/>
  <c r="AT41" i="36" a="1"/>
  <c r="Z46" i="35" a="1"/>
  <c r="Y40" i="35" a="1"/>
  <c r="AO54" i="36" a="1"/>
  <c r="D30" i="35" a="1"/>
  <c r="AK69" i="36" a="1"/>
  <c r="T55" i="36" a="1"/>
  <c r="AC54" i="35" a="1"/>
  <c r="L67" i="36" a="1"/>
  <c r="AS46" i="35" a="1"/>
  <c r="M51" i="35" a="1"/>
  <c r="AV75" i="36" a="1"/>
  <c r="AR63" i="35" a="1"/>
  <c r="P54" i="36" a="1"/>
  <c r="L8" i="33" a="1"/>
  <c r="T37" i="35" a="1"/>
  <c r="O28" i="36" a="1"/>
  <c r="O23" i="35" a="1"/>
  <c r="F7" i="36" a="1"/>
  <c r="AS70" i="36" a="1"/>
  <c r="AR52" i="35" a="1"/>
  <c r="AC35" i="35" a="1"/>
  <c r="D22" i="35" a="1"/>
  <c r="D35" i="35" a="1"/>
  <c r="AU72" i="36" a="1"/>
  <c r="AA75" i="36" a="1"/>
  <c r="E70" i="36" a="1"/>
  <c r="AB73" i="36" a="1"/>
  <c r="W72" i="35" a="1"/>
  <c r="U39" i="35" a="1"/>
  <c r="H39" i="36" a="1"/>
  <c r="E5" i="35" a="1"/>
  <c r="AF63" i="35" a="1"/>
  <c r="AN36" i="35" a="1"/>
  <c r="D28" i="35" a="1"/>
  <c r="AN60" i="36" a="1"/>
  <c r="AQ69" i="35" a="1"/>
  <c r="AV71" i="35" a="1"/>
  <c r="AE62" i="36" a="1"/>
  <c r="U75" i="35" a="1"/>
  <c r="O30" i="36" a="1"/>
  <c r="H22" i="35" a="1"/>
  <c r="AR45" i="36" a="1"/>
  <c r="P73" i="36" a="1"/>
  <c r="I56" i="36" a="1"/>
  <c r="E58" i="36" a="1"/>
  <c r="AQ45" i="35" a="1"/>
  <c r="P45" i="35" a="1"/>
  <c r="AK44" i="36" a="1"/>
  <c r="AC44" i="36" a="1"/>
  <c r="Z57" i="36" a="1"/>
  <c r="O45" i="35" a="1"/>
  <c r="H28" i="36" a="1"/>
  <c r="J30" i="36" a="1"/>
  <c r="AA76" i="36" a="1"/>
  <c r="I4" i="36" a="1"/>
  <c r="AL38" i="35" a="1"/>
  <c r="J12" i="35" a="1"/>
  <c r="AS72" i="36" a="1"/>
  <c r="H12" i="36" a="1"/>
  <c r="AK57" i="36" a="1"/>
  <c r="G60" i="36" a="1"/>
  <c r="AM59" i="36" a="1"/>
  <c r="AS42" i="36" a="1"/>
  <c r="L59" i="35" a="1"/>
  <c r="E30" i="35" a="1"/>
  <c r="AR59" i="36" a="1"/>
  <c r="V75" i="36" a="1"/>
  <c r="K52" i="36" a="1"/>
  <c r="I38" i="36" a="1"/>
  <c r="AN71" i="36" a="1"/>
  <c r="L10" i="36" a="1"/>
  <c r="X68" i="35" a="1"/>
  <c r="U79" i="35" a="1"/>
  <c r="AR35" i="36" a="1"/>
  <c r="W70" i="36" a="1"/>
  <c r="V73" i="35" a="1"/>
  <c r="N73" i="35" a="1"/>
  <c r="AP74" i="36" a="1"/>
  <c r="P29" i="35" a="1"/>
  <c r="Y67" i="36" a="1"/>
  <c r="AT44" i="35" a="1"/>
  <c r="AF56" i="35" a="1"/>
  <c r="AV73" i="36" a="1"/>
  <c r="AK36" i="36" a="1"/>
  <c r="W42" i="36" a="1"/>
  <c r="AU46" i="36" a="1"/>
  <c r="Z75" i="35" a="1"/>
  <c r="AF51" i="36" a="1"/>
  <c r="V39" i="35" a="1"/>
  <c r="Y62" i="35" a="1"/>
  <c r="AR42" i="35" a="1"/>
  <c r="N10" i="36" a="1"/>
  <c r="H53" i="36" a="1"/>
  <c r="AL75" i="36" a="1"/>
  <c r="AP41" i="35" a="1"/>
  <c r="G46" i="36" a="1"/>
  <c r="I53" i="36" a="1"/>
  <c r="AF54" i="35" a="1"/>
  <c r="L24" i="35" a="1"/>
  <c r="N53" i="36" a="1"/>
  <c r="AV56" i="36" a="1"/>
  <c r="I72" i="36" a="1"/>
  <c r="AT46" i="35" a="1"/>
  <c r="V76" i="36" a="1"/>
  <c r="AV43" i="35" a="1"/>
  <c r="L76" i="36" a="1"/>
  <c r="D13" i="36" a="1"/>
  <c r="AN47" i="35" a="1"/>
  <c r="N31" i="36" a="1"/>
  <c r="G59" i="36" a="1"/>
  <c r="AA44" i="36" a="1"/>
  <c r="L158" i="27" a="1"/>
  <c r="AK58" i="35" a="1"/>
  <c r="AB62" i="35" a="1"/>
  <c r="AO39" i="36" a="1"/>
  <c r="AL73" i="35" a="1"/>
  <c r="AK46" i="35" a="1"/>
  <c r="E43" i="35" a="1"/>
  <c r="D58" i="36" a="1"/>
  <c r="AB38" i="36" a="1"/>
  <c r="AN68" i="35" a="1"/>
  <c r="E24" i="35" a="1"/>
  <c r="AF69" i="36" a="1"/>
  <c r="U73" i="36" a="1"/>
  <c r="Z72" i="35" a="1"/>
  <c r="H57" i="35" a="1"/>
  <c r="N19" i="35" a="1"/>
  <c r="AV41" i="36" a="1"/>
  <c r="AE63" i="35" a="1"/>
  <c r="X46" i="36" a="1"/>
  <c r="AV59" i="35" a="1"/>
  <c r="L62" i="36" a="1"/>
  <c r="AS67" i="36" a="1"/>
  <c r="F14" i="35" a="1"/>
  <c r="AF61" i="35" a="1"/>
  <c r="I45" i="35" a="1"/>
  <c r="AE39" i="35" a="1"/>
  <c r="AL35" i="36" a="1"/>
  <c r="AB45" i="35" a="1"/>
  <c r="W35" i="35" a="1"/>
  <c r="Z63" i="36" a="1"/>
  <c r="G12" i="36" a="1"/>
  <c r="T77" i="36" a="1"/>
  <c r="AM70" i="36" a="1"/>
  <c r="AO67" i="36" a="1"/>
  <c r="D13" i="35" a="1"/>
  <c r="P25" i="35" a="1"/>
  <c r="E52" i="35" a="1"/>
  <c r="AT45" i="36" a="1"/>
  <c r="O44" i="35" a="1"/>
  <c r="AC69" i="36" a="1"/>
  <c r="AR76" i="36" a="1"/>
  <c r="AC46" i="35" a="1"/>
  <c r="AD44" i="36" a="1"/>
  <c r="K54" i="35" a="1"/>
  <c r="V52" i="35" a="1"/>
  <c r="AD41" i="35" a="1"/>
  <c r="AA41" i="36" a="1"/>
  <c r="X53" i="35" a="1"/>
  <c r="M19" i="35" a="1"/>
  <c r="AU45" i="35" a="1"/>
  <c r="L6" i="21" a="1"/>
  <c r="AK40" i="35" a="1"/>
  <c r="AK77" i="36" a="1"/>
  <c r="J25" i="35" a="1"/>
  <c r="H15" i="35" a="1"/>
  <c r="F27" i="36" a="1"/>
  <c r="AT42" i="36" a="1"/>
  <c r="AV76" i="35" a="1"/>
  <c r="V55" i="35" a="1"/>
  <c r="AP54" i="35" a="1"/>
  <c r="AR56" i="35" a="1"/>
  <c r="K39" i="35" a="1"/>
  <c r="AO62" i="36" a="1"/>
  <c r="AK75" i="35" a="1"/>
  <c r="AR69" i="35" a="1"/>
  <c r="AB78" i="35" a="1"/>
  <c r="N26" i="36" a="1"/>
  <c r="U57" i="35" a="1"/>
  <c r="AE52" i="36" a="1"/>
  <c r="AP47" i="36" a="1"/>
  <c r="AK61" i="36" a="1"/>
  <c r="M35" i="35" a="1"/>
  <c r="J47" i="36" a="1"/>
  <c r="AN39" i="36" a="1"/>
  <c r="F36" i="36" a="1"/>
  <c r="AV51" i="36" a="1"/>
  <c r="Z78" i="36" a="1"/>
  <c r="X52" i="35" a="1"/>
  <c r="AU68" i="36" a="1"/>
  <c r="AM63" i="36" a="1"/>
  <c r="AQ62" i="36" a="1"/>
  <c r="P59" i="36" a="1"/>
  <c r="AT35" i="35" a="1"/>
  <c r="AL76" i="35" a="1"/>
  <c r="AN60" i="35" a="1"/>
  <c r="N47" i="36" a="1"/>
  <c r="AJ67" i="36" a="1"/>
  <c r="E9" i="36" a="1"/>
  <c r="AR58" i="36" a="1"/>
  <c r="L63" i="35" a="1"/>
  <c r="P11" i="35" a="1"/>
  <c r="N20" i="36" a="1"/>
  <c r="E11" i="35" a="1"/>
  <c r="AE68" i="36" a="1"/>
  <c r="O73" i="35" a="1"/>
  <c r="G55" i="36" a="1"/>
  <c r="AB70" i="36" a="1"/>
  <c r="AU63" i="36" a="1"/>
  <c r="AM45" i="36" a="1"/>
  <c r="T72" i="35" a="1"/>
  <c r="F63" i="35" a="1"/>
  <c r="AN62" i="35" a="1"/>
  <c r="T54" i="36" a="1"/>
  <c r="T75" i="35" a="1"/>
  <c r="F69" i="36" a="1"/>
  <c r="AD73" i="36" a="1"/>
  <c r="U43" i="35" a="1"/>
  <c r="J53" i="35" a="1"/>
  <c r="N60" i="36" a="1"/>
  <c r="I24" i="36" a="1"/>
  <c r="AP69" i="36" a="1"/>
  <c r="AF77" i="36" a="1"/>
  <c r="Y69" i="35" a="1"/>
  <c r="AK67" i="35" a="1"/>
  <c r="AV58" i="36" a="1"/>
  <c r="P12" i="36" a="1"/>
  <c r="O37" i="36" a="1"/>
  <c r="AN46" i="35" a="1"/>
  <c r="AS57" i="36" a="1"/>
  <c r="AK62" i="35" a="1"/>
  <c r="P76" i="35" a="1"/>
  <c r="L58" i="35" a="1"/>
  <c r="E21" i="36" a="1"/>
  <c r="T44" i="35" a="1"/>
  <c r="AQ69" i="36" a="1"/>
  <c r="AA74" i="36" a="1"/>
  <c r="J57" i="36" a="1"/>
  <c r="M75" i="35" a="1"/>
  <c r="Y44" i="36" a="1"/>
  <c r="AT55" i="35" a="1"/>
  <c r="AL60" i="35" a="1"/>
  <c r="I47" i="35" a="1"/>
  <c r="Z36" i="36" a="1"/>
  <c r="T60" i="35" a="1"/>
  <c r="AQ53" i="35" a="1"/>
  <c r="I11" i="35" a="1"/>
  <c r="D45" i="35" a="1"/>
  <c r="T52" i="35" a="1"/>
  <c r="AN69" i="36" a="1"/>
  <c r="W79" i="36" a="1"/>
  <c r="M19" i="36" a="1"/>
  <c r="AN75" i="35" a="1"/>
  <c r="O62" i="36" a="1"/>
  <c r="AS73" i="35" a="1"/>
  <c r="AN45" i="35" a="1"/>
  <c r="T47" i="35" a="1"/>
  <c r="K23" i="35" a="1"/>
  <c r="D37" i="35" a="1"/>
  <c r="H61" i="36" a="1"/>
  <c r="D42" i="36" a="1"/>
  <c r="G25" i="35" a="1"/>
  <c r="I9" i="35" a="1"/>
  <c r="AJ63" i="35" a="1"/>
  <c r="H23" i="36" a="1"/>
  <c r="U44" i="35" a="1"/>
  <c r="T61" i="36" a="1"/>
  <c r="J23" i="35" a="1"/>
  <c r="AV77" i="35" a="1"/>
  <c r="J67" i="35" a="1"/>
  <c r="I74" i="35" a="1"/>
  <c r="N15" i="36" a="1"/>
  <c r="H45" i="35" a="1"/>
  <c r="P77" i="36" a="1"/>
  <c r="J52" i="36" a="1"/>
  <c r="AP46" i="36" a="1"/>
  <c r="I19" i="36" a="1"/>
  <c r="AC59" i="36" a="1"/>
  <c r="AK36" i="35" a="1"/>
  <c r="H14" i="36" a="1"/>
  <c r="AK78" i="36" a="1"/>
  <c r="U37" i="35" a="1"/>
  <c r="I27" i="36" a="1"/>
  <c r="AM61" i="36" a="1"/>
  <c r="AA44" i="35" a="1"/>
  <c r="V75" i="35" a="1"/>
  <c r="L39" i="36" a="1"/>
  <c r="AJ73" i="36" a="1"/>
  <c r="F9" i="35" a="1"/>
  <c r="G31" i="36" a="1"/>
  <c r="M40" i="35" a="1"/>
  <c r="K73" i="36" a="1"/>
  <c r="L19" i="36" a="1"/>
  <c r="W59" i="35" a="1"/>
  <c r="Y56" i="35" a="1"/>
  <c r="H10" i="36" a="1"/>
  <c r="N14" i="36" a="1"/>
  <c r="AP79" i="35" a="1"/>
  <c r="L30" i="36" a="1"/>
  <c r="AA79" i="36" a="1"/>
  <c r="I62" i="35" a="1"/>
  <c r="AN67" i="35" a="1"/>
  <c r="V56" i="35" a="1"/>
  <c r="AU43" i="35" a="1"/>
  <c r="AL68" i="36" a="1"/>
  <c r="AT75" i="36" a="1"/>
  <c r="AQ71" i="35" a="1"/>
  <c r="AE74" i="36" a="1"/>
  <c r="U35" i="36" a="1"/>
  <c r="D21" i="35" a="1"/>
  <c r="AS73" i="36" a="1"/>
  <c r="H55" i="36" a="1"/>
  <c r="Z39" i="36" a="1"/>
  <c r="X62" i="36" a="1"/>
  <c r="H70" i="36" a="1"/>
  <c r="K15" i="36" a="1"/>
  <c r="K71" i="36" a="1"/>
  <c r="J58" i="35" a="1"/>
  <c r="O21" i="35" a="1"/>
  <c r="AO46" i="35" a="1"/>
  <c r="AE70" i="35" a="1"/>
  <c r="AR61" i="35" a="1"/>
  <c r="AD68" i="36" a="1"/>
  <c r="H25" i="35" a="1"/>
  <c r="O19" i="35" a="1"/>
  <c r="O70" i="36" a="1"/>
  <c r="L41" i="35" a="1"/>
  <c r="G75" i="36" a="1"/>
  <c r="X72" i="35" a="1"/>
  <c r="G12" i="35" a="1"/>
  <c r="N70" i="36" a="1"/>
  <c r="G71" i="35" a="1"/>
  <c r="F52" i="35" a="1"/>
  <c r="AP73" i="35" a="1"/>
  <c r="Z58" i="36" a="1"/>
  <c r="H78" i="35" a="1"/>
  <c r="Z75" i="36" a="1"/>
  <c r="W36" i="36" a="1"/>
  <c r="Z76" i="36" a="1"/>
  <c r="U70" i="36" a="1"/>
  <c r="AS55" i="35" a="1"/>
  <c r="AC68" i="35" a="1"/>
  <c r="AK43" i="36" a="1"/>
  <c r="AN38" i="36" a="1"/>
  <c r="Z71" i="35" a="1"/>
  <c r="AN43" i="35" a="1"/>
  <c r="N30" i="35" a="1"/>
  <c r="V46" i="36" a="1"/>
  <c r="E74" i="36" a="1"/>
  <c r="AL54" i="36" a="1"/>
  <c r="AO70" i="35" a="1"/>
  <c r="K76" i="36" a="1"/>
  <c r="AM56" i="36" a="1"/>
  <c r="K4" i="36" a="1"/>
  <c r="E3" i="35" a="1"/>
  <c r="H22" i="36" a="1"/>
  <c r="AA60" i="36" a="1"/>
  <c r="L67" i="35" a="1"/>
  <c r="K69" i="35" a="1"/>
  <c r="H47" i="35" a="1"/>
  <c r="AB54" i="36" a="1"/>
  <c r="J75" i="35" a="1"/>
  <c r="AT70" i="36" a="1"/>
  <c r="K46" i="35" a="1"/>
  <c r="G37" i="36" a="1"/>
  <c r="D47" i="35" a="1"/>
  <c r="AB51" i="35" a="1"/>
  <c r="M54" i="36" a="1"/>
  <c r="X43" i="35" a="1"/>
  <c r="H35" i="35" a="1"/>
  <c r="E31" i="35" a="1"/>
  <c r="AO38" i="36" a="1"/>
  <c r="Z69" i="35" a="1"/>
  <c r="G73" i="35" a="1"/>
  <c r="I59" i="35" a="1"/>
  <c r="X70" i="35" a="1"/>
  <c r="Y40" i="36" a="1"/>
  <c r="AO69" i="36" a="1"/>
  <c r="J31" i="36" a="1"/>
  <c r="AS46" i="36" a="1"/>
  <c r="U57" i="36" a="1"/>
  <c r="AK40" i="36" a="1"/>
  <c r="U59" i="35" a="1"/>
  <c r="G56" i="35" a="1"/>
  <c r="M61" i="35" a="1"/>
  <c r="AK63" i="36" a="1"/>
  <c r="Z67" i="36" a="1"/>
  <c r="AA42" i="35" a="1"/>
  <c r="O78" i="35" a="1"/>
  <c r="AB35" i="35" a="1"/>
  <c r="Y72" i="36" a="1"/>
  <c r="X47" i="36" a="1"/>
  <c r="AV68" i="36" a="1"/>
  <c r="AE73" i="35" a="1"/>
  <c r="AJ60" i="36" a="1"/>
  <c r="O51" i="36" a="1"/>
  <c r="AJ62" i="36" a="1"/>
  <c r="AL41" i="36" a="1"/>
  <c r="V44" i="36" a="1"/>
  <c r="AE77" i="35" a="1"/>
  <c r="AV42" i="35" a="1"/>
  <c r="AQ55" i="35" a="1"/>
  <c r="F58" i="36" a="1"/>
  <c r="Y75" i="36" a="1"/>
  <c r="F8" i="36" a="1"/>
  <c r="AF35" i="36" a="1"/>
  <c r="AJ77" i="36" a="1"/>
  <c r="Y42" i="35" a="1"/>
  <c r="AO52" i="35" a="1"/>
  <c r="AB39" i="35" a="1"/>
  <c r="K30" i="36" a="1"/>
  <c r="F69" i="35" a="1"/>
  <c r="K3" i="36" a="1"/>
  <c r="AL73" i="36" a="1"/>
  <c r="N20" i="35" a="1"/>
  <c r="D69" i="35" a="1"/>
  <c r="AA41" i="35" a="1"/>
  <c r="AT40" i="35" a="1"/>
  <c r="O53" i="35" a="1"/>
  <c r="E75" i="35" a="1"/>
  <c r="AB59" i="36" a="1"/>
  <c r="I41" i="36" a="1"/>
  <c r="O40" i="36" a="1"/>
  <c r="AF68" i="35" a="1"/>
  <c r="AN53" i="36" a="1"/>
  <c r="AR67" i="36" a="1"/>
  <c r="L77" i="36" a="1"/>
  <c r="V46" i="35" a="1"/>
  <c r="F15" i="35" a="1"/>
  <c r="F23" i="36" a="1"/>
  <c r="M20" i="35" a="1"/>
  <c r="N68" i="36" a="1"/>
  <c r="AM53" i="36" a="1"/>
  <c r="G3" i="35" a="1"/>
  <c r="I75" i="35" a="1"/>
  <c r="U42" i="36" a="1"/>
  <c r="L7" i="35" a="1"/>
  <c r="Z71" i="36" a="1"/>
  <c r="W55" i="35" a="1"/>
  <c r="AA40" i="36" a="1"/>
  <c r="AR62" i="36" a="1"/>
  <c r="AD72" i="36" a="1"/>
  <c r="Y71" i="36" a="1"/>
  <c r="AK59" i="36" a="1"/>
  <c r="M73" i="35" a="1"/>
  <c r="AE74" i="35" a="1"/>
  <c r="AA52" i="36" a="1"/>
  <c r="E3" i="36" a="1"/>
  <c r="AO67" i="35" a="1"/>
  <c r="AP44" i="36" a="1"/>
  <c r="T79" i="35" a="1"/>
  <c r="AJ37" i="35" a="1"/>
  <c r="G30" i="36" a="1"/>
  <c r="E75" i="36" a="1"/>
  <c r="H19" i="36" a="1"/>
  <c r="T55" i="35" a="1"/>
  <c r="E4" i="36" a="1"/>
  <c r="G53" i="35" a="1"/>
  <c r="K6" i="2" a="1"/>
  <c r="N45" i="36" a="1"/>
  <c r="AB79" i="36" a="1"/>
  <c r="G70" i="36" a="1"/>
  <c r="N8" i="35" a="1"/>
  <c r="O67" i="35" a="1"/>
  <c r="D39" i="36" a="1"/>
  <c r="AF37" i="35" a="1"/>
  <c r="AT36" i="35" a="1"/>
  <c r="U36" i="35" a="1"/>
  <c r="M72" i="35" a="1"/>
  <c r="AE79" i="35" a="1"/>
  <c r="H51" i="36" a="1"/>
  <c r="K19" i="35" a="1"/>
  <c r="U46" i="35" a="1"/>
  <c r="I55" i="36" a="1"/>
  <c r="AV67" i="36" a="1"/>
  <c r="O3" i="36" a="1"/>
  <c r="AC36" i="35" a="1"/>
  <c r="G19" i="35" a="1"/>
  <c r="G68" i="35" a="1"/>
  <c r="AD67" i="35" a="1"/>
  <c r="AR60" i="35" a="1"/>
  <c r="D75" i="36" a="1"/>
  <c r="N59" i="36" a="1"/>
  <c r="D78" i="35" a="1"/>
  <c r="X58" i="35" a="1"/>
  <c r="D7" i="35" a="1"/>
  <c r="AS67" i="35" a="1"/>
  <c r="E23" i="36" a="1"/>
  <c r="AK68" i="36" a="1"/>
  <c r="G28" i="36" a="1"/>
  <c r="V69" i="36" a="1"/>
  <c r="AS72" i="35" a="1"/>
  <c r="AS62" i="36" a="1"/>
  <c r="E27" i="35" a="1"/>
  <c r="AU35" i="36" a="1"/>
  <c r="K26" i="35" a="1"/>
  <c r="AP57" i="36" a="1"/>
  <c r="AO77" i="35" a="1"/>
  <c r="O14" i="35" a="1"/>
  <c r="AJ71" i="35" a="1"/>
  <c r="L75" i="36" a="1"/>
  <c r="AE47" i="36" a="1"/>
  <c r="AB57" i="35" a="1"/>
  <c r="G5" i="36" a="1"/>
  <c r="AD78" i="35" a="1"/>
  <c r="AS52" i="36" a="1"/>
  <c r="K78" i="36" a="1"/>
  <c r="K25" i="36" a="1"/>
  <c r="AA36" i="35" a="1"/>
  <c r="O29" i="36" a="1"/>
  <c r="F59" i="36" a="1"/>
  <c r="AU62" i="36" a="1"/>
  <c r="G35" i="35" a="1"/>
  <c r="AS77" i="36" a="1"/>
  <c r="AU43" i="36" a="1"/>
  <c r="J37" i="36" a="1"/>
  <c r="U39" i="36" a="1"/>
  <c r="H69" i="35" a="1"/>
  <c r="AJ55" i="36" a="1"/>
  <c r="M43" i="35" a="1"/>
  <c r="AE76" i="35" a="1"/>
  <c r="U54" i="36" a="1"/>
  <c r="AP70" i="35" a="1"/>
  <c r="E79" i="35" a="1"/>
  <c r="AA39" i="36" a="1"/>
  <c r="F51" i="35" a="1"/>
  <c r="H79" i="35" a="1"/>
  <c r="K6" i="36" a="1"/>
  <c r="Y45" i="36" a="1"/>
  <c r="G78" i="36" a="1"/>
  <c r="X57" i="36" a="1"/>
  <c r="G5" i="35" a="1"/>
  <c r="AV54" i="35" a="1"/>
  <c r="AF41" i="35" a="1"/>
  <c r="AV45" i="36" a="1"/>
  <c r="D10" i="35" a="1"/>
  <c r="AT47" i="36" a="1"/>
  <c r="K58" i="36" a="1"/>
  <c r="N79" i="36" a="1"/>
  <c r="O53" i="36" a="1"/>
  <c r="AK68" i="35" a="1"/>
  <c r="AD46" i="35" a="1"/>
  <c r="O39" i="35" a="1"/>
  <c r="N55" i="36" a="1"/>
  <c r="E40" i="36" a="1"/>
  <c r="I3" i="35" a="1"/>
  <c r="E60" i="36" a="1"/>
  <c r="AL67" i="35" a="1"/>
  <c r="AE54" i="36" a="1"/>
  <c r="U55" i="36" a="1"/>
  <c r="AD39" i="35" a="1"/>
  <c r="D20" i="35" a="1"/>
  <c r="F5" i="36" a="1"/>
  <c r="X56" i="36" a="1"/>
  <c r="K35" i="35" a="1"/>
  <c r="U41" i="36" a="1"/>
  <c r="AC42" i="35" a="1"/>
  <c r="H77" i="36" a="1"/>
  <c r="AA38" i="36" a="1"/>
  <c r="V57" i="36" a="1"/>
  <c r="Z63" i="35" a="1"/>
  <c r="G14" i="36" a="1"/>
  <c r="J54" i="35" a="1"/>
  <c r="O3" i="35" a="1"/>
  <c r="X73" i="36" a="1"/>
  <c r="W74" i="36" a="1"/>
  <c r="AE42" i="35" a="1"/>
  <c r="AA68" i="36" a="1"/>
  <c r="AP61" i="36" a="1"/>
  <c r="V78" i="36" a="1"/>
  <c r="G58" i="35" a="1"/>
  <c r="L29" i="35" a="1"/>
  <c r="AO71" i="36" a="1"/>
  <c r="AN72" i="35" a="1"/>
  <c r="AK76" i="36" a="1"/>
  <c r="P15" i="36" a="1"/>
  <c r="I30" i="35" a="1"/>
  <c r="AU70" i="36" a="1"/>
  <c r="J40" i="35" a="1"/>
  <c r="AE42" i="36" a="1"/>
  <c r="AU57" i="36" a="1"/>
  <c r="G10" i="36" a="1"/>
  <c r="H77" i="35" a="1"/>
  <c r="Y53" i="35" a="1"/>
  <c r="O71" i="35" a="1"/>
  <c r="J72" i="35" a="1"/>
  <c r="AU69" i="36" a="1"/>
  <c r="AT57" i="35" a="1"/>
  <c r="K40" i="36" a="1"/>
  <c r="K67" i="36" a="1"/>
  <c r="AL61" i="35" a="1"/>
  <c r="F20" i="36" a="1"/>
  <c r="AF72" i="35" a="1"/>
  <c r="T45" i="35" a="1"/>
  <c r="N75" i="36" a="1"/>
  <c r="H4" i="35" a="1"/>
  <c r="AC53" i="36" a="1"/>
  <c r="AD78" i="36" a="1"/>
  <c r="H21" i="35" a="1"/>
  <c r="AD54" i="36" a="1"/>
  <c r="N44" i="35" a="1"/>
  <c r="D23" i="35" a="1"/>
  <c r="AP40" i="35" a="1"/>
  <c r="Z59" i="36" a="1"/>
  <c r="AF62" i="35" a="1"/>
  <c r="M57" i="35" a="1"/>
  <c r="AM71" i="35" a="1"/>
  <c r="O11" i="35" a="1"/>
  <c r="AT77" i="35" a="1"/>
  <c r="K72" i="36" a="1"/>
  <c r="AB54" i="35" a="1"/>
  <c r="AE40" i="35" a="1"/>
  <c r="P14" i="36" a="1"/>
  <c r="H36" i="35" a="1"/>
  <c r="I46" i="35" a="1"/>
  <c r="L3" i="35" a="1"/>
  <c r="AQ75" i="36" a="1"/>
  <c r="Z55" i="36" a="1"/>
  <c r="I55" i="35" a="1"/>
  <c r="H70" i="35" a="1"/>
  <c r="W39" i="36" a="1"/>
  <c r="P13" i="35" a="1"/>
  <c r="AC78" i="36" a="1"/>
  <c r="P13" i="36" a="1"/>
  <c r="T47" i="36" a="1"/>
  <c r="F26" i="35" a="1"/>
  <c r="J27" i="35" a="1"/>
  <c r="AS61" i="36" a="1"/>
  <c r="N38" i="36" a="1"/>
  <c r="AQ41" i="36" a="1"/>
  <c r="I42" i="35" a="1"/>
  <c r="L7" i="21" a="1"/>
  <c r="Y39" i="36" a="1"/>
  <c r="AS78" i="36" a="1"/>
  <c r="AU41" i="36" a="1"/>
  <c r="AM41" i="35" a="1"/>
  <c r="J78" i="35" a="1"/>
  <c r="AJ53" i="35" a="1"/>
  <c r="M29" i="36" a="1"/>
  <c r="D57" i="36" a="1"/>
  <c r="N7" i="35" a="1"/>
  <c r="P15" i="35" a="1"/>
  <c r="AT73" i="35" a="1"/>
  <c r="M38" i="36" a="1"/>
  <c r="N76" i="35" a="1"/>
  <c r="M59" i="36" a="1"/>
  <c r="AD61" i="36" a="1"/>
  <c r="AK39" i="36" a="1"/>
  <c r="AL36" i="36" a="1"/>
  <c r="AM78" i="35" a="1"/>
  <c r="W70" i="35" a="1"/>
  <c r="N58" i="36" a="1"/>
  <c r="K37" i="36" a="1"/>
  <c r="G22" i="35" a="1"/>
  <c r="H7" i="35" a="1"/>
  <c r="AF44" i="35" a="1"/>
  <c r="AS42" i="35" a="1"/>
  <c r="D5" i="35" a="1"/>
  <c r="P21" i="36" a="1"/>
  <c r="L70" i="36" a="1"/>
  <c r="AA55" i="35" a="1"/>
  <c r="T41" i="36" a="1"/>
  <c r="AM54" i="36" a="1"/>
  <c r="AN62" i="36" a="1"/>
  <c r="M63" i="35" a="1"/>
  <c r="N3" i="36" a="1"/>
  <c r="N11" i="36" a="1"/>
  <c r="E42" i="36" a="1"/>
  <c r="AQ63" i="35" a="1"/>
  <c r="AT38" i="35" a="1"/>
  <c r="K70" i="35" a="1"/>
  <c r="AE58" i="36" a="1"/>
  <c r="AK73" i="36" a="1"/>
  <c r="F75" i="36" a="1"/>
  <c r="G61" i="36" a="1"/>
  <c r="AO44" i="35" a="1"/>
  <c r="J42" i="36" a="1"/>
  <c r="P78" i="35" a="1"/>
  <c r="K55" i="36" a="1"/>
  <c r="AM76" i="35" a="1"/>
  <c r="F3" i="35" a="1"/>
  <c r="L55" i="35" a="1"/>
  <c r="AO56" i="35" a="1"/>
  <c r="K4" i="35" a="1"/>
  <c r="J61" i="36" a="1"/>
  <c r="M20" i="36" a="1"/>
  <c r="AD37" i="35" a="1"/>
  <c r="O19" i="36" a="1"/>
  <c r="W46" i="36" a="1"/>
  <c r="AO51" i="36" a="1"/>
  <c r="E9" i="35" a="1"/>
  <c r="I39" i="35" a="1"/>
  <c r="AD43" i="35" a="1"/>
  <c r="D60" i="36" a="1"/>
  <c r="AV71" i="36" a="1"/>
  <c r="Z51" i="35" a="1"/>
  <c r="V74" i="35" a="1"/>
  <c r="AS36" i="35" a="1"/>
  <c r="Z72" i="36" a="1"/>
  <c r="K57" i="36" a="1"/>
  <c r="AU67" i="36" a="1"/>
  <c r="K51" i="36" a="1"/>
  <c r="AN55" i="35" a="1"/>
  <c r="Z56" i="35" a="1"/>
  <c r="I71" i="36" a="1"/>
  <c r="F8" i="35" a="1"/>
  <c r="AK42" i="36" a="1"/>
  <c r="E36" i="35" a="1"/>
  <c r="AU38" i="35" a="1"/>
  <c r="E5" i="36" a="1"/>
  <c r="AE71" i="35" a="1"/>
  <c r="AL79" i="36" a="1"/>
  <c r="AE72" i="36" a="1"/>
  <c r="T38" i="36" a="1"/>
  <c r="AM56" i="35" a="1"/>
  <c r="G15" i="36" a="1"/>
  <c r="AD38" i="35" a="1"/>
  <c r="AT35" i="36" a="1"/>
  <c r="M52" i="35" a="1"/>
  <c r="O27" i="36" a="1"/>
  <c r="X40" i="35" a="1"/>
  <c r="W57" i="36" a="1"/>
  <c r="G44" i="35" a="1"/>
  <c r="V70" i="35" a="1"/>
  <c r="Y37" i="35" a="1"/>
  <c r="M55" i="35" a="1"/>
  <c r="J15" i="36" a="1"/>
  <c r="AK71" i="36" a="1"/>
  <c r="W63" i="36" a="1"/>
  <c r="V39" i="36" a="1"/>
  <c r="H43" i="36" a="1"/>
  <c r="K27" i="36" a="1"/>
  <c r="AN35" i="35" a="1"/>
  <c r="AR43" i="35" a="1"/>
  <c r="X53" i="36" a="1"/>
  <c r="H62" i="35" a="1"/>
  <c r="X69" i="35" a="1"/>
  <c r="O62" i="35" a="1"/>
  <c r="AA39" i="35" a="1"/>
  <c r="AT51" i="35" a="1"/>
  <c r="L56" i="36" a="1"/>
  <c r="AO61" i="36" a="1"/>
  <c r="AM57" i="36" a="1"/>
  <c r="AF42" i="35" a="1"/>
  <c r="P47" i="36" a="1"/>
  <c r="V58" i="36" a="1"/>
  <c r="AS52" i="35" a="1"/>
  <c r="K55" i="35" a="1"/>
  <c r="L73" i="35" a="1"/>
  <c r="P78" i="36" a="1"/>
  <c r="AQ56" i="36" a="1"/>
  <c r="H44" i="35" a="1"/>
  <c r="Z77" i="36" a="1"/>
  <c r="AS37" i="36" a="1"/>
  <c r="M11" i="35" a="1"/>
  <c r="E45" i="35" a="1"/>
  <c r="L39" i="35" a="1"/>
  <c r="W73" i="36" a="1"/>
  <c r="I39" i="36" a="1"/>
  <c r="AL46" i="36" a="1"/>
  <c r="D74" i="36" a="1"/>
  <c r="AE78" i="36" a="1"/>
  <c r="O31" i="36" a="1"/>
  <c r="AK52" i="35" a="1"/>
  <c r="X55" i="35" a="1"/>
  <c r="AB44" i="35" a="1"/>
  <c r="AN56" i="36" a="1"/>
  <c r="AV36" i="35" a="1"/>
  <c r="Z42" i="36" a="1"/>
  <c r="AB63" i="35" a="1"/>
  <c r="AC36" i="36" a="1"/>
  <c r="AS56" i="35" a="1"/>
  <c r="Y53" i="36" a="1"/>
  <c r="J4" i="35" a="1"/>
  <c r="AT36" i="36" a="1"/>
  <c r="AF36" i="35" a="1"/>
  <c r="G54" i="36" a="1"/>
  <c r="D52" i="36" a="1"/>
  <c r="AF71" i="36" a="1"/>
  <c r="M21" i="36" a="1"/>
  <c r="K40" i="35" a="1"/>
  <c r="J14" i="36" a="1"/>
  <c r="AC38" i="36" a="1"/>
  <c r="D12" i="36" a="1"/>
  <c r="Z38" i="36" a="1"/>
  <c r="K29" i="35" a="1"/>
  <c r="N28" i="35" a="1"/>
  <c r="AD51" i="36" a="1"/>
  <c r="AK38" i="35" a="1"/>
  <c r="D59" i="36" a="1"/>
  <c r="K57" i="35" a="1"/>
  <c r="AT37" i="36" a="1"/>
  <c r="AK42" i="35" a="1"/>
  <c r="E71" i="36" a="1"/>
  <c r="AU38" i="36" a="1"/>
  <c r="AJ73" i="35" a="1"/>
  <c r="AU60" i="36" a="1"/>
  <c r="G15" i="35" a="1"/>
  <c r="AU40" i="36" a="1"/>
  <c r="AB61" i="36" a="1"/>
  <c r="K45" i="36" a="1"/>
  <c r="AC43" i="35" a="1"/>
  <c r="I20" i="35" a="1"/>
  <c r="D56" i="36" a="1"/>
  <c r="AK53" i="36" a="1"/>
  <c r="AC60" i="36" a="1"/>
  <c r="H41" i="35" a="1"/>
  <c r="O47" i="36" a="1"/>
  <c r="AC75" i="35" a="1"/>
  <c r="AT53" i="35" a="1"/>
  <c r="AP45" i="36" a="1"/>
  <c r="AM41" i="36" a="1"/>
  <c r="X61" i="35" a="1"/>
  <c r="N67" i="35" a="1"/>
  <c r="T75" i="36" a="1"/>
  <c r="T44" i="36" a="1"/>
  <c r="M4" i="36" a="1"/>
  <c r="P8" i="35" a="1"/>
  <c r="AP79" i="36" a="1"/>
  <c r="J26" i="35" a="1"/>
  <c r="T41" i="35" a="1"/>
  <c r="J38" i="35" a="1"/>
  <c r="N61" i="36" a="1"/>
  <c r="AD39" i="36" a="1"/>
  <c r="O13" i="36" a="1"/>
  <c r="AK55" i="35" a="1"/>
  <c r="E38" i="36" a="1"/>
  <c r="X36" i="35" a="1"/>
  <c r="X71" i="35" a="1"/>
  <c r="J26" i="36" a="1"/>
  <c r="K61" i="35" a="1"/>
  <c r="AJ74" i="35" a="1"/>
  <c r="AB46" i="35" a="1"/>
  <c r="D37" i="36" a="1"/>
  <c r="AB41" i="36" a="1"/>
  <c r="AV39" i="36" a="1"/>
  <c r="AU44" i="36" a="1"/>
  <c r="AF79" i="36" a="1"/>
  <c r="M14" i="35" a="1"/>
  <c r="AE68" i="35" a="1"/>
  <c r="AR71" i="36" a="1"/>
  <c r="L44" i="35" a="1"/>
  <c r="D5" i="36" a="1"/>
  <c r="E44" i="35" a="1"/>
  <c r="E53" i="35" a="1"/>
  <c r="G6" i="36" a="1"/>
  <c r="M26" i="35" a="1"/>
  <c r="K44" i="35" a="1"/>
  <c r="P25" i="36" a="1"/>
  <c r="AO61" i="35" a="1"/>
  <c r="AJ40" i="35" a="1"/>
  <c r="G75" i="35" a="1"/>
  <c r="AD52" i="36" a="1"/>
  <c r="I15" i="36" a="1"/>
  <c r="Y63" i="36" a="1"/>
  <c r="AJ56" i="35" a="1"/>
  <c r="P46" i="36" a="1"/>
  <c r="U61" i="35" a="1"/>
  <c r="J43" i="35" a="1"/>
  <c r="E59" i="35" a="1"/>
  <c r="AE53" i="35" a="1"/>
  <c r="F4" i="36" a="1"/>
  <c r="I28" i="35" a="1"/>
  <c r="AV62" i="36" a="1"/>
  <c r="L13" i="36" a="1"/>
  <c r="AL39" i="36" a="1"/>
  <c r="AF42" i="36" a="1"/>
  <c r="AQ51" i="35" a="1"/>
  <c r="T40" i="35" a="1"/>
  <c r="AK74" i="35" a="1"/>
  <c r="Z38" i="35" a="1"/>
  <c r="O30" i="35" a="1"/>
  <c r="N24" i="35" a="1"/>
  <c r="AL56" i="35" a="1"/>
  <c r="AF39" i="36" a="1"/>
  <c r="N69" i="35" a="1"/>
  <c r="O9" i="36" a="1"/>
  <c r="AB46" i="36" a="1"/>
  <c r="Y74" i="35" a="1"/>
  <c r="N51" i="35" a="1"/>
  <c r="I7" i="36" a="1"/>
  <c r="AA75" i="35" a="1"/>
  <c r="Z79" i="35" a="1"/>
  <c r="W79" i="35" a="1"/>
  <c r="W35" i="36" a="1"/>
  <c r="AO41" i="36" a="1"/>
  <c r="W76" i="35" a="1"/>
  <c r="AM61" i="35" a="1"/>
  <c r="Y35" i="36" a="1"/>
  <c r="X51" i="36" a="1"/>
  <c r="O75" i="36" a="1"/>
  <c r="G42" i="36" a="1"/>
  <c r="AK47" i="36" a="1"/>
  <c r="N25" i="35" a="1"/>
  <c r="M9" i="35" a="1"/>
  <c r="AF68" i="36" a="1"/>
  <c r="AM36" i="36" a="1"/>
  <c r="AD63" i="35" a="1"/>
  <c r="H59" i="36" a="1"/>
  <c r="I30" i="36" a="1"/>
  <c r="J12" i="36" a="1"/>
  <c r="W38" i="35" a="1"/>
  <c r="Y37" i="36" a="1"/>
  <c r="D47" i="36" a="1"/>
  <c r="L5" i="36" a="1"/>
  <c r="N26" i="35" a="1"/>
  <c r="O42" i="36" a="1"/>
  <c r="E40" i="35" a="1"/>
  <c r="G4" i="35" a="1"/>
  <c r="P74" i="35" a="1"/>
  <c r="W68" i="36" a="1"/>
  <c r="W73" i="35" a="1"/>
  <c r="L15" i="35" a="1"/>
  <c r="AS43" i="36" a="1"/>
  <c r="P77" i="35" a="1"/>
  <c r="E10" i="36" a="1"/>
  <c r="M27" i="35" a="1"/>
  <c r="L42" i="36" a="1"/>
  <c r="AR62" i="35" a="1"/>
  <c r="Z56" i="36" a="1"/>
  <c r="AM58" i="36" a="1"/>
  <c r="L28" i="35" a="1"/>
  <c r="D61" i="36" a="1"/>
  <c r="AO68" i="35" a="1"/>
  <c r="I77" i="35" a="1"/>
  <c r="E60" i="35" a="1"/>
  <c r="U53" i="36" a="1"/>
  <c r="AU59" i="35" a="1"/>
  <c r="AS35" i="36" a="1"/>
  <c r="M60" i="36" a="1"/>
  <c r="K51" i="35" a="1"/>
  <c r="AE61" i="35" a="1"/>
  <c r="AB44" i="36" a="1"/>
  <c r="AO51" i="35" a="1"/>
  <c r="AR75" i="35" a="1"/>
  <c r="F10" i="36" a="1"/>
  <c r="AD57" i="36" a="1"/>
  <c r="F11" i="35" a="1"/>
  <c r="AV47" i="35" a="1"/>
  <c r="AV67" i="35" a="1"/>
  <c r="G13" i="36" a="1"/>
  <c r="AN36" i="36" a="1"/>
  <c r="E76" i="35" a="1"/>
  <c r="N27" i="36" a="1"/>
  <c r="G55" i="35" a="1"/>
  <c r="AM75" i="36" a="1"/>
  <c r="O73" i="36" a="1"/>
  <c r="AT52" i="35" a="1"/>
  <c r="K43" i="36" a="1"/>
  <c r="W68" i="35" a="1"/>
  <c r="D14" i="36" a="1"/>
  <c r="AU52" i="36" a="1"/>
  <c r="AS44" i="35" a="1"/>
  <c r="W62" i="35" a="1"/>
  <c r="F30" i="36" a="1"/>
  <c r="N62" i="36" a="1"/>
  <c r="P6" i="36" a="1"/>
  <c r="AS71" i="36" a="1"/>
  <c r="E76" i="36" a="1"/>
  <c r="K12" i="35" a="1"/>
  <c r="AM53" i="35" a="1"/>
  <c r="AS60" i="36" a="1"/>
  <c r="Y46" i="35" a="1"/>
  <c r="M62" i="36" a="1"/>
  <c r="K5" i="36" a="1"/>
  <c r="AJ61" i="36" a="1"/>
  <c r="N10" i="35" a="1"/>
  <c r="I75" i="36" a="1"/>
  <c r="X35" i="36" a="1"/>
  <c r="X57" i="35" a="1"/>
  <c r="L46" i="36" a="1"/>
  <c r="E8" i="35" a="1"/>
  <c r="AM54" i="35" a="1"/>
  <c r="O39" i="36" a="1"/>
  <c r="L63" i="36" a="1"/>
  <c r="E73" i="35" a="1"/>
  <c r="G72" i="36" a="1"/>
  <c r="AV70" i="35" a="1"/>
  <c r="AF59" i="36" a="1"/>
  <c r="AO75" i="35" a="1"/>
  <c r="AE69" i="35" a="1"/>
  <c r="V76" i="35" a="1"/>
  <c r="AU47" i="36" a="1"/>
  <c r="N39" i="35" a="1"/>
  <c r="X58" i="36" a="1"/>
  <c r="AF53" i="35" a="1"/>
  <c r="N60" i="35" a="1"/>
  <c r="E26" i="35" a="1"/>
  <c r="P20" i="36" a="1"/>
  <c r="F40" i="36" a="1"/>
  <c r="AP44" i="35" a="1"/>
  <c r="D46" i="35" a="1"/>
  <c r="AL37" i="36" a="1"/>
  <c r="E63" i="36" a="1"/>
  <c r="AB67" i="36" a="1"/>
  <c r="AQ37" i="35" a="1"/>
  <c r="AT79" i="35" a="1"/>
  <c r="AV74" i="36" a="1"/>
  <c r="AN79" i="36" a="1"/>
  <c r="AV41" i="35" a="1"/>
  <c r="I36" i="36" a="1"/>
  <c r="H25" i="36" a="1"/>
  <c r="AK51" i="35" a="1"/>
  <c r="AN73" i="35" a="1"/>
  <c r="P22" i="36" a="1"/>
  <c r="L28" i="36" a="1"/>
  <c r="P6" i="35" a="1"/>
  <c r="AT68" i="35" a="1"/>
  <c r="G62" i="35" a="1"/>
  <c r="D43" i="35" a="1"/>
  <c r="G29" i="35" a="1"/>
  <c r="AD40" i="35" a="1"/>
  <c r="AA59" i="35" a="1"/>
  <c r="AT47" i="35" a="1"/>
  <c r="AC73" i="35" a="1"/>
  <c r="Y35" i="35" a="1"/>
  <c r="U72" i="35" a="1"/>
  <c r="AV78" i="35" a="1"/>
  <c r="V37" i="36" a="1"/>
  <c r="AC72" i="36" a="1"/>
  <c r="AN57" i="35" a="1"/>
  <c r="D20" i="36" a="1"/>
  <c r="J11" i="36" a="1"/>
  <c r="AC51" i="35" a="1"/>
  <c r="G3" i="36" a="1"/>
  <c r="T76" i="35" a="1"/>
  <c r="AR52" i="36" a="1"/>
  <c r="M6" i="35" a="1"/>
  <c r="N46" i="36" a="1"/>
  <c r="AV47" i="36" a="1"/>
  <c r="X72" i="36" a="1"/>
  <c r="Z76" i="35" a="1"/>
  <c r="AA36" i="36" a="1"/>
  <c r="AV44" i="36" a="1"/>
  <c r="L20" i="35" a="1"/>
  <c r="AM42" i="36" a="1"/>
  <c r="L38" i="35" a="1"/>
  <c r="K29" i="36" a="1"/>
  <c r="D27" i="35" a="1"/>
  <c r="AS70" i="35" a="1"/>
  <c r="AP40" i="36" a="1"/>
  <c r="I73" i="36" a="1"/>
  <c r="P42" i="35" a="1"/>
  <c r="N67" i="36" a="1"/>
  <c r="G27" i="35" a="1"/>
  <c r="D70" i="36" a="1"/>
  <c r="AR57" i="36" a="1"/>
  <c r="AL79" i="35" a="1"/>
  <c r="N22" i="35" a="1"/>
  <c r="AA61" i="36" a="1"/>
  <c r="K45" i="35" a="1"/>
  <c r="F77" i="35" a="1"/>
  <c r="AJ47" i="35" a="1"/>
  <c r="AA57" i="36" a="1"/>
  <c r="AF67" i="36" a="1"/>
  <c r="M39" i="36" a="1"/>
  <c r="F62" i="36" a="1"/>
  <c r="J41" i="35" a="1"/>
  <c r="Y77" i="35" a="1"/>
  <c r="AJ42" i="36" a="1"/>
  <c r="AS57" i="35" a="1"/>
  <c r="L68" i="36" a="1"/>
  <c r="M78" i="35" a="1"/>
  <c r="AA43" i="36" a="1"/>
  <c r="H19" i="35" a="1"/>
  <c r="N22" i="36" a="1"/>
  <c r="W46" i="35" a="1"/>
  <c r="G39" i="36" a="1"/>
  <c r="J22" i="35" a="1"/>
  <c r="AT59" i="36" a="1"/>
  <c r="H4" i="36" a="1"/>
  <c r="O52" i="36" a="1"/>
  <c r="AJ78" i="35" a="1"/>
  <c r="AS40" i="36" a="1"/>
  <c r="P76" i="36" a="1"/>
  <c r="D8" i="36" a="1"/>
  <c r="P3" i="35" a="1"/>
  <c r="O46" i="35" a="1"/>
  <c r="K74" i="36" a="1"/>
  <c r="AP52" i="36" a="1"/>
  <c r="AV37" i="36" a="1"/>
  <c r="AU77" i="36" a="1"/>
  <c r="T56" i="35" a="1"/>
  <c r="L12" i="36" a="1"/>
  <c r="X45" i="35" a="1"/>
  <c r="AQ74" i="36" a="1"/>
  <c r="M5" i="36" a="1"/>
  <c r="AT67" i="36" a="1"/>
  <c r="F11" i="36" a="1"/>
  <c r="O59" i="35" a="1"/>
  <c r="H73" i="35" a="1"/>
  <c r="AS74" i="36" a="1"/>
  <c r="AL42" i="36" a="1"/>
  <c r="AO36" i="35" a="1"/>
  <c r="AD45" i="35" a="1"/>
  <c r="P36" i="35" a="1"/>
  <c r="M60" i="35" a="1"/>
  <c r="AC70" i="35" a="1"/>
  <c r="AK71" i="35" a="1"/>
  <c r="J8" i="36" a="1"/>
  <c r="F29" i="36" a="1"/>
  <c r="W76" i="36" a="1"/>
  <c r="P39" i="36" a="1"/>
  <c r="T42" i="36" a="1"/>
  <c r="I46" i="36" a="1"/>
  <c r="G39" i="35" a="1"/>
  <c r="I67" i="35" a="1"/>
  <c r="D71" i="35" a="1"/>
  <c r="AB68" i="36" a="1"/>
  <c r="N55" i="35" a="1"/>
  <c r="AE43" i="35" a="1"/>
  <c r="AL35" i="35" a="1"/>
  <c r="AD75" i="36" a="1"/>
  <c r="K47" i="35" a="1"/>
  <c r="P61" i="36" a="1"/>
  <c r="AU35" i="35" a="1"/>
  <c r="AC62" i="35" a="1"/>
  <c r="K14" i="36" a="1"/>
  <c r="O31" i="35" a="1"/>
  <c r="I29" i="36" a="1"/>
  <c r="O46" i="36" a="1"/>
  <c r="AB43" i="36" a="1"/>
  <c r="AV57" i="36" a="1"/>
  <c r="AD54" i="35" a="1"/>
  <c r="G38" i="35" a="1"/>
  <c r="AP61" i="35" a="1"/>
  <c r="X45" i="36" a="1"/>
  <c r="T62" i="36" a="1"/>
  <c r="AV40" i="36" a="1"/>
  <c r="O12" i="35" a="1"/>
  <c r="U63" i="36" a="1"/>
  <c r="Y70" i="36" a="1"/>
  <c r="AR73" i="35" a="1"/>
  <c r="D28" i="36" a="1"/>
  <c r="P14" i="35" a="1"/>
  <c r="T63" i="35" a="1"/>
  <c r="AU76" i="35" a="1"/>
  <c r="O11" i="36" a="1"/>
  <c r="AB76" i="35" a="1"/>
  <c r="AF51" i="35" a="1"/>
  <c r="AL61" i="36" a="1"/>
  <c r="AU58" i="36" a="1"/>
  <c r="L7" i="28" a="1"/>
  <c r="O6" i="35" a="1"/>
  <c r="AA63" i="36" a="1"/>
  <c r="AD58" i="36" a="1"/>
  <c r="AF52" i="35" a="1"/>
  <c r="Z37" i="36" a="1"/>
  <c r="AC37" i="36" a="1"/>
  <c r="X42" i="36" a="1"/>
  <c r="G31" i="35" a="1"/>
  <c r="AU78" i="35" a="1"/>
  <c r="F31" i="36" a="1"/>
  <c r="P4" i="35" a="1"/>
  <c r="P53" i="35" a="1"/>
  <c r="P73" i="35" a="1"/>
  <c r="AB70" i="35" a="1"/>
  <c r="D51" i="36" a="1"/>
  <c r="U79" i="36" a="1"/>
  <c r="M55" i="36" a="1"/>
  <c r="U43" i="36" a="1"/>
  <c r="AB52" i="36" a="1"/>
  <c r="E55" i="36" a="1"/>
  <c r="D12" i="35" a="1"/>
  <c r="I8" i="36" a="1"/>
  <c r="AD77" i="35" a="1"/>
  <c r="D61" i="35" a="1"/>
  <c r="M15" i="35" a="1"/>
  <c r="AS53" i="35" a="1"/>
  <c r="O14" i="36" a="1"/>
  <c r="AP41" i="36" a="1"/>
  <c r="AB52" i="35" a="1"/>
  <c r="AC56" i="36" a="1"/>
  <c r="V47" i="35" a="1"/>
  <c r="AR44" i="36" a="1"/>
  <c r="AV68" i="35" a="1"/>
  <c r="AA73" i="36" a="1"/>
  <c r="AF77" i="35" a="1"/>
  <c r="M37" i="35" a="1"/>
  <c r="AE36" i="36" a="1"/>
  <c r="F76" i="35" a="1"/>
  <c r="M5" i="35" a="1"/>
  <c r="F60" i="36" a="1"/>
  <c r="E41" i="36" a="1"/>
  <c r="J10" i="35" a="1"/>
  <c r="L9" i="36" a="1"/>
  <c r="AF60" i="36" a="1"/>
  <c r="AU72" i="35" a="1"/>
  <c r="O24" i="35" a="1"/>
  <c r="AN35" i="36" a="1"/>
  <c r="G69" i="36" a="1"/>
  <c r="N74" i="36" a="1"/>
  <c r="I47" i="36" a="1"/>
  <c r="E77" i="36" a="1"/>
  <c r="M73" i="36" a="1"/>
  <c r="G7" i="35" a="1"/>
  <c r="AF40" i="35" a="1"/>
  <c r="AE52" i="35" a="1"/>
  <c r="AL52" i="36" a="1"/>
  <c r="AQ47" i="36" a="1"/>
  <c r="AB36" i="36" a="1"/>
  <c r="AD75" i="35" a="1"/>
  <c r="AN70" i="36" a="1"/>
  <c r="Z41" i="36" a="1"/>
  <c r="AD53" i="36" a="1"/>
  <c r="AD60" i="36" a="1"/>
  <c r="AB60" i="36" a="1"/>
  <c r="M67" i="35" a="1"/>
  <c r="L77" i="35" a="1"/>
  <c r="AU53" i="35" a="1"/>
  <c r="E31" i="36" a="1"/>
  <c r="I73" i="35" a="1"/>
  <c r="I10" i="35" a="1"/>
  <c r="AU57" i="35" a="1"/>
  <c r="L71" i="35" a="1"/>
  <c r="L7" i="25" a="1"/>
  <c r="AR51" i="36" a="1"/>
  <c r="I31" i="35" a="1"/>
  <c r="G28" i="35" a="1"/>
  <c r="D55" i="36" a="1"/>
  <c r="M23" i="36" a="1"/>
  <c r="N23" i="35" a="1"/>
  <c r="O22" i="35" a="1"/>
  <c r="P43" i="35" a="1"/>
  <c r="M13" i="36" a="1"/>
  <c r="AB42" i="36" a="1"/>
  <c r="AU79" i="36" a="1"/>
  <c r="AE62" i="35" a="1"/>
  <c r="X78" i="35" a="1"/>
  <c r="AT39" i="35" a="1"/>
  <c r="AC77" i="35" a="1"/>
  <c r="F12" i="35" a="1"/>
  <c r="AO71" i="35" a="1"/>
  <c r="AK75" i="36" a="1"/>
  <c r="AS63" i="36" a="1"/>
  <c r="AL56" i="36" a="1"/>
  <c r="AS38" i="35" a="1"/>
  <c r="T37" i="36" a="1"/>
  <c r="AB55" i="36" a="1"/>
  <c r="AT72" i="35" a="1"/>
  <c r="AP55" i="36" a="1"/>
  <c r="AU51" i="35" a="1"/>
  <c r="H74" i="36" a="1"/>
  <c r="AN59" i="35" a="1"/>
  <c r="AV38" i="35" a="1"/>
  <c r="AP56" i="36" a="1"/>
  <c r="AC63" i="36" a="1"/>
  <c r="P58" i="36" a="1"/>
  <c r="D59" i="35" a="1"/>
  <c r="O38" i="36" a="1"/>
  <c r="W40" i="36" a="1"/>
  <c r="K15" i="35" a="1"/>
  <c r="T69" i="36" a="1"/>
  <c r="AP78" i="36" a="1"/>
  <c r="X77" i="35" a="1"/>
  <c r="AR75" i="36" a="1"/>
  <c r="W45" i="35" a="1"/>
  <c r="AF59" i="35" a="1"/>
  <c r="M41" i="35" a="1"/>
  <c r="M44" i="35" a="1"/>
  <c r="I60" i="36" a="1"/>
  <c r="U47" i="35" a="1"/>
  <c r="P62" i="35" a="1"/>
  <c r="U73" i="35" a="1"/>
  <c r="AD79" i="35" a="1"/>
  <c r="Y36" i="35" a="1"/>
  <c r="Z36" i="35" a="1"/>
  <c r="AS60" i="35" a="1"/>
  <c r="AC57" i="36" a="1"/>
  <c r="AC76" i="35" a="1"/>
  <c r="F55" i="36" a="1"/>
  <c r="AQ68" i="36" a="1"/>
  <c r="AQ77" i="36" a="1"/>
  <c r="G35" i="36" a="1"/>
  <c r="AT60" i="36" a="1"/>
  <c r="K13" i="36" a="1"/>
  <c r="L78" i="36" a="1"/>
  <c r="K47" i="36" a="1"/>
  <c r="Z57" i="35" a="1"/>
  <c r="AC52" i="36" a="1"/>
  <c r="F58" i="35" a="1"/>
  <c r="AN74" i="36" a="1"/>
  <c r="J79" i="36" a="1"/>
  <c r="AK70" i="35" a="1"/>
  <c r="T36" i="36" a="1"/>
  <c r="AO58" i="35" a="1"/>
  <c r="AM51" i="36" a="1"/>
  <c r="I41" i="35" a="1"/>
  <c r="AE47" i="35" a="1"/>
  <c r="X39" i="36" a="1"/>
  <c r="P9" i="36" a="1"/>
  <c r="H31" i="35" a="1"/>
  <c r="E6" i="36" a="1"/>
  <c r="AT62" i="36" a="1"/>
  <c r="P23" i="35" a="1"/>
  <c r="F30" i="35" a="1"/>
  <c r="AJ37" i="36" a="1"/>
  <c r="H15" i="36" a="1"/>
  <c r="O4" i="35" a="1"/>
  <c r="L52" i="35" a="1"/>
  <c r="AA59" i="36" a="1"/>
  <c r="F61" i="36" a="1"/>
  <c r="AE78" i="35" a="1"/>
  <c r="AK39" i="35" a="1"/>
  <c r="G20" i="35" a="1"/>
  <c r="V36" i="35" a="1"/>
  <c r="K21" i="35" a="1"/>
  <c r="AQ70" i="36" a="1"/>
  <c r="F19" i="35" a="1"/>
  <c r="J13" i="35" a="1"/>
  <c r="AN41" i="35" a="1"/>
  <c r="AK54" i="35" a="1"/>
  <c r="AT43" i="36" a="1"/>
  <c r="T54" i="35" a="1"/>
  <c r="AL77" i="36" a="1"/>
  <c r="M30" i="36" a="1"/>
  <c r="P27" i="36" a="1"/>
  <c r="F70" i="36" a="1"/>
  <c r="K77" i="36" a="1"/>
  <c r="L51" i="35" a="1"/>
  <c r="E54" i="35" a="1"/>
  <c r="AP68" i="36" a="1"/>
  <c r="M4" i="35" a="1"/>
  <c r="P4" i="36" a="1"/>
  <c r="P53" i="36" a="1"/>
  <c r="U76" i="35" a="1"/>
  <c r="T67" i="36" a="1"/>
  <c r="U46" i="36" a="1"/>
  <c r="U51" i="35" a="1"/>
  <c r="E8" i="36" a="1"/>
  <c r="F56" i="36" a="1"/>
  <c r="AB75" i="35" a="1"/>
  <c r="AD76" i="36" a="1"/>
  <c r="V36" i="36" a="1"/>
  <c r="J39" i="36" a="1"/>
  <c r="L74" i="36" a="1"/>
  <c r="W47" i="35" a="1"/>
  <c r="E63" i="35" a="1"/>
  <c r="AT76" i="35" a="1"/>
  <c r="W51" i="35" a="1"/>
  <c r="AA77" i="36" a="1"/>
  <c r="E79" i="36" a="1"/>
  <c r="AR60" i="36" a="1"/>
  <c r="L35" i="35" a="1"/>
  <c r="I15" i="35" a="1"/>
  <c r="M7" i="35" a="1"/>
  <c r="AD57" i="35" a="1"/>
  <c r="L8" i="30" a="1"/>
  <c r="G11" i="36" a="1"/>
  <c r="AU71" i="36" a="1"/>
  <c r="T76" i="36" a="1"/>
  <c r="AA67" i="35" a="1"/>
  <c r="AT51" i="36" a="1"/>
  <c r="AM37" i="35" a="1"/>
  <c r="AO35" i="35" a="1"/>
  <c r="AB78" i="36" a="1"/>
  <c r="X79" i="35" a="1"/>
  <c r="AO55" i="35" a="1"/>
  <c r="AK69" i="35" a="1"/>
  <c r="AM59" i="35" a="1"/>
  <c r="L10" i="35" a="1"/>
  <c r="AU74" i="36" a="1"/>
  <c r="I61" i="36" a="1"/>
  <c r="P61" i="35" a="1"/>
  <c r="AL41" i="35" a="1"/>
  <c r="AE40" i="36" a="1"/>
  <c r="AU58" i="35" a="1"/>
  <c r="J62" i="36" a="1"/>
  <c r="O35" i="36" a="1"/>
  <c r="H52" i="35" a="1"/>
  <c r="AA78" i="35" a="1"/>
  <c r="AL43" i="36" a="1"/>
  <c r="M30" i="35" a="1"/>
  <c r="H7" i="36" a="1"/>
  <c r="AJ43" i="35" a="1"/>
  <c r="P19" i="35" a="1"/>
  <c r="P24" i="36" a="1"/>
  <c r="D55" i="35" a="1"/>
  <c r="AE67" i="35" a="1"/>
  <c r="H6" i="35" a="1"/>
  <c r="L31" i="36" a="1"/>
  <c r="AT54" i="36" a="1"/>
  <c r="N3" i="35" a="1"/>
  <c r="AU56" i="36" a="1"/>
  <c r="N73" i="36" a="1"/>
  <c r="L27" i="36" a="1"/>
  <c r="AS79" i="36" a="1"/>
  <c r="AT62" i="35" a="1"/>
  <c r="I31" i="36" a="1"/>
  <c r="AF38" i="36" a="1"/>
  <c r="Z54" i="36" a="1"/>
  <c r="AN45" i="36" a="1"/>
  <c r="V59" i="35" a="1"/>
  <c r="P75" i="36" a="1"/>
  <c r="D3" i="35" a="1"/>
  <c r="G59" i="35" a="1"/>
  <c r="AA58" i="36" a="1"/>
  <c r="J60" i="35" a="1"/>
  <c r="D38" i="36" a="1"/>
  <c r="K28" i="36" a="1"/>
  <c r="V72" i="36" a="1"/>
  <c r="P24" i="35" a="1"/>
  <c r="Y57" i="36" a="1"/>
  <c r="T78" i="36" a="1"/>
  <c r="AF61" i="36" a="1"/>
  <c r="N6" i="36" a="1"/>
  <c r="AJ69" i="36" a="1"/>
  <c r="F63" i="36" a="1"/>
  <c r="G52" i="35" a="1"/>
  <c r="AR43" i="36" a="1"/>
  <c r="M68" i="36" a="1"/>
  <c r="AJ77" i="35" a="1"/>
  <c r="AO40" i="36" a="1"/>
  <c r="AN52" i="36" a="1"/>
  <c r="AB42" i="35" a="1"/>
  <c r="O36" i="35" a="1"/>
  <c r="AT44" i="36" a="1"/>
  <c r="M31" i="35" a="1"/>
  <c r="M72" i="36" a="1"/>
  <c r="Z58" i="35" a="1"/>
  <c r="AU55" i="35" a="1"/>
  <c r="AP77" i="36" a="1"/>
  <c r="AL38" i="36" a="1"/>
  <c r="G45" i="35" a="1"/>
  <c r="AB40" i="36" a="1"/>
  <c r="T57" i="35" a="1"/>
  <c r="G53" i="36" a="1"/>
  <c r="E57" i="36" a="1"/>
  <c r="J3" i="36" a="1"/>
  <c r="AQ74" i="35" a="1"/>
  <c r="M9" i="36" a="1"/>
  <c r="AD67" i="36" a="1"/>
  <c r="P28" i="35" a="1"/>
  <c r="T38" i="35" a="1"/>
  <c r="G58" i="36" a="1"/>
  <c r="X68" i="36" a="1"/>
  <c r="AJ46" i="35" a="1"/>
  <c r="K46" i="36" a="1"/>
  <c r="D79" i="36" a="1"/>
  <c r="AB71" i="36" a="1"/>
  <c r="H14" i="35" a="1"/>
  <c r="M15" i="36" a="1"/>
  <c r="AL74" i="36" a="1"/>
  <c r="H46" i="36" a="1"/>
  <c r="AP51" i="36" a="1"/>
  <c r="J27" i="36" a="1"/>
  <c r="AM35" i="36" a="1"/>
  <c r="V42" i="36" a="1"/>
  <c r="AL51" i="35" a="1"/>
  <c r="P43" i="36" a="1"/>
  <c r="T62" i="35" a="1"/>
  <c r="X35" i="35" a="1"/>
  <c r="Z59" i="35" a="1"/>
  <c r="AL40" i="36" a="1"/>
  <c r="L38" i="36" a="1"/>
  <c r="F25" i="36" a="1"/>
  <c r="E45" i="36" a="1"/>
  <c r="AR74" i="35" a="1"/>
  <c r="AF74" i="35" a="1"/>
  <c r="N62" i="35" a="1"/>
  <c r="V70" i="36" a="1"/>
  <c r="AE38" i="36" a="1"/>
  <c r="J76" i="35" a="1"/>
  <c r="Y51" i="36" a="1"/>
  <c r="O55" i="36" a="1"/>
  <c r="AO72" i="35" a="1"/>
  <c r="W43" i="36" a="1"/>
  <c r="AV72" i="36" a="1"/>
  <c r="U68" i="36" a="1"/>
  <c r="AR77" i="35" a="1"/>
  <c r="T74" i="35" a="1"/>
  <c r="G19" i="36" a="1"/>
  <c r="AC68" i="36" a="1"/>
  <c r="K10" i="36" a="1"/>
  <c r="X77" i="36" a="1"/>
  <c r="G37" i="35" a="1"/>
  <c r="G51" i="36" a="1"/>
  <c r="AC76" i="36" a="1"/>
  <c r="AB77" i="35" a="1"/>
  <c r="AB47" i="36" a="1"/>
  <c r="N11" i="35" a="1"/>
  <c r="G42" i="35" a="1"/>
  <c r="E71" i="35" a="1"/>
  <c r="E36" i="36" a="1"/>
  <c r="AT41" i="35" a="1"/>
  <c r="V59" i="36" a="1"/>
  <c r="W77" i="35" a="1"/>
  <c r="D22" i="36" a="1"/>
  <c r="D10" i="36" a="1"/>
  <c r="H40" i="36" a="1"/>
  <c r="AE56" i="35" a="1"/>
  <c r="AO62" i="35" a="1"/>
  <c r="M76" i="35" a="1"/>
  <c r="F9" i="36" a="1"/>
  <c r="G61" i="35" a="1"/>
  <c r="L6" i="29" a="1"/>
  <c r="P62" i="36" a="1"/>
  <c r="H61" i="35" a="1"/>
  <c r="AN42" i="36" a="1"/>
  <c r="AO73" i="35" a="1"/>
  <c r="Y59" i="36" a="1"/>
  <c r="H60" i="36" a="1"/>
  <c r="L68" i="35" a="1"/>
  <c r="V37" i="35" a="1"/>
  <c r="E4" i="35" a="1"/>
  <c r="AQ46" i="35" a="1"/>
  <c r="U60" i="35" a="1"/>
  <c r="E54" i="36" a="1"/>
  <c r="Y54" i="35" a="1"/>
  <c r="AJ68" i="36" a="1"/>
  <c r="P72" i="35" a="1"/>
  <c r="N43" i="35" a="1"/>
  <c r="AM72" i="35" a="1"/>
  <c r="U41" i="35" a="1"/>
  <c r="AV76" i="36" a="1"/>
  <c r="F20" i="35" a="1"/>
  <c r="T71" i="36" a="1"/>
  <c r="AV55" i="36" a="1"/>
  <c r="N9" i="35" a="1"/>
  <c r="P31" i="35" a="1"/>
  <c r="V40" i="36" a="1"/>
  <c r="AN51" i="35" a="1"/>
  <c r="T73" i="36" a="1"/>
  <c r="L56" i="35" a="1"/>
  <c r="L7" i="22" a="1"/>
  <c r="K56" i="36" a="1"/>
  <c r="Z68" i="35" a="1"/>
  <c r="AS51" i="35" a="1"/>
  <c r="O37" i="35" a="1"/>
  <c r="J58" i="36" a="1"/>
  <c r="AP60" i="35" a="1"/>
  <c r="AA79" i="35" a="1"/>
  <c r="J13" i="36" a="1"/>
  <c r="D71" i="36" a="1"/>
  <c r="M10" i="35" a="1"/>
  <c r="L6" i="35" a="1"/>
  <c r="AR36" i="35" a="1"/>
  <c r="L31" i="35" a="1"/>
  <c r="AD60" i="35" a="1"/>
  <c r="AF55" i="36" a="1"/>
  <c r="H75" i="36" a="1"/>
  <c r="AJ38" i="36" a="1"/>
  <c r="L12" i="35" a="1"/>
  <c r="AV45" i="35" a="1"/>
  <c r="AU56" i="35" a="1"/>
  <c r="F22" i="35" a="1"/>
  <c r="F7" i="35" a="1"/>
  <c r="Y56" i="36" a="1"/>
  <c r="AM45" i="35" a="1"/>
  <c r="T51" i="36" a="1"/>
  <c r="AT76" i="36" a="1"/>
  <c r="J77" i="35" a="1"/>
  <c r="F47" i="36" a="1"/>
  <c r="Y42" i="36" a="1"/>
  <c r="I24" i="35" a="1"/>
  <c r="AR35" i="35" a="1"/>
  <c r="I8" i="35" a="1"/>
  <c r="K21" i="36" a="1"/>
  <c r="AN74" i="35" a="1"/>
  <c r="AD47" i="35" a="1"/>
  <c r="E35" i="36" a="1"/>
  <c r="H3" i="35" a="1"/>
  <c r="U60" i="36" a="1"/>
  <c r="M39" i="35" a="1"/>
  <c r="U62" i="36" a="1"/>
  <c r="G43" i="35" a="1"/>
  <c r="AP77" i="35" a="1"/>
  <c r="W67" i="36" a="1"/>
  <c r="G47" i="35" a="1"/>
  <c r="AJ51" i="36" a="1"/>
  <c r="AB72" i="36" a="1"/>
  <c r="AM71" i="36" a="1"/>
  <c r="AS39" i="36" a="1"/>
  <c r="M14" i="36" a="1"/>
  <c r="AD44" i="35" a="1"/>
  <c r="H20" i="36" a="1"/>
  <c r="T57" i="36" a="1"/>
  <c r="H31" i="36" a="1"/>
  <c r="J60" i="36" a="1"/>
  <c r="U44" i="36" a="1"/>
  <c r="O6" i="36" a="1"/>
  <c r="I43" i="36" a="1"/>
  <c r="AJ79" i="36" a="1"/>
  <c r="U37" i="36" a="1"/>
  <c r="AM67" i="36" a="1"/>
  <c r="L59" i="36" a="1"/>
  <c r="O70" i="35" a="1"/>
  <c r="X41" i="35" a="1"/>
  <c r="AO74" i="35" a="1"/>
  <c r="AA53" i="36" a="1"/>
  <c r="AL53" i="36" a="1"/>
  <c r="O28" i="35" a="1"/>
  <c r="X47" i="35" a="1"/>
  <c r="AK35" i="35" a="1"/>
  <c r="J71" i="36" a="1"/>
  <c r="AJ43" i="36" a="1"/>
  <c r="E67" i="35" a="1"/>
  <c r="X63" i="35" a="1"/>
  <c r="J30" i="35" a="1"/>
  <c r="F45" i="36" a="1"/>
  <c r="AP76" i="36" a="1"/>
  <c r="AJ70" i="35" a="1"/>
  <c r="I13" i="36" a="1"/>
  <c r="AR56" i="36" a="1"/>
  <c r="G67" i="35" a="1"/>
  <c r="X37" i="36" a="1"/>
  <c r="AE69" i="36" a="1"/>
  <c r="AR76" i="35" a="1"/>
  <c r="O10" i="36" a="1"/>
  <c r="W61" i="35" a="1"/>
  <c r="K9" i="36" a="1"/>
  <c r="AK73" i="35" a="1"/>
  <c r="H30" i="36" a="1"/>
  <c r="N35" i="36" a="1"/>
  <c r="AP78" i="35" a="1"/>
  <c r="Z40" i="36" a="1"/>
  <c r="AV69" i="36" a="1"/>
  <c r="D52" i="35" a="1"/>
  <c r="U52" i="36" a="1"/>
  <c r="I72" i="35" a="1"/>
  <c r="AE44" i="36" a="1"/>
  <c r="AJ70" i="36" a="1"/>
  <c r="G71" i="36" a="1"/>
  <c r="AQ73" i="35" a="1"/>
  <c r="N79" i="35" a="1"/>
  <c r="H27" i="36" a="1"/>
  <c r="F79" i="35" a="1"/>
  <c r="AM74" i="36" a="1"/>
  <c r="AO45" i="35" a="1"/>
  <c r="AC45" i="35" a="1"/>
  <c r="AM55" i="36" a="1"/>
  <c r="G20" i="36" a="1"/>
  <c r="AQ68" i="35" a="1"/>
  <c r="D58" i="35" a="1"/>
  <c r="G21" i="35" a="1"/>
  <c r="L11" i="35" a="1"/>
  <c r="G77" i="36" a="1"/>
  <c r="AA52" i="35" a="1"/>
  <c r="AM43" i="35" a="1"/>
  <c r="AS68" i="36" a="1"/>
  <c r="AB45" i="36" a="1"/>
  <c r="AQ58" i="35" a="1"/>
  <c r="K78" i="35" a="1"/>
  <c r="F78" i="35" a="1"/>
  <c r="Z74" i="35" a="1"/>
  <c r="AE36" i="35" a="1"/>
  <c r="U72" i="36" a="1"/>
  <c r="E14" i="36" a="1"/>
  <c r="O78" i="36" a="1"/>
  <c r="D14" i="35" a="1"/>
  <c r="AU74" i="35" a="1"/>
  <c r="K31" i="36" a="1"/>
  <c r="E19" i="36" a="1"/>
  <c r="AD61" i="35" a="1"/>
  <c r="AD63" i="36" a="1"/>
  <c r="E67" i="36" a="1"/>
  <c r="N38" i="35" a="1"/>
  <c r="AS58" i="35" a="1"/>
  <c r="AO57" i="35" a="1"/>
  <c r="G23" i="36" a="1"/>
  <c r="AE38" i="35" a="1"/>
  <c r="J9" i="35" a="1"/>
  <c r="J56" i="35" a="1"/>
  <c r="P35" i="36" a="1"/>
  <c r="U40" i="36" a="1"/>
  <c r="AM62" i="36" a="1"/>
  <c r="AP63" i="36" a="1"/>
  <c r="AK52" i="36" a="1"/>
  <c r="P60" i="35" a="1"/>
  <c r="T79" i="36" a="1"/>
  <c r="N12" i="36" a="1"/>
  <c r="AM47" i="36" a="1"/>
  <c r="D46" i="36" a="1"/>
  <c r="AN78" i="36" a="1"/>
  <c r="P54" i="35" a="1"/>
  <c r="G29" i="36" a="1"/>
  <c r="AR51" i="35" a="1"/>
  <c r="G4" i="36" a="1"/>
  <c r="H56" i="35" a="1"/>
  <c r="P47" i="35" a="1"/>
  <c r="AC62" i="36" a="1"/>
  <c r="P27" i="35" a="1"/>
  <c r="AB71" i="35" a="1"/>
  <c r="D77" i="36" a="1"/>
  <c r="F37" i="35" a="1"/>
  <c r="D54" i="35" a="1"/>
  <c r="Z70" i="36" a="1"/>
  <c r="X62" i="35" a="1"/>
  <c r="K14" i="35" a="1"/>
  <c r="AN76" i="36" a="1"/>
  <c r="AN71" i="35" a="1"/>
  <c r="H54" i="35" a="1"/>
  <c r="K28" i="35" a="1"/>
  <c r="AS44" i="36" a="1"/>
  <c r="V58" i="35" a="1"/>
  <c r="AN40" i="35" a="1"/>
  <c r="X79" i="36" a="1"/>
  <c r="AC69" i="35" a="1"/>
  <c r="AF37" i="36" a="1"/>
  <c r="M51" i="36" a="1"/>
  <c r="AN79" i="35" a="1"/>
  <c r="U71" i="36" a="1"/>
  <c r="AC57" i="35" a="1"/>
  <c r="AO53" i="36" a="1"/>
  <c r="H60" i="35" a="1"/>
  <c r="AU71" i="35" a="1"/>
  <c r="P37" i="36" a="1"/>
  <c r="J56" i="36" a="1"/>
  <c r="E22" i="36" a="1"/>
  <c r="AK70" i="36" a="1"/>
  <c r="P44" i="35" a="1"/>
  <c r="AQ54" i="35" a="1"/>
  <c r="AO68" i="36" a="1"/>
  <c r="U78" i="35" a="1"/>
  <c r="G13" i="35" a="1"/>
  <c r="AF43" i="36" a="1"/>
  <c r="AO43" i="36" a="1"/>
  <c r="G77" i="35" a="1"/>
  <c r="D21" i="36" a="1"/>
  <c r="L57" i="35" a="1"/>
  <c r="AU63" i="35" a="1"/>
  <c r="W56" i="35" a="1"/>
  <c r="AS37" i="35" a="1"/>
  <c r="K61" i="36" a="1"/>
  <c r="N29" i="36" a="1"/>
  <c r="I9" i="36" a="1"/>
  <c r="G8" i="36" a="1"/>
  <c r="AQ71" i="36" a="1"/>
  <c r="AE44" i="35" a="1"/>
  <c r="AK61" i="35" a="1"/>
  <c r="AF60" i="35" a="1"/>
  <c r="AK56" i="36" a="1"/>
  <c r="AR78" i="36" a="1"/>
  <c r="AS39" i="35" a="1"/>
  <c r="N13" i="35" a="1"/>
  <c r="F39" i="36" a="1"/>
  <c r="N42" i="35" a="1"/>
  <c r="AN41" i="36" a="1"/>
  <c r="I57" i="36" a="1"/>
  <c r="N44" i="36" a="1"/>
  <c r="K20" i="35" a="1"/>
  <c r="AT60" i="35" a="1"/>
  <c r="AR69" i="36" a="1"/>
  <c r="I60" i="35" a="1"/>
  <c r="N63" i="36" a="1"/>
  <c r="O63" i="35" a="1"/>
  <c r="O38" i="35" a="1"/>
  <c r="F25" i="35" a="1"/>
  <c r="J6" i="35" a="1"/>
  <c r="AE75" i="35" a="1"/>
  <c r="Y55" i="35" a="1"/>
  <c r="J63" i="35" a="1"/>
  <c r="F5" i="35" a="1"/>
  <c r="N5" i="36" a="1"/>
  <c r="N30" i="36" a="1"/>
  <c r="T71" i="35" a="1"/>
  <c r="W78" i="35" a="1"/>
  <c r="AQ79" i="36" a="1"/>
  <c r="AB77" i="36" a="1"/>
  <c r="AK72" i="36" a="1"/>
  <c r="AS58" i="36" a="1"/>
  <c r="L69" i="36" a="1"/>
  <c r="AT70" i="35" a="1"/>
  <c r="AA74" i="35" a="1"/>
  <c r="J8" i="35" a="1"/>
  <c r="W53" i="36" a="1"/>
  <c r="N45" i="35" a="1"/>
  <c r="O77" i="36" a="1"/>
  <c r="AF52" i="36" a="1"/>
  <c r="AD74" i="36" a="1"/>
  <c r="X75" i="36" a="1"/>
  <c r="L25" i="35" a="1"/>
  <c r="O44" i="36" a="1"/>
  <c r="L44" i="36" a="1"/>
  <c r="AN75" i="36" a="1"/>
  <c r="J23" i="36" a="1"/>
  <c r="AL45" i="36" a="1"/>
  <c r="AV79" i="35" a="1"/>
  <c r="F38" i="35" a="1"/>
  <c r="AM69" i="36" a="1"/>
  <c r="P79" i="35" a="1"/>
  <c r="AE57" i="35" a="1"/>
  <c r="K56" i="35" a="1"/>
  <c r="L37" i="35" a="1"/>
  <c r="AQ43" i="35" a="1"/>
  <c r="Z39" i="35" a="1"/>
  <c r="L6" i="8" a="1"/>
  <c r="G47" i="36" a="1"/>
  <c r="AO79" i="36" a="1"/>
  <c r="AE79" i="36" a="1"/>
  <c r="J45" i="35" a="1"/>
  <c r="AR78" i="35" a="1"/>
  <c r="J75" i="36" a="1"/>
  <c r="K8" i="35" a="1"/>
  <c r="W74" i="35" a="1"/>
  <c r="AU76" i="36" a="1"/>
  <c r="E6" i="35" a="1"/>
  <c r="M11" i="36" a="1"/>
  <c r="AD40" i="36" a="1"/>
  <c r="X38" i="36" a="1"/>
  <c r="AU75" i="35" a="1"/>
  <c r="AT74" i="35" a="1"/>
  <c r="AN37" i="36" a="1"/>
  <c r="J9" i="36" a="1"/>
  <c r="V71" i="36" a="1"/>
  <c r="K20" i="36" a="1"/>
  <c r="AC52" i="35" a="1"/>
  <c r="H52" i="36" a="1"/>
  <c r="L53" i="35" a="1"/>
  <c r="L23" i="36" a="1"/>
  <c r="AV61" i="35" a="1"/>
  <c r="AO69" i="35" a="1"/>
  <c r="F54" i="35" a="1"/>
  <c r="D31" i="35" a="1"/>
  <c r="T52" i="36" a="1"/>
  <c r="AV63" i="36" a="1"/>
  <c r="D42" i="35" a="1"/>
  <c r="AL44" i="36" a="1"/>
  <c r="Z44" i="36" a="1"/>
  <c r="N37" i="35" a="1"/>
  <c r="AP54" i="36" a="1"/>
  <c r="D11" i="36" a="1"/>
  <c r="E37" i="36" a="1"/>
  <c r="O25" i="35" a="1"/>
  <c r="U70" i="35" a="1"/>
  <c r="K75" i="35" a="1"/>
  <c r="AO43" i="35" a="1"/>
  <c r="F13" i="35" a="1"/>
  <c r="D56" i="35" a="1"/>
  <c r="F70" i="35" a="1"/>
  <c r="AE70" i="36" a="1"/>
  <c r="AM39" i="36" a="1"/>
  <c r="AB69" i="36" a="1"/>
  <c r="N29" i="35" a="1"/>
  <c r="O72" i="35" a="1"/>
  <c r="AL70" i="35" a="1"/>
  <c r="AK38" i="36" a="1"/>
  <c r="E11" i="36" a="1"/>
  <c r="AT69" i="35" a="1"/>
  <c r="AS69" i="35" a="1"/>
  <c r="AB76" i="36" a="1"/>
  <c r="AQ36" i="36" a="1"/>
  <c r="AQ56" i="35" a="1"/>
  <c r="K10" i="35" a="1"/>
  <c r="Y76" i="35" a="1"/>
  <c r="AD71" i="35" a="1"/>
  <c r="Y58" i="35" a="1"/>
  <c r="H10" i="35" a="1"/>
  <c r="AT45" i="35" a="1"/>
  <c r="H76" i="35" a="1"/>
  <c r="AK47" i="35" a="1"/>
  <c r="M74" i="36" a="1"/>
  <c r="M38" i="35" a="1"/>
  <c r="AQ57" i="35" a="1"/>
  <c r="Z40" i="35" a="1"/>
  <c r="AJ75" i="36" a="1"/>
  <c r="O60" i="36" a="1"/>
  <c r="AA57" i="35" a="1"/>
  <c r="AE60" i="36" a="1"/>
  <c r="AR77" i="36" a="1"/>
  <c r="M68" i="35" a="1"/>
  <c r="AL62" i="36" a="1"/>
  <c r="J71" i="35" a="1"/>
  <c r="G11" i="35" a="1"/>
  <c r="M78" i="36" a="1"/>
  <c r="N76" i="36" a="1"/>
  <c r="I70" i="35" a="1"/>
  <c r="AE67" i="36" a="1"/>
  <c r="AD53" i="35" a="1"/>
  <c r="AT46" i="36" a="1"/>
  <c r="F39" i="35" a="1"/>
  <c r="L3" i="36" a="1"/>
  <c r="AR68" i="36" a="1"/>
  <c r="P5" i="35" a="1"/>
  <c r="L55" i="36" a="1"/>
  <c r="AJ44" i="36" a="1"/>
  <c r="D72" i="36" a="1"/>
  <c r="AO47" i="35" a="1"/>
  <c r="F62" i="35" a="1"/>
  <c r="AP43" i="36" a="1"/>
  <c r="V42" i="35" a="1"/>
  <c r="AU52" i="35" a="1"/>
  <c r="E7" i="35" a="1"/>
  <c r="X73" i="35" a="1"/>
  <c r="AO41" i="35" a="1"/>
  <c r="L4" i="35" a="1"/>
  <c r="M7" i="36" a="1"/>
  <c r="H62" i="36" a="1"/>
  <c r="AM52" i="36" a="1"/>
  <c r="AM77" i="35" a="1"/>
  <c r="V38" i="35" a="1"/>
  <c r="H38" i="36" a="1"/>
  <c r="J25" i="36" a="1"/>
  <c r="AP76" i="35" a="1"/>
  <c r="AC45" i="36" a="1"/>
  <c r="AO46" i="36" a="1"/>
  <c r="E52" i="36" a="1"/>
  <c r="G9" i="35" a="1"/>
  <c r="F46" i="36" a="1"/>
  <c r="AD37" i="36" a="1"/>
  <c r="J6" i="36" a="1"/>
  <c r="V60" i="36" a="1"/>
  <c r="AO53" i="35" a="1"/>
  <c r="O74" i="35" a="1"/>
  <c r="I10" i="36" a="1"/>
  <c r="K68" i="36" a="1"/>
  <c r="AB43" i="35" a="1"/>
  <c r="AL63" i="36" a="1"/>
  <c r="J68" i="35" a="1"/>
  <c r="AP37" i="36" a="1"/>
  <c r="V79" i="36" a="1"/>
  <c r="AP42" i="36" a="1"/>
  <c r="AC47" i="36" a="1"/>
  <c r="L75" i="35" a="1"/>
  <c r="AK57" i="35" a="1"/>
  <c r="AL78" i="36" a="1"/>
  <c r="AQ46" i="36" a="1"/>
  <c r="AE37" i="35" a="1"/>
  <c r="O8" i="36" a="1"/>
  <c r="E46" i="36" a="1"/>
  <c r="AL77" i="35" a="1"/>
  <c r="AE45" i="36" a="1"/>
  <c r="AJ59" i="36" a="1"/>
  <c r="N21" i="35" a="1"/>
  <c r="L8" i="9" a="1"/>
  <c r="X51" i="35" a="1"/>
  <c r="AM37" i="36" a="1"/>
  <c r="L71" i="36" a="1"/>
  <c r="E43" i="36" a="1"/>
  <c r="AF58" i="36" a="1"/>
  <c r="U78" i="36" a="1"/>
  <c r="X38" i="35" a="1"/>
  <c r="AC79" i="35" a="1"/>
  <c r="M40" i="36" a="1"/>
  <c r="AM40" i="36" a="1"/>
  <c r="AS76" i="35" a="1"/>
  <c r="AJ67" i="35" a="1"/>
  <c r="X40" i="36" a="1"/>
  <c r="AV39" i="35" a="1"/>
  <c r="J67" i="36" a="1"/>
  <c r="K24" i="35" a="1"/>
  <c r="AL39" i="35" a="1"/>
  <c r="J78" i="36" a="1"/>
  <c r="H78" i="36" a="1"/>
  <c r="E10" i="35" a="1"/>
  <c r="AQ38" i="35" a="1"/>
  <c r="AF62" i="36" a="1"/>
  <c r="L53" i="36" a="1"/>
  <c r="K69" i="36" a="1"/>
  <c r="L14" i="35" a="1"/>
  <c r="AV44" i="35" a="1"/>
  <c r="AS77" i="35" a="1"/>
  <c r="U67" i="35" a="1"/>
  <c r="P9" i="35" a="1"/>
  <c r="H12" i="35" a="1"/>
  <c r="H71" i="36" a="1"/>
  <c r="P58" i="35" a="1"/>
  <c r="N47" i="35" a="1"/>
  <c r="Z77" i="35" a="1"/>
  <c r="I28" i="36" a="1"/>
  <c r="O8" i="35" a="1"/>
  <c r="AA47" i="36" a="1"/>
  <c r="V51" i="36" a="1"/>
  <c r="H73" i="36" a="1"/>
  <c r="F71" i="35" a="1"/>
  <c r="AJ57" i="35" a="1"/>
  <c r="G54" i="35" a="1"/>
  <c r="AV79" i="36" a="1"/>
  <c r="AR53" i="36" a="1"/>
  <c r="AR55" i="35" a="1"/>
  <c r="T45" i="36" a="1"/>
  <c r="E26" i="36" a="1"/>
  <c r="AD69" i="35" a="1"/>
  <c r="J5" i="35" a="1"/>
  <c r="M26" i="36" a="1"/>
  <c r="AO58" i="36" a="1"/>
  <c r="AN73" i="36" a="1"/>
  <c r="AM79" i="36" a="1"/>
  <c r="V60" i="35" a="1"/>
  <c r="AN51" i="36" a="1"/>
  <c r="H21" i="36" a="1"/>
  <c r="X39" i="35" a="1"/>
  <c r="U58" i="36" a="1"/>
  <c r="Y60" i="35" a="1"/>
  <c r="M27" i="36" a="1"/>
  <c r="AM38" i="35" a="1"/>
  <c r="I61" i="35" a="1"/>
  <c r="G76" i="35" a="1"/>
  <c r="AF36" i="36" a="1"/>
  <c r="P59" i="35" a="1"/>
  <c r="I63" i="35" a="1"/>
  <c r="O56" i="35" a="1"/>
  <c r="P37" i="35" a="1"/>
  <c r="N58" i="35" a="1"/>
  <c r="I12" i="36" a="1"/>
  <c r="AK67" i="36" a="1"/>
  <c r="D76" i="35" a="1"/>
  <c r="AB55" i="35" a="1"/>
  <c r="AL70" i="36" a="1"/>
  <c r="L8" i="26" a="1"/>
  <c r="AP75" i="36" a="1"/>
  <c r="Z62" i="36" a="1"/>
  <c r="AJ74" i="36" a="1"/>
  <c r="D51" i="35" a="1"/>
  <c r="F23" i="35" a="1"/>
  <c r="H67" i="35" a="1"/>
  <c r="AS75" i="36" a="1"/>
  <c r="I69" i="36" a="1"/>
  <c r="AN76" i="35" a="1"/>
  <c r="J28" i="35" a="1"/>
  <c r="K59" i="36" a="1"/>
  <c r="AB73" i="35" a="1"/>
  <c r="AU59" i="36" a="1"/>
  <c r="AB61" i="35" a="1"/>
  <c r="AM60" i="35" a="1"/>
  <c r="AB37" i="35" a="1"/>
  <c r="AB39" i="36" a="1"/>
  <c r="AQ78" i="35" a="1"/>
  <c r="J20" i="36" a="1"/>
  <c r="AJ60" i="35" a="1"/>
  <c r="D75" i="35" a="1"/>
  <c r="AK79" i="36" a="1"/>
  <c r="AK62" i="36" a="1"/>
  <c r="AF73" i="35" a="1"/>
  <c r="AD42" i="36" a="1"/>
  <c r="T39" i="35" a="1"/>
  <c r="T74" i="36" a="1"/>
  <c r="Y61" i="36" a="1"/>
  <c r="M56" i="36" a="1"/>
  <c r="AM73" i="35" a="1"/>
  <c r="AS76" i="36" a="1"/>
  <c r="E42" i="35" a="1"/>
  <c r="K8" i="36" a="1"/>
  <c r="AL69" i="36" a="1"/>
  <c r="D53" i="36" a="1"/>
  <c r="L45" i="36" a="1"/>
  <c r="V74" i="36" a="1"/>
  <c r="AN42" i="35" a="1"/>
  <c r="AC54" i="36" a="1"/>
  <c r="H42" i="35" a="1"/>
  <c r="AT61" i="35" a="1"/>
  <c r="J5" i="36" a="1"/>
  <c r="X41" i="36" a="1"/>
  <c r="AT40" i="36" a="1"/>
  <c r="H42" i="36" a="1"/>
  <c r="E20" i="35" a="1"/>
  <c r="V55" i="36" a="1"/>
  <c r="D38" i="35" a="1"/>
  <c r="F46" i="35" a="1"/>
  <c r="L11" i="36" a="1"/>
  <c r="I58" i="36" a="1"/>
  <c r="P69" i="36" a="1"/>
  <c r="AO45" i="36" a="1"/>
  <c r="AA69" i="36" a="1"/>
  <c r="L70" i="35" a="1"/>
  <c r="O43" i="36" a="1"/>
  <c r="I35" i="35" a="1"/>
  <c r="I43" i="35" a="1"/>
  <c r="AC42" i="36" a="1"/>
  <c r="O58" i="36" a="1"/>
  <c r="E27" i="36" a="1"/>
  <c r="Z74" i="36" a="1"/>
  <c r="AD68" i="35" a="1"/>
  <c r="AF55" i="35" a="1"/>
  <c r="AK51" i="36" a="1"/>
  <c r="V77" i="36" a="1"/>
  <c r="AT73" i="36" a="1"/>
  <c r="AL47" i="36" a="1"/>
  <c r="W38" i="36" a="1"/>
  <c r="AN61" i="35" a="1"/>
  <c r="AA78" i="36" a="1"/>
  <c r="L21" i="35" a="1"/>
  <c r="AA71" i="36" a="1"/>
  <c r="K72" i="35" a="1"/>
  <c r="AM69" i="35" a="1"/>
  <c r="M21" i="35" a="1"/>
  <c r="P7" i="35" a="1"/>
  <c r="M13" i="35" a="1"/>
  <c r="Z69" i="36" a="1"/>
  <c r="E70" i="35" a="1"/>
  <c r="P57" i="35" a="1"/>
  <c r="J21" i="35" a="1"/>
  <c r="J73" i="35" a="1"/>
  <c r="P10" i="36" a="1"/>
  <c r="O15" i="36" a="1"/>
  <c r="AA71" i="35" a="1"/>
  <c r="F57" i="36" a="1"/>
  <c r="AJ71" i="36" a="1"/>
  <c r="E14" i="35" a="1"/>
  <c r="AQ79" i="35" a="1"/>
  <c r="T56" i="36" a="1"/>
  <c r="O12" i="36" a="1"/>
  <c r="P44" i="36" a="1"/>
  <c r="AR61" i="36" a="1"/>
  <c r="L61" i="35" a="1"/>
  <c r="AK35" i="36" a="1"/>
  <c r="U62" i="35" a="1"/>
  <c r="AR79" i="36" a="1"/>
  <c r="AJ51" i="35" a="1"/>
  <c r="AF75" i="35" a="1"/>
  <c r="AA54" i="35" a="1"/>
  <c r="AQ70" i="35" a="1"/>
  <c r="AC40" i="35" a="1"/>
  <c r="P41" i="36" a="1"/>
  <c r="AD36" i="36" a="1"/>
  <c r="D40" i="35" a="1"/>
  <c r="AC67" i="36" a="1"/>
  <c r="AL59" i="35" a="1"/>
  <c r="AQ67" i="36" a="1"/>
  <c r="AE46" i="35" a="1"/>
  <c r="K6" i="35" a="1"/>
  <c r="Z73" i="36" a="1"/>
  <c r="X46" i="35" a="1"/>
  <c r="J41" i="36" a="1"/>
  <c r="D73" i="36" a="1"/>
  <c r="AL69" i="35" a="1"/>
  <c r="K12" i="36" a="1"/>
  <c r="Z70" i="35" a="1"/>
  <c r="AK74" i="36" a="1"/>
  <c r="K54" i="36" a="1"/>
  <c r="AD59" i="35" a="1"/>
  <c r="AP71" i="35" a="1"/>
  <c r="AU42" i="35" a="1"/>
  <c r="X44" i="36" a="1"/>
  <c r="E56" i="36" a="1"/>
  <c r="V41" i="36" a="1"/>
  <c r="I26" i="36" a="1"/>
  <c r="K53" i="35" a="1"/>
  <c r="L13" i="35" a="1"/>
  <c r="E13" i="35" a="1"/>
  <c r="AM42" i="35" a="1"/>
  <c r="W59" i="36" a="1"/>
  <c r="AJ52" i="36" a="1"/>
  <c r="T40" i="36" a="1"/>
  <c r="AO78" i="36" a="1"/>
  <c r="AO35" i="36" a="1"/>
  <c r="AU68" i="35" a="1"/>
  <c r="J69" i="36" a="1"/>
  <c r="E25" i="35" a="1"/>
  <c r="AL72" i="36" a="1"/>
  <c r="AL57" i="36" a="1"/>
  <c r="AV46" i="35" a="1"/>
  <c r="E24" i="36" a="1"/>
  <c r="D76" i="36" a="1"/>
  <c r="AP56" i="35" a="1"/>
  <c r="AF74" i="36" a="1"/>
  <c r="H76" i="36" a="1"/>
  <c r="AO47" i="36" a="1"/>
  <c r="AD36" i="35" a="1"/>
  <c r="N72" i="36" a="1"/>
  <c r="M10" i="36" a="1"/>
  <c r="L8" i="34" a="1"/>
  <c r="L15" i="36" a="1"/>
  <c r="G73" i="36" a="1"/>
  <c r="K5" i="35" a="1"/>
  <c r="Y79" i="35" a="1"/>
  <c r="AM70" i="35" a="1"/>
  <c r="N72" i="35" a="1"/>
  <c r="AE61" i="36" a="1"/>
  <c r="P29" i="36" a="1"/>
  <c r="J7" i="35" a="1"/>
  <c r="U68" i="35" a="1"/>
  <c r="AK78" i="35" a="1"/>
  <c r="AS59" i="35" a="1"/>
  <c r="AQ44" i="36" a="1"/>
  <c r="AP38" i="35" a="1"/>
  <c r="AT58" i="36" a="1"/>
  <c r="K63" i="36" a="1"/>
  <c r="V78" i="35" a="1"/>
  <c r="L40" i="36" a="1"/>
  <c r="AJ36" i="36" a="1"/>
  <c r="AT58" i="35" a="1"/>
  <c r="X42" i="35" a="1"/>
  <c r="AS56" i="36" a="1"/>
  <c r="Y47" i="36" a="1"/>
  <c r="F19" i="36" a="1"/>
  <c r="H54" i="36" a="1"/>
  <c r="AO44" i="36" a="1"/>
  <c r="I25" i="35" a="1"/>
  <c r="AU73" i="35" a="1"/>
  <c r="N51" i="36" a="1"/>
  <c r="O57" i="35" a="1"/>
  <c r="H68" i="36" a="1"/>
  <c r="AE35" i="35" a="1"/>
  <c r="H44" i="36" a="1"/>
  <c r="X36" i="36" a="1"/>
  <c r="AL76" i="36" a="1"/>
  <c r="AQ41" i="35" a="1"/>
  <c r="X74" i="36" a="1"/>
  <c r="H58" i="36" a="1"/>
  <c r="M53" i="36" a="1"/>
  <c r="D41" i="35" a="1"/>
  <c r="U38" i="36" a="1"/>
  <c r="AQ55" i="36" a="1"/>
  <c r="Y75" i="35" a="1"/>
  <c r="AC73" i="36" a="1"/>
  <c r="AR59" i="35" a="1"/>
  <c r="P42" i="36" a="1"/>
  <c r="AB68" i="35" a="1"/>
  <c r="AS41" i="35" a="1"/>
  <c r="AD73" i="35" a="1"/>
  <c r="AN37" i="35" a="1"/>
  <c r="Y71" i="35" a="1"/>
  <c r="U35" i="35" a="1"/>
  <c r="J14" i="35" a="1"/>
  <c r="W43" i="35" a="1"/>
  <c r="AB56" i="36" a="1"/>
  <c r="AT78" i="35" a="1"/>
  <c r="E41" i="35" a="1"/>
  <c r="I22" i="35" a="1"/>
  <c r="J44" i="36" a="1"/>
  <c r="AE37" i="36" a="1"/>
  <c r="AO75" i="36" a="1"/>
  <c r="AR41" i="36" a="1"/>
  <c r="K6" i="1" a="1"/>
  <c r="AT56" i="36" a="1"/>
  <c r="H72" i="35" a="1"/>
  <c r="M24" i="36" a="1"/>
  <c r="I26" i="35" a="1"/>
  <c r="F31" i="35" a="1"/>
  <c r="AR45" i="35" a="1"/>
  <c r="AS45" i="35" a="1"/>
  <c r="P38" i="35" a="1"/>
  <c r="AU75" i="36" a="1"/>
  <c r="D24" i="36" a="1"/>
  <c r="Y43" i="35" a="1"/>
  <c r="AM72" i="36" a="1"/>
  <c r="AN40" i="36" a="1"/>
  <c r="I70" i="36" a="1"/>
  <c r="AM75" i="35" a="1"/>
  <c r="Z78" i="35" a="1"/>
  <c r="I63" i="36" a="1"/>
  <c r="L8" i="24" a="1"/>
  <c r="AT72" i="36" a="1"/>
  <c r="AA77" i="35" a="1"/>
  <c r="AV37" i="35" a="1"/>
  <c r="J47" i="35" a="1"/>
  <c r="AV53" i="36" a="1"/>
  <c r="I4" i="35" a="1"/>
  <c r="P67" i="36" a="1"/>
  <c r="N52" i="36" a="1"/>
  <c r="AA38" i="35" a="1"/>
  <c r="E77" i="35" a="1"/>
  <c r="AL67" i="36" a="1"/>
  <c r="AC78" i="35" a="1"/>
  <c r="AQ61" i="35" a="1"/>
  <c r="K73" i="35" a="1"/>
  <c r="N57" i="35" a="1"/>
  <c r="AM77" i="36" a="1"/>
  <c r="K62" i="35" a="1"/>
  <c r="AU79" i="35" a="1"/>
  <c r="AN53" i="35" a="1"/>
  <c r="Z53" i="35" a="1"/>
  <c r="AK53" i="35" a="1"/>
  <c r="M63" i="36" a="1"/>
  <c r="F77" i="36" a="1"/>
  <c r="AR72" i="36" a="1"/>
  <c r="M28" i="36" a="1"/>
  <c r="D41" i="36" a="1"/>
  <c r="U67" i="36" a="1"/>
  <c r="V35" i="36" a="1"/>
  <c r="M42" i="35" a="1"/>
  <c r="F42" i="35" a="1"/>
  <c r="T72" i="36" a="1"/>
  <c r="K67" i="35" a="1"/>
  <c r="AL45" i="35" a="1"/>
  <c r="I25" i="36" a="1"/>
  <c r="T68" i="35" a="1"/>
  <c r="E38" i="35" a="1"/>
  <c r="AM52" i="35" a="1"/>
  <c r="AF47" i="36" a="1"/>
  <c r="O7" i="35" a="1"/>
  <c r="AP39" i="35" a="1"/>
  <c r="AV70" i="36" a="1"/>
  <c r="AU61" i="35" a="1"/>
  <c r="I5" i="35" a="1"/>
  <c r="AM78" i="36" a="1"/>
  <c r="F54" i="36" a="1"/>
  <c r="I21" i="36" a="1"/>
  <c r="N23" i="36" a="1"/>
  <c r="AF63" i="36" a="1"/>
  <c r="AV74" i="35" a="1"/>
  <c r="H37" i="36" a="1"/>
  <c r="AD46" i="36" a="1"/>
  <c r="F4" i="35" a="1"/>
  <c r="Y52" i="36" a="1"/>
  <c r="AJ53" i="36" a="1"/>
  <c r="P26" i="35" a="1"/>
  <c r="L37" i="36" a="1"/>
  <c r="P67" i="35" a="1"/>
  <c r="AJ54" i="35" a="1"/>
  <c r="AT52" i="36" a="1"/>
  <c r="AC43" i="36" a="1"/>
  <c r="H71" i="35" a="1"/>
  <c r="AC46" i="36" a="1"/>
  <c r="F13" i="36" a="1"/>
  <c r="AT39" i="36" a="1"/>
  <c r="H41" i="36" a="1"/>
  <c r="P35" i="35" a="1"/>
  <c r="F21" i="35" a="1"/>
  <c r="N43" i="36" a="1"/>
  <c r="N5" i="35" a="1"/>
  <c r="N25" i="36" a="1"/>
  <c r="L54" i="36" a="1"/>
  <c r="AM46" i="36" a="1"/>
  <c r="AT68" i="36" a="1"/>
  <c r="W56" i="36" a="1"/>
  <c r="F35" i="36" a="1"/>
  <c r="AP58" i="36" a="1"/>
  <c r="AO63" i="35" a="1"/>
  <c r="X78" i="36" a="1"/>
  <c r="K37" i="35" a="1"/>
  <c r="X70" i="36" a="1"/>
  <c r="M69" i="35" a="1"/>
  <c r="G74" i="36" a="1"/>
  <c r="G56" i="36" a="1"/>
  <c r="M25" i="36" a="1"/>
  <c r="AF79" i="35" a="1"/>
  <c r="M46" i="36" a="1"/>
  <c r="V56" i="36" a="1"/>
  <c r="AB40" i="35" a="1"/>
  <c r="AD42" i="35" a="1"/>
  <c r="L46" i="35" a="1"/>
  <c r="D26" i="36" a="1"/>
  <c r="Y41" i="35" a="1"/>
  <c r="I27" i="35" a="1"/>
  <c r="AU51" i="36" a="1"/>
  <c r="AT71" i="36" a="1"/>
  <c r="O23" i="36" a="1"/>
  <c r="AQ53" i="36" a="1"/>
  <c r="D15" i="36" a="1"/>
  <c r="K23" i="36" a="1"/>
  <c r="AQ35" i="36" a="1"/>
  <c r="O79" i="36" a="1"/>
  <c r="AC79" i="36" a="1"/>
  <c r="AR37" i="36" a="1"/>
  <c r="AJ62" i="35" a="1"/>
  <c r="AD62" i="36" a="1"/>
  <c r="L158" i="33" a="1"/>
  <c r="AB56" i="35" a="1"/>
  <c r="I45" i="36" a="1"/>
  <c r="O61" i="36" a="1"/>
  <c r="W47" i="36" a="1"/>
  <c r="AQ52" i="36" a="1"/>
  <c r="W54" i="35" a="1"/>
  <c r="F26" i="36" a="1"/>
  <c r="N12" i="35" a="1"/>
  <c r="D6" i="35" a="1"/>
  <c r="G62" i="36" a="1"/>
  <c r="AJ55" i="35" a="1"/>
  <c r="I14" i="36" a="1"/>
  <c r="Z43" i="35" a="1"/>
  <c r="AC71" i="35" a="1"/>
  <c r="M54" i="35" a="1"/>
  <c r="AJ75" i="35" a="1"/>
  <c r="U47" i="36" a="1"/>
  <c r="F10" i="35" a="1"/>
  <c r="M57" i="36" a="1"/>
  <c r="AA37" i="35" a="1"/>
  <c r="Y38" i="36" a="1"/>
  <c r="P21" i="35" a="1"/>
  <c r="F22" i="36" a="1"/>
  <c r="H40" i="35" a="1"/>
  <c r="D7" i="36" a="1"/>
  <c r="AP43" i="35" a="1"/>
  <c r="AD70" i="35" a="1"/>
  <c r="D11" i="35" a="1"/>
  <c r="AN55" i="36" a="1"/>
  <c r="I79" i="35" a="1"/>
  <c r="AK45" i="36" a="1"/>
  <c r="E78" i="35" a="1"/>
  <c r="AA58" i="35" a="1"/>
  <c r="N63" i="35" a="1"/>
  <c r="E68" i="35" a="1"/>
  <c r="AU36" i="36" a="1"/>
  <c r="P52" i="35" a="1"/>
  <c r="AP59" i="36" a="1"/>
  <c r="H74" i="35" a="1"/>
  <c r="Z37" i="35" a="1"/>
  <c r="F78" i="36" a="1"/>
  <c r="AE35" i="36" a="1"/>
  <c r="P20" i="35" a="1"/>
  <c r="AN54" i="36" a="1"/>
  <c r="AK46" i="36" a="1"/>
  <c r="K7" i="35" a="1"/>
  <c r="T59" i="36" a="1"/>
  <c r="J51" i="35" a="1"/>
  <c r="P12" i="35" a="1"/>
  <c r="X43" i="36" a="1"/>
  <c r="T42" i="35" a="1"/>
  <c r="O47" i="35" a="1"/>
  <c r="I54" i="35" a="1"/>
  <c r="AS59" i="36" a="1"/>
  <c r="X61" i="36" a="1"/>
  <c r="P56" i="36" a="1"/>
  <c r="V61" i="36" a="1"/>
  <c r="AJ45" i="35" a="1"/>
  <c r="AR71" i="35" a="1"/>
  <c r="I23" i="36" a="1"/>
  <c r="AA40" i="35" a="1"/>
  <c r="X76" i="36" a="1"/>
  <c r="E46" i="35" a="1"/>
  <c r="W67" i="35" a="1"/>
  <c r="AA56" i="36" a="1"/>
  <c r="I14" i="35" a="1"/>
  <c r="O26" i="36" a="1"/>
  <c r="J24" i="36" a="1"/>
  <c r="Y54" i="36" a="1"/>
  <c r="AL51" i="36" a="1"/>
  <c r="L35" i="36" a="1"/>
  <c r="AT75" i="35" a="1"/>
  <c r="H28" i="35" a="1"/>
  <c r="AQ40" i="36" a="1"/>
  <c r="J53" i="36" a="1"/>
  <c r="M59" i="35" a="1"/>
  <c r="D40" i="36" a="1"/>
  <c r="L8" i="32" a="1"/>
  <c r="V47" i="36" a="1"/>
  <c r="X60" i="36" a="1"/>
  <c r="AO39" i="35" a="1"/>
  <c r="N36" i="36" a="1"/>
  <c r="Y47" i="35" a="1"/>
  <c r="AU55" i="36" a="1"/>
  <c r="D62" i="36" a="1"/>
  <c r="J62" i="35" a="1"/>
  <c r="M52" i="36" a="1"/>
  <c r="F40" i="35" a="1"/>
  <c r="N75" i="35" a="1"/>
  <c r="I74" i="36" a="1"/>
  <c r="X37" i="35" a="1"/>
  <c r="AC70" i="36" a="1"/>
  <c r="AK43" i="35" a="1"/>
  <c r="AM35" i="35" a="1"/>
  <c r="AU44" i="35" a="1"/>
  <c r="J46" i="35" a="1"/>
  <c r="AQ51" i="36" a="1"/>
  <c r="AV60" i="35" a="1"/>
  <c r="W61" i="36" a="1"/>
  <c r="N69" i="36" a="1"/>
  <c r="AD45" i="36" a="1"/>
  <c r="N14" i="35" a="1"/>
  <c r="AC51" i="36" a="1"/>
  <c r="AV78" i="36" a="1"/>
  <c r="G6" i="35" a="1"/>
  <c r="I78" i="36" a="1"/>
  <c r="AM44" i="36" a="1"/>
  <c r="AO59" i="36" a="1"/>
  <c r="AJ57" i="36" a="1"/>
  <c r="O20" i="35" a="1"/>
  <c r="AE58" i="35" a="1"/>
  <c r="M45" i="36" a="1"/>
  <c r="H72" i="36" a="1"/>
  <c r="AU39" i="35" a="1"/>
  <c r="AS78" i="35" a="1"/>
  <c r="N46" i="35" a="1"/>
  <c r="P40" i="35" a="1"/>
  <c r="X76" i="35" a="1"/>
  <c r="J54" i="36" a="1"/>
  <c r="L40" i="35" a="1"/>
  <c r="G25" i="36" a="1"/>
  <c r="K79" i="36" a="1"/>
  <c r="AR53" i="35" a="1"/>
  <c r="T61" i="35" a="1"/>
  <c r="AF78" i="36" a="1"/>
  <c r="AC60" i="35" a="1"/>
  <c r="P3" i="36" a="1"/>
  <c r="D30" i="36" a="1"/>
  <c r="W75" i="35" a="1"/>
  <c r="F43" i="35" a="1"/>
  <c r="AO37" i="36" a="1"/>
  <c r="H3" i="36" a="1"/>
  <c r="AE72" i="35" a="1"/>
  <c r="T69" i="35" a="1"/>
  <c r="AJ68" i="35" a="1"/>
  <c r="Z51" i="36" a="1"/>
  <c r="V72" i="35" a="1"/>
  <c r="M12" i="35" a="1"/>
  <c r="K43" i="35" a="1"/>
  <c r="AJ69" i="35" a="1"/>
  <c r="AK56" i="35" a="1"/>
  <c r="M56" i="35" a="1"/>
  <c r="AQ61" i="36" a="1"/>
  <c r="AK37" i="36" a="1"/>
  <c r="AB53" i="36" a="1"/>
  <c r="W41" i="36" a="1"/>
  <c r="F59" i="35" a="1"/>
  <c r="E74" i="35" a="1"/>
  <c r="T70" i="35" a="1"/>
  <c r="AF58" i="35" a="1"/>
  <c r="AF73" i="36" a="1"/>
  <c r="O76" i="36" a="1"/>
  <c r="AL58" i="36" a="1"/>
  <c r="AO74" i="36" a="1"/>
  <c r="AV35" i="36" a="1"/>
  <c r="AR46" i="35" a="1"/>
  <c r="V68" i="35" a="1"/>
  <c r="N42" i="36" a="1"/>
  <c r="AO38" i="35" a="1"/>
  <c r="W52" i="36" a="1"/>
  <c r="L26" i="35" a="1"/>
  <c r="AM40" i="35" a="1"/>
  <c r="AL72" i="35" a="1"/>
  <c r="F72" i="36" a="1"/>
  <c r="H26" i="35" a="1"/>
  <c r="O74" i="36" a="1"/>
  <c r="P68" i="36" a="1"/>
  <c r="AQ43" i="36" a="1"/>
  <c r="D24" i="35" a="1"/>
  <c r="D69" i="36" a="1"/>
  <c r="K53" i="36" a="1"/>
  <c r="AT77" i="36" a="1"/>
  <c r="W52" i="35" a="1"/>
  <c r="AB74" i="35" a="1"/>
  <c r="K58" i="35" a="1"/>
  <c r="J20" i="35" a="1"/>
  <c r="M58" i="35" a="1"/>
  <c r="AK60" i="36" a="1"/>
  <c r="H13" i="35" a="1"/>
  <c r="AO42" i="36" a="1"/>
  <c r="O22" i="36" a="1"/>
  <c r="F74" i="36" a="1"/>
  <c r="J11" i="35" a="1"/>
  <c r="H5" i="36" a="1"/>
  <c r="P52" i="36" a="1"/>
  <c r="P10" i="35" a="1"/>
  <c r="AJ72" i="36" a="1"/>
  <c r="L43" i="35" a="1"/>
  <c r="Y44" i="35" a="1"/>
  <c r="AV63" i="35" a="1"/>
  <c r="AO63" i="36" a="1"/>
  <c r="K7" i="36" a="1"/>
  <c r="H69" i="36" a="1"/>
  <c r="G41" i="36" a="1"/>
  <c r="AV61" i="36" a="1"/>
  <c r="G30" i="35" a="1"/>
  <c r="AN54" i="35" a="1"/>
  <c r="K11" i="36" a="1"/>
  <c r="AQ76" i="36" a="1"/>
  <c r="J29" i="35" a="1"/>
  <c r="AR74" i="36" a="1"/>
  <c r="X54" i="36" a="1"/>
  <c r="O29" i="35" a="1"/>
  <c r="G40" i="36" a="1"/>
  <c r="L25" i="36" a="1"/>
  <c r="AM62" i="35" a="1"/>
  <c r="E69" i="36" a="1"/>
  <c r="K71" i="35" a="1"/>
  <c r="Z60" i="36" a="1"/>
  <c r="K41" i="35" a="1"/>
  <c r="D36" i="35" a="1"/>
  <c r="V38" i="36" a="1"/>
  <c r="AP67" i="36" a="1"/>
  <c r="AL60" i="36" a="1"/>
  <c r="J59" i="35" a="1"/>
  <c r="L62" i="35" a="1"/>
  <c r="J10" i="36" a="1"/>
  <c r="AK41" i="35" a="1"/>
  <c r="N68" i="35" a="1"/>
  <c r="L7" i="36" a="1"/>
  <c r="H8" i="36" a="1"/>
  <c r="Y46" i="36" a="1"/>
  <c r="AO42" i="35" a="1"/>
  <c r="H38" i="35" a="1"/>
  <c r="I6" i="35" a="1"/>
  <c r="AD35" i="36" a="1"/>
  <c r="AJ42" i="35" a="1"/>
  <c r="AF56" i="36" a="1"/>
  <c r="AS47" i="36" a="1"/>
  <c r="J77" i="36" a="1"/>
  <c r="Z42" i="35" a="1"/>
  <c r="AC56" i="35" a="1"/>
  <c r="AM63" i="35" a="1"/>
  <c r="AQ58" i="36" a="1"/>
  <c r="I7" i="35" a="1"/>
  <c r="AL44" i="35" a="1"/>
  <c r="L72" i="36" a="1"/>
  <c r="AE71" i="36" a="1"/>
  <c r="AP37" i="35" a="1"/>
  <c r="I62" i="36" a="1"/>
  <c r="E57" i="35" a="1"/>
  <c r="F51" i="36" a="1"/>
  <c r="AJ36" i="35" a="1"/>
  <c r="D29" i="35" a="1"/>
  <c r="W36" i="35" a="1"/>
  <c r="AR72" i="35" a="1"/>
  <c r="K38" i="35" a="1"/>
  <c r="Z47" i="36" a="1"/>
  <c r="E29" i="35" a="1"/>
  <c r="K9" i="35" a="1"/>
  <c r="U36" i="36" a="1"/>
  <c r="AP62" i="36" a="1"/>
  <c r="F74" i="35" a="1"/>
  <c r="AM43" i="36" a="1"/>
  <c r="AJ41" i="35" a="1"/>
  <c r="K70" i="36" a="1"/>
  <c r="V41" i="35" a="1"/>
  <c r="P70" i="36" a="1"/>
  <c r="AA45" i="36" a="1"/>
  <c r="G36" i="36" a="1"/>
  <c r="AU60" i="35" a="1"/>
  <c r="L27" i="35" a="1"/>
  <c r="AB36" i="35" a="1"/>
  <c r="AJ78" i="36" a="1"/>
  <c r="AT55" i="36" a="1"/>
  <c r="AO72" i="36" a="1"/>
  <c r="AC38" i="35" a="1"/>
  <c r="H63" i="35" a="1"/>
  <c r="AK37" i="35" a="1"/>
  <c r="I57" i="35" a="1"/>
  <c r="AJ52" i="35" a="1"/>
  <c r="AK79" i="35" a="1"/>
  <c r="P39" i="35" a="1"/>
  <c r="AQ75" i="35" a="1"/>
  <c r="M70" i="36" a="1"/>
  <c r="J52" i="35" a="1"/>
  <c r="P46" i="35" a="1"/>
  <c r="K42" i="36" a="1"/>
  <c r="X67" i="35" a="1"/>
  <c r="V67" i="36" a="1"/>
  <c r="I44" i="35" a="1"/>
  <c r="AB53" i="35" a="1"/>
  <c r="L51" i="36" a="1"/>
  <c r="T68" i="36" a="1"/>
  <c r="AE59" i="36" a="1"/>
  <c r="AL46" i="35" a="1"/>
  <c r="AQ73" i="36" a="1"/>
  <c r="E47" i="36" a="1"/>
  <c r="AB72" i="35" a="1"/>
  <c r="W37" i="35" a="1"/>
  <c r="K76" i="35" a="1"/>
  <c r="AA72" i="35" a="1"/>
  <c r="M37" i="36" a="1"/>
  <c r="X56" i="35" a="1"/>
  <c r="AS55" i="36" a="1"/>
  <c r="F55" i="35" a="1"/>
  <c r="O58" i="35" a="1"/>
  <c r="N9" i="36" a="1"/>
  <c r="AB59" i="35" a="1"/>
  <c r="W55" i="36" a="1"/>
  <c r="P71" i="35" a="1"/>
  <c r="O42" i="35" a="1"/>
  <c r="L79" i="35" a="1"/>
  <c r="AC47" i="35" a="1"/>
  <c r="K26" i="36" a="1"/>
  <c r="U69" i="36" a="1"/>
  <c r="AN77" i="35" a="1"/>
  <c r="O4" i="36" a="1"/>
  <c r="P45" i="36" a="1"/>
  <c r="AR73" i="36" a="1"/>
  <c r="L4" i="36" a="1"/>
  <c r="H30" i="35" a="1"/>
  <c r="AO60" i="36" a="1"/>
  <c r="AD59" i="36" a="1"/>
  <c r="H45" i="36" a="1"/>
  <c r="M22" i="36" a="1"/>
  <c r="K36" i="35" a="1"/>
  <c r="AU47" i="35" a="1"/>
  <c r="AK76" i="35" a="1"/>
  <c r="M46" i="35" a="1"/>
  <c r="F75" i="35" a="1"/>
  <c r="N7" i="36" a="1"/>
  <c r="AT63" i="36" a="1"/>
  <c r="W69" i="35" a="1"/>
  <c r="W57" i="35" a="1"/>
  <c r="AJ79" i="35" a="1"/>
  <c r="AF38" i="35" a="1"/>
  <c r="AV75" i="35" a="1"/>
  <c r="K79" i="35" a="1"/>
  <c r="U51" i="36" a="1"/>
  <c r="P19" i="36" a="1"/>
  <c r="N40" i="35" a="1"/>
  <c r="AA51" i="36" a="1"/>
  <c r="E15" i="35" a="1"/>
  <c r="W71" i="35" a="1"/>
  <c r="L43" i="36" a="1"/>
  <c r="J29" i="36" a="1"/>
  <c r="O57" i="36" a="1"/>
  <c r="I23" i="35" a="1"/>
  <c r="AD72" i="35" a="1"/>
  <c r="H11" i="36" a="1"/>
  <c r="I77" i="36" a="1"/>
  <c r="AF41" i="36" a="1"/>
  <c r="V62" i="35" a="1"/>
  <c r="AF69" i="35" a="1"/>
  <c r="M41" i="36" a="1"/>
  <c r="AP74" i="35" a="1"/>
  <c r="AV72" i="35" a="1"/>
  <c r="O59" i="36" a="1"/>
  <c r="J43" i="36" a="1"/>
  <c r="V57" i="35" a="1"/>
  <c r="F73" i="35" a="1"/>
  <c r="AU42" i="36" a="1"/>
  <c r="J38" i="36" a="1"/>
  <c r="AF40" i="36" a="1"/>
  <c r="Z35" i="35" a="1"/>
  <c r="AJ41" i="36" a="1"/>
  <c r="AM74" i="35" a="1"/>
  <c r="V77" i="35" a="1"/>
  <c r="AJ46" i="36" a="1"/>
  <c r="M61" i="36" a="1"/>
  <c r="L159" i="29" a="1"/>
  <c r="E69" i="35" a="1"/>
  <c r="G36" i="35" a="1"/>
  <c r="V62" i="36" a="1"/>
  <c r="AV51" i="35" a="1"/>
  <c r="U54" i="35" a="1"/>
  <c r="K60" i="36" a="1"/>
  <c r="AR40" i="35" a="1"/>
  <c r="H5" i="35" a="1"/>
  <c r="T35" i="35" a="1"/>
  <c r="AS53" i="36" a="1"/>
  <c r="AM73" i="36" a="1"/>
  <c r="X60" i="35" a="1"/>
  <c r="F79" i="36" a="1"/>
  <c r="P5" i="36" a="1"/>
  <c r="AP59" i="35" a="1"/>
  <c r="T60" i="36" a="1"/>
  <c r="AJ45" i="36" a="1"/>
  <c r="J4" i="36" a="1"/>
  <c r="AA43" i="35" a="1"/>
  <c r="AC40" i="36" a="1"/>
  <c r="T58" i="35" a="1"/>
  <c r="U74" i="35" a="1"/>
  <c r="AB58" i="35" a="1"/>
  <c r="E59" i="36" a="1"/>
  <c r="L58" i="36" a="1"/>
  <c r="AM38" i="36" a="1"/>
  <c r="AV54" i="36" a="1"/>
  <c r="G78" i="35" a="1"/>
  <c r="AL53" i="35" a="1"/>
  <c r="AO40" i="35" a="1"/>
  <c r="N74" i="35" a="1"/>
  <c r="L30" i="35" a="1"/>
  <c r="AM60" i="36" a="1"/>
  <c r="AP39" i="36" a="1"/>
  <c r="AA67" i="36" a="1"/>
  <c r="AQ63" i="36" a="1"/>
  <c r="J44" i="35" a="1"/>
  <c r="Y67" i="35" a="1"/>
  <c r="N28" i="36" a="1"/>
  <c r="U45" i="35" a="1"/>
  <c r="L72" i="35" a="1"/>
  <c r="U55" i="35" a="1"/>
  <c r="AC55" i="36" a="1"/>
  <c r="AU61" i="36" a="1"/>
  <c r="Y43" i="36" a="1"/>
  <c r="N35" i="35" a="1"/>
  <c r="AD77" i="36" a="1"/>
  <c r="Y59" i="35" a="1"/>
  <c r="I29" i="35" a="1"/>
  <c r="O35" i="35" a="1"/>
  <c r="M79" i="36" a="1"/>
  <c r="M35" i="36" a="1"/>
  <c r="V40" i="35" a="1"/>
  <c r="AJ76" i="36" a="1"/>
  <c r="Z47" i="35" a="1"/>
  <c r="T77" i="35" a="1"/>
  <c r="P74" i="36" a="1"/>
  <c r="H6" i="36" a="1"/>
  <c r="D53" i="35" a="1"/>
  <c r="N77" i="36" a="1"/>
  <c r="F36" i="35" a="1"/>
  <c r="G40" i="35" a="1"/>
  <c r="U53" i="35" a="1"/>
  <c r="H59" i="35" a="1"/>
  <c r="AS54" i="35" a="1"/>
  <c r="AQ59" i="35" a="1"/>
  <c r="AQ67" i="35" a="1"/>
  <c r="J63" i="36" a="1"/>
  <c r="K30" i="35" a="1"/>
  <c r="AR70" i="36" a="1"/>
  <c r="I52" i="35" a="1"/>
  <c r="AO76" i="35" a="1"/>
  <c r="AB51" i="36" a="1"/>
  <c r="Y63" i="35" a="1"/>
  <c r="H56" i="36" a="1"/>
  <c r="AR36" i="36" a="1"/>
  <c r="G72" i="35" a="1"/>
  <c r="L6" i="28" a="1"/>
  <c r="X55" i="36" a="1"/>
  <c r="AJ72" i="35" a="1"/>
  <c r="I79" i="36" a="1"/>
  <c r="M58" i="36" a="1"/>
  <c r="N52" i="35" a="1"/>
  <c r="AL52" i="35" a="1"/>
  <c r="M8" i="36" a="1"/>
  <c r="O36" i="36" a="1"/>
  <c r="H20" i="35" a="1"/>
  <c r="N59" i="35" a="1"/>
  <c r="H58" i="35" a="1"/>
  <c r="M36" i="36" a="1"/>
  <c r="AQ78" i="36" a="1"/>
  <c r="AC77" i="36" a="1"/>
  <c r="O24" i="36" a="1"/>
  <c r="AP67" i="35" a="1"/>
  <c r="H53" i="35" a="1"/>
  <c r="AL75" i="35" a="1"/>
  <c r="F57" i="35" a="1"/>
  <c r="L14" i="36" a="1"/>
  <c r="D63" i="36" a="1"/>
  <c r="AT37" i="35" a="1"/>
  <c r="AC35" i="36" a="1"/>
  <c r="K74" i="35" a="1"/>
  <c r="P71" i="36" a="1"/>
  <c r="V68" i="36" a="1"/>
  <c r="Z61" i="35" a="1"/>
  <c r="F47" i="35" a="1"/>
  <c r="AP62" i="35" a="1"/>
  <c r="AS62" i="35" a="1"/>
  <c r="AP46" i="35" a="1"/>
  <c r="AV40" i="35" a="1"/>
  <c r="AS54" i="36" a="1"/>
  <c r="I68" i="35" a="1"/>
  <c r="AU54" i="35" a="1"/>
  <c r="AE55" i="36" a="1"/>
  <c r="AV60" i="36" a="1"/>
  <c r="Z61" i="36" a="1"/>
  <c r="AL55" i="36" a="1"/>
  <c r="AP47" i="35" a="1"/>
  <c r="Y60" i="36" a="1"/>
  <c r="T46" i="35" a="1"/>
  <c r="D67" i="36" a="1"/>
  <c r="Z68" i="36" a="1"/>
  <c r="AP57" i="35" a="1"/>
  <c r="AB63" i="36" a="1"/>
  <c r="F61" i="35" a="1"/>
  <c r="AQ57" i="36" a="1"/>
  <c r="T73" i="35" a="1"/>
  <c r="D3" i="36" a="1"/>
  <c r="E23" i="35" a="1"/>
  <c r="E21" i="35" a="1"/>
  <c r="G74" i="35" a="1"/>
  <c r="O54" i="35" a="1"/>
  <c r="AR39" i="35" a="1"/>
  <c r="AN63" i="36" a="1"/>
  <c r="AF57" i="36" a="1"/>
  <c r="AF54" i="36" a="1"/>
  <c r="D23" i="36" a="1"/>
  <c r="M3" i="35" a="1"/>
  <c r="U75" i="36" a="1"/>
  <c r="V73" i="36" a="1"/>
  <c r="O68" i="36" a="1"/>
  <c r="AP35" i="35" a="1"/>
  <c r="AN47" i="36" a="1"/>
  <c r="O71" i="36" a="1"/>
  <c r="F6" i="36" a="1"/>
  <c r="N31" i="35" a="1"/>
  <c r="D19" i="36" a="1"/>
  <c r="AN70" i="35" a="1"/>
  <c r="L9" i="35" a="1"/>
  <c r="X52" i="36" a="1"/>
  <c r="M28" i="35" a="1"/>
  <c r="AS71" i="35" a="1"/>
  <c r="U56" i="35" a="1"/>
  <c r="AM79" i="35" a="1"/>
  <c r="AV69" i="35" a="1"/>
  <c r="W63" i="35" a="1"/>
  <c r="Z73" i="35" a="1"/>
  <c r="Y38" i="35" a="1"/>
  <c r="O79" i="35" a="1"/>
  <c r="J28" i="36" a="1"/>
  <c r="AJ76" i="35" a="1"/>
  <c r="AE53" i="36" a="1"/>
  <c r="J61" i="35" a="1"/>
  <c r="L54" i="35" a="1"/>
  <c r="AN68" i="36" a="1"/>
  <c r="P68" i="35" a="1"/>
  <c r="AA54" i="36" a="1"/>
  <c r="AC55" i="35" a="1"/>
  <c r="Z45" i="36" a="1"/>
  <c r="AB57" i="36" a="1"/>
  <c r="X63" i="36" a="1"/>
  <c r="AO60" i="35" a="1"/>
  <c r="W40" i="35" a="1"/>
  <c r="AQ42" i="36" a="1"/>
  <c r="I21" i="35" a="1"/>
  <c r="P40" i="36" a="1"/>
  <c r="V51" i="35" a="1"/>
  <c r="J57" i="35" a="1"/>
  <c r="E12" i="36" a="1"/>
  <c r="J55" i="35" a="1"/>
  <c r="F42" i="36" a="1"/>
  <c r="AP71" i="36" a="1"/>
  <c r="F73" i="36" a="1"/>
  <c r="N24" i="36" a="1"/>
  <c r="M47" i="36" a="1"/>
  <c r="AC44" i="35" a="1"/>
  <c r="L24" i="36" a="1"/>
  <c r="AV58" i="35" a="1"/>
  <c r="W58" i="36" a="1"/>
  <c r="AE41" i="36" a="1"/>
  <c r="G38" i="36" a="1"/>
  <c r="AL57" i="35" a="1"/>
  <c r="AT79" i="36" a="1"/>
  <c r="AA62" i="36" a="1"/>
  <c r="AO73" i="36" a="1"/>
  <c r="AJ63" i="36" a="1"/>
  <c r="L6" i="36" a="1"/>
  <c r="Z53" i="36" a="1"/>
  <c r="AQ42" i="35" a="1"/>
  <c r="AQ45" i="36" a="1"/>
  <c r="L8" i="27" a="1"/>
  <c r="D74" i="35" a="1"/>
  <c r="K68" i="35" a="1"/>
  <c r="V53" i="35" a="1"/>
  <c r="AA70" i="36" a="1"/>
  <c r="AE41" i="35" a="1"/>
  <c r="K77" i="35" a="1"/>
  <c r="AF67" i="35" a="1"/>
  <c r="F24" i="35" a="1"/>
  <c r="AN57" i="36" a="1"/>
  <c r="AT74" i="36" a="1"/>
  <c r="AJ35" i="36" a="1"/>
  <c r="AQ62" i="35" a="1"/>
  <c r="AN38" i="35" a="1"/>
  <c r="AB60" i="35" a="1"/>
  <c r="P56" i="35" a="1"/>
  <c r="AU36" i="35" a="1"/>
  <c r="F6" i="35" a="1"/>
  <c r="D54" i="36" a="1"/>
  <c r="U56" i="36" a="1"/>
  <c r="G26" i="35" a="1"/>
  <c r="J7" i="36" a="1"/>
  <c r="F44" i="35" a="1"/>
  <c r="AE57" i="36" a="1"/>
  <c r="M12" i="36" a="1"/>
  <c r="AT43" i="35" a="1"/>
  <c r="H26" i="36" a="1"/>
  <c r="K38" i="36" a="1"/>
  <c r="W58" i="35" a="1"/>
  <c r="M23" i="35" a="1"/>
  <c r="D44" i="36" a="1"/>
  <c r="AC74" i="35" a="1"/>
  <c r="J51" i="36" a="1"/>
  <c r="E30" i="36" a="1"/>
  <c r="K44" i="36" a="1"/>
  <c r="AQ76" i="35" a="1"/>
  <c r="AU77" i="35" a="1"/>
  <c r="O68" i="35" a="1"/>
  <c r="AK58" i="36" a="1"/>
  <c r="O27" i="35" a="1"/>
  <c r="E51" i="35" a="1"/>
  <c r="Y77" i="36" a="1"/>
  <c r="AO79" i="35" a="1"/>
  <c r="AP73" i="36" a="1"/>
  <c r="L36" i="35" a="1"/>
  <c r="AL42" i="35" a="1"/>
  <c r="AV56" i="35" a="1"/>
  <c r="U58" i="35" a="1"/>
  <c r="W71" i="36" a="1"/>
  <c r="H29" i="36" a="1"/>
  <c r="AC41" i="36" a="1"/>
  <c r="H13" i="36" a="1"/>
  <c r="E28" i="36" a="1"/>
  <c r="W45" i="36" a="1"/>
  <c r="J68" i="36" a="1"/>
  <c r="AK45" i="35" a="1"/>
  <c r="AU69" i="35" a="1"/>
  <c r="AO55" i="36" a="1"/>
  <c r="T51" i="35" a="1"/>
  <c r="I42" i="36" a="1"/>
  <c r="N13" i="36" a="1"/>
  <c r="H37" i="35" a="1"/>
  <c r="O77" i="35" a="1"/>
  <c r="E37" i="35" a="1"/>
  <c r="O61" i="35" a="1"/>
  <c r="D36" i="36" a="1"/>
  <c r="J22" i="36" a="1"/>
  <c r="F71" i="36" a="1"/>
  <c r="T78" i="35" a="1"/>
  <c r="O25" i="36" a="1"/>
  <c r="I12" i="35" a="1"/>
  <c r="L21" i="36" a="1"/>
  <c r="AK63" i="35" a="1"/>
  <c r="D72" i="35" a="1"/>
  <c r="AS74" i="35" a="1"/>
  <c r="AM44" i="35" a="1"/>
  <c r="F15" i="36" a="1"/>
  <c r="AT38" i="36" a="1"/>
  <c r="V45" i="36" a="1"/>
  <c r="AF76" i="35" a="1"/>
  <c r="AU67" i="35" a="1"/>
  <c r="G41" i="35" a="1"/>
  <c r="N19" i="36" a="1"/>
  <c r="AV77" i="36" a="1"/>
  <c r="L60" i="35" a="1"/>
  <c r="AV52" i="36" a="1"/>
  <c r="D6" i="36" a="1"/>
  <c r="AR46" i="36" a="1"/>
  <c r="M6" i="36" a="1"/>
  <c r="K36" i="36" a="1"/>
  <c r="AL54" i="35" a="1"/>
  <c r="U38" i="35" a="1"/>
  <c r="AA45" i="35" a="1"/>
  <c r="L73" i="36" a="1"/>
  <c r="K75" i="36" a="1"/>
  <c r="W51" i="36" a="1"/>
  <c r="M24" i="35" a="1"/>
  <c r="O7" i="36" a="1"/>
  <c r="Y72" i="35" a="1"/>
  <c r="V54" i="36" a="1"/>
  <c r="L41" i="36" a="1"/>
  <c r="J79" i="35" a="1"/>
  <c r="AF46" i="35" a="1"/>
  <c r="AL78" i="35" a="1"/>
  <c r="I56" i="35" a="1"/>
  <c r="AD41" i="36" a="1"/>
  <c r="O20" i="36" a="1"/>
  <c r="AU70" i="35" a="1"/>
  <c r="I19" i="35" a="1"/>
  <c r="AF39" i="35" a="1"/>
  <c r="AL47" i="35" a="1"/>
  <c r="D26" i="35" a="1"/>
  <c r="G43" i="36" a="1"/>
  <c r="AA70" i="35" a="1"/>
  <c r="AA46" i="35" a="1"/>
  <c r="U77" i="35" a="1"/>
  <c r="G63" i="36" a="1"/>
  <c r="M74" i="35" a="1"/>
  <c r="P41" i="35" a="1"/>
  <c r="AU54" i="36" a="1"/>
  <c r="J37" i="35" a="1"/>
  <c r="AD62" i="35" a="1"/>
  <c r="AM67" i="35" a="1"/>
  <c r="P38" i="36" a="1"/>
  <c r="O5" i="35" a="1"/>
  <c r="L8" i="36" a="1"/>
  <c r="AB35" i="36" a="1"/>
  <c r="D9" i="35" a="1"/>
  <c r="AA61" i="35" a="1"/>
  <c r="L22" i="36" a="1"/>
  <c r="G14" i="35" a="1"/>
  <c r="AU45" i="36" a="1"/>
  <c r="E29" i="36" a="1"/>
  <c r="E39" i="36" a="1"/>
  <c r="AJ38" i="35" a="1"/>
  <c r="H35" i="36" a="1"/>
  <c r="N18" i="20" a="1"/>
  <c r="N17" i="20" a="1"/>
  <c r="N15" i="20" a="1"/>
  <c r="F24" i="20" a="1"/>
  <c r="F23" i="20" a="1"/>
  <c r="F22" i="20" a="1"/>
  <c r="F21" i="20" a="1"/>
  <c r="F16" i="20" a="1"/>
  <c r="N16" i="20" a="1"/>
  <c r="N23" i="20" a="1"/>
  <c r="N22" i="20" a="1"/>
  <c r="N21" i="20" a="1"/>
  <c r="N20" i="20" a="1"/>
  <c r="N19" i="20" a="1"/>
  <c r="F19" i="20" a="1"/>
  <c r="F17" i="20" a="1"/>
  <c r="L157" i="31" a="1"/>
  <c r="L8" i="34" l="1"/>
  <c r="M8" i="34" s="1"/>
  <c r="K9" i="34"/>
  <c r="G10" i="34"/>
  <c r="B8" i="34"/>
  <c r="C8" i="34" s="1"/>
  <c r="L8" i="33"/>
  <c r="M8" i="33" s="1"/>
  <c r="B8" i="33" s="1"/>
  <c r="C8" i="33" s="1"/>
  <c r="G10" i="33"/>
  <c r="B7" i="33"/>
  <c r="C7" i="33" s="1"/>
  <c r="B6" i="33"/>
  <c r="C6" i="33" s="1"/>
  <c r="L8" i="32"/>
  <c r="M8" i="32" s="1"/>
  <c r="G10" i="32"/>
  <c r="B8" i="32"/>
  <c r="C8" i="32" s="1"/>
  <c r="B7" i="32"/>
  <c r="C7" i="32" s="1"/>
  <c r="B6" i="32"/>
  <c r="C6" i="32" s="1"/>
  <c r="L7" i="31"/>
  <c r="M7" i="31" s="1"/>
  <c r="B7" i="31" s="1"/>
  <c r="C7" i="31" s="1"/>
  <c r="G9" i="31"/>
  <c r="K8" i="31" s="1"/>
  <c r="L8" i="30"/>
  <c r="M8" i="30" s="1"/>
  <c r="B8" i="30" s="1"/>
  <c r="C8" i="30" s="1"/>
  <c r="G10" i="30"/>
  <c r="L6" i="29"/>
  <c r="M6" i="29" s="1"/>
  <c r="G9" i="29"/>
  <c r="K8" i="29"/>
  <c r="K7" i="29"/>
  <c r="L7" i="28"/>
  <c r="M7" i="28" s="1"/>
  <c r="L6" i="28"/>
  <c r="M6" i="28" s="1"/>
  <c r="G9" i="28"/>
  <c r="K8" i="28"/>
  <c r="L8" i="27"/>
  <c r="M8" i="27" s="1"/>
  <c r="G10" i="27"/>
  <c r="B7" i="27"/>
  <c r="C7" i="27" s="1"/>
  <c r="B6" i="27"/>
  <c r="C6" i="27" s="1"/>
  <c r="B8" i="27"/>
  <c r="C8" i="27" s="1"/>
  <c r="L8" i="26"/>
  <c r="M8" i="26" s="1"/>
  <c r="B8" i="26" s="1"/>
  <c r="C8" i="26" s="1"/>
  <c r="G10" i="26"/>
  <c r="K9" i="26" s="1"/>
  <c r="L7" i="25"/>
  <c r="M7" i="25" s="1"/>
  <c r="B7" i="25" s="1"/>
  <c r="C7" i="25" s="1"/>
  <c r="G9" i="25"/>
  <c r="K8" i="25"/>
  <c r="L8" i="24"/>
  <c r="M8" i="24" s="1"/>
  <c r="B8" i="24" s="1"/>
  <c r="C8" i="24" s="1"/>
  <c r="G10" i="24"/>
  <c r="B7" i="24"/>
  <c r="C7" i="24" s="1"/>
  <c r="B6" i="24"/>
  <c r="C6" i="24" s="1"/>
  <c r="B7" i="23"/>
  <c r="C7" i="23" s="1"/>
  <c r="G10" i="23"/>
  <c r="K9" i="23" s="1"/>
  <c r="K8" i="23"/>
  <c r="L7" i="22"/>
  <c r="M7" i="22" s="1"/>
  <c r="G9" i="22"/>
  <c r="K8" i="22" s="1"/>
  <c r="B7" i="22"/>
  <c r="C7" i="22" s="1"/>
  <c r="L6" i="21"/>
  <c r="M6" i="21" s="1"/>
  <c r="L7" i="21"/>
  <c r="M7" i="21" s="1"/>
  <c r="G9" i="21"/>
  <c r="K8" i="21"/>
  <c r="L6" i="8"/>
  <c r="M6" i="8" s="1"/>
  <c r="G9" i="8"/>
  <c r="K8" i="8"/>
  <c r="K7" i="8"/>
  <c r="L8" i="9"/>
  <c r="M8" i="9" s="1"/>
  <c r="B8" i="9" s="1"/>
  <c r="C8" i="9" s="1"/>
  <c r="G10" i="9"/>
  <c r="L6" i="4"/>
  <c r="M6" i="4" s="1"/>
  <c r="B6" i="4" s="1"/>
  <c r="C6" i="4" s="1"/>
  <c r="G9" i="4"/>
  <c r="K8" i="4" s="1"/>
  <c r="K7" i="4"/>
  <c r="B5" i="4"/>
  <c r="C5" i="4" s="1"/>
  <c r="G9" i="3"/>
  <c r="K8" i="3" s="1"/>
  <c r="K7" i="3"/>
  <c r="K159" i="34"/>
  <c r="G161" i="30"/>
  <c r="G162" i="30" s="1"/>
  <c r="G163" i="30" s="1"/>
  <c r="K162" i="30" s="1"/>
  <c r="K159" i="30"/>
  <c r="K66" i="9"/>
  <c r="K65" i="9"/>
  <c r="K6" i="2"/>
  <c r="L6" i="2" s="1"/>
  <c r="B6" i="2" s="1"/>
  <c r="C6" i="2" s="1"/>
  <c r="G8" i="2"/>
  <c r="K6" i="1"/>
  <c r="L6" i="1" s="1"/>
  <c r="B6" i="1" s="1"/>
  <c r="C6" i="1" s="1"/>
  <c r="G8" i="1"/>
  <c r="J7" i="1" s="1"/>
  <c r="N18" i="20"/>
  <c r="F24" i="20"/>
  <c r="N20" i="20"/>
  <c r="I4" i="36"/>
  <c r="M6" i="36"/>
  <c r="L8" i="36"/>
  <c r="H15" i="36"/>
  <c r="J20" i="36"/>
  <c r="N22" i="36"/>
  <c r="L25" i="36"/>
  <c r="N35" i="36"/>
  <c r="AS37" i="36"/>
  <c r="N39" i="36"/>
  <c r="AQ43" i="36"/>
  <c r="AE52" i="36"/>
  <c r="AP54" i="36"/>
  <c r="AT56" i="36"/>
  <c r="AU59" i="36"/>
  <c r="E63" i="36"/>
  <c r="G76" i="36"/>
  <c r="AR43" i="36"/>
  <c r="X57" i="36"/>
  <c r="H38" i="36"/>
  <c r="H73" i="36"/>
  <c r="AF42" i="36"/>
  <c r="I3" i="36"/>
  <c r="M23" i="36"/>
  <c r="K46" i="36"/>
  <c r="AT57" i="36"/>
  <c r="AT60" i="36"/>
  <c r="M10" i="36"/>
  <c r="AD36" i="36"/>
  <c r="AM47" i="36"/>
  <c r="N20" i="36"/>
  <c r="X35" i="36"/>
  <c r="AN36" i="36"/>
  <c r="AP40" i="36"/>
  <c r="V42" i="36"/>
  <c r="J44" i="36"/>
  <c r="AD57" i="36"/>
  <c r="AK63" i="36"/>
  <c r="F3" i="36"/>
  <c r="O4" i="36"/>
  <c r="O6" i="36"/>
  <c r="D11" i="36"/>
  <c r="I13" i="36"/>
  <c r="G21" i="36"/>
  <c r="AK35" i="36"/>
  <c r="Z39" i="36"/>
  <c r="AS52" i="36"/>
  <c r="AF60" i="36"/>
  <c r="K70" i="36"/>
  <c r="AC76" i="36"/>
  <c r="E9" i="36"/>
  <c r="K13" i="36"/>
  <c r="M15" i="36"/>
  <c r="L23" i="36"/>
  <c r="J26" i="36"/>
  <c r="I38" i="36"/>
  <c r="X42" i="36"/>
  <c r="T44" i="36"/>
  <c r="J46" i="36"/>
  <c r="D53" i="36"/>
  <c r="AR73" i="36"/>
  <c r="AO76" i="36"/>
  <c r="G3" i="36"/>
  <c r="P4" i="36"/>
  <c r="E7" i="36"/>
  <c r="J11" i="36"/>
  <c r="O15" i="36"/>
  <c r="H21" i="36"/>
  <c r="N26" i="36"/>
  <c r="H30" i="36"/>
  <c r="AL35" i="36"/>
  <c r="F37" i="36"/>
  <c r="V38" i="36"/>
  <c r="AA39" i="36"/>
  <c r="F41" i="36"/>
  <c r="J51" i="36"/>
  <c r="P53" i="36"/>
  <c r="K55" i="36"/>
  <c r="AQ63" i="36"/>
  <c r="L70" i="36"/>
  <c r="F9" i="36"/>
  <c r="L13" i="36"/>
  <c r="G5" i="36"/>
  <c r="F7" i="36"/>
  <c r="K11" i="36"/>
  <c r="I21" i="36"/>
  <c r="M30" i="36"/>
  <c r="G37" i="36"/>
  <c r="W38" i="36"/>
  <c r="AO39" i="36"/>
  <c r="U41" i="36"/>
  <c r="X44" i="36"/>
  <c r="T46" i="36"/>
  <c r="M51" i="36"/>
  <c r="T53" i="36"/>
  <c r="AF55" i="36"/>
  <c r="X58" i="36"/>
  <c r="AK70" i="36"/>
  <c r="AT73" i="36"/>
  <c r="Y77" i="36"/>
  <c r="AL72" i="36"/>
  <c r="N4" i="36"/>
  <c r="H26" i="36"/>
  <c r="P39" i="36"/>
  <c r="AN45" i="36"/>
  <c r="F30" i="36"/>
  <c r="O13" i="36"/>
  <c r="H24" i="36"/>
  <c r="X38" i="36"/>
  <c r="L27" i="36"/>
  <c r="AA38" i="36"/>
  <c r="D43" i="36"/>
  <c r="M74" i="36"/>
  <c r="I14" i="36"/>
  <c r="M27" i="36"/>
  <c r="W41" i="36"/>
  <c r="M5" i="36"/>
  <c r="O5" i="36"/>
  <c r="L24" i="36"/>
  <c r="I36" i="36"/>
  <c r="AV39" i="36"/>
  <c r="AQ51" i="36"/>
  <c r="E12" i="36"/>
  <c r="G28" i="36"/>
  <c r="L43" i="36"/>
  <c r="D8" i="36"/>
  <c r="G25" i="36"/>
  <c r="N36" i="36"/>
  <c r="AP38" i="36"/>
  <c r="AQ41" i="36"/>
  <c r="N43" i="36"/>
  <c r="D52" i="36"/>
  <c r="X56" i="36"/>
  <c r="Y59" i="36"/>
  <c r="F75" i="36"/>
  <c r="O39" i="36"/>
  <c r="AD47" i="36"/>
  <c r="J15" i="36"/>
  <c r="L11" i="36"/>
  <c r="Z51" i="36"/>
  <c r="M9" i="36"/>
  <c r="I19" i="36"/>
  <c r="I24" i="36"/>
  <c r="AB38" i="36"/>
  <c r="AR44" i="36"/>
  <c r="AU55" i="36"/>
  <c r="O3" i="36"/>
  <c r="N9" i="36"/>
  <c r="M21" i="36"/>
  <c r="H36" i="36"/>
  <c r="AU39" i="36"/>
  <c r="E43" i="36"/>
  <c r="AM46" i="36"/>
  <c r="AQ58" i="36"/>
  <c r="AF61" i="36"/>
  <c r="G78" i="36"/>
  <c r="N7" i="36"/>
  <c r="L31" i="36"/>
  <c r="Y37" i="36"/>
  <c r="AQ46" i="36"/>
  <c r="G54" i="36"/>
  <c r="AU61" i="36"/>
  <c r="AD71" i="36"/>
  <c r="D10" i="36"/>
  <c r="M24" i="36"/>
  <c r="N40" i="36"/>
  <c r="E75" i="36"/>
  <c r="P5" i="36"/>
  <c r="E10" i="36"/>
  <c r="K14" i="36"/>
  <c r="H22" i="36"/>
  <c r="D35" i="36"/>
  <c r="H54" i="36"/>
  <c r="D4" i="36"/>
  <c r="F8" i="36"/>
  <c r="J12" i="36"/>
  <c r="N14" i="36"/>
  <c r="N28" i="36"/>
  <c r="AR38" i="36"/>
  <c r="O40" i="36"/>
  <c r="K45" i="36"/>
  <c r="F47" i="36"/>
  <c r="AB56" i="36"/>
  <c r="AJ62" i="36"/>
  <c r="Z68" i="36"/>
  <c r="X75" i="36"/>
  <c r="W35" i="36"/>
  <c r="M8" i="36"/>
  <c r="F23" i="36"/>
  <c r="O76" i="36"/>
  <c r="E3" i="36"/>
  <c r="P10" i="36"/>
  <c r="I15" i="36"/>
  <c r="AU37" i="36"/>
  <c r="AQ54" i="36"/>
  <c r="X69" i="36"/>
  <c r="G23" i="36"/>
  <c r="K9" i="36"/>
  <c r="N30" i="36"/>
  <c r="AB44" i="36"/>
  <c r="P67" i="36"/>
  <c r="L7" i="36"/>
  <c r="L21" i="36"/>
  <c r="AQ35" i="36"/>
  <c r="AQ39" i="36"/>
  <c r="AQ44" i="36"/>
  <c r="O11" i="36"/>
  <c r="J31" i="36"/>
  <c r="L37" i="36"/>
  <c r="AT39" i="36"/>
  <c r="AQ67" i="36"/>
  <c r="J14" i="36"/>
  <c r="E28" i="36"/>
  <c r="AO38" i="36"/>
  <c r="AS44" i="36"/>
  <c r="D56" i="36"/>
  <c r="G22" i="36"/>
  <c r="AC41" i="36"/>
  <c r="AR46" i="36"/>
  <c r="G59" i="36"/>
  <c r="AJ78" i="36"/>
  <c r="F4" i="36"/>
  <c r="K10" i="36"/>
  <c r="K22" i="36"/>
  <c r="L35" i="36"/>
  <c r="AE37" i="36"/>
  <c r="AR41" i="36"/>
  <c r="Y45" i="36"/>
  <c r="AT71" i="36"/>
  <c r="H4" i="36"/>
  <c r="G6" i="36"/>
  <c r="G8" i="36"/>
  <c r="K12" i="36"/>
  <c r="O14" i="36"/>
  <c r="I20" i="36"/>
  <c r="M22" i="36"/>
  <c r="E29" i="36"/>
  <c r="M35" i="36"/>
  <c r="AB36" i="36"/>
  <c r="AV38" i="36"/>
  <c r="AT41" i="36"/>
  <c r="AF43" i="36"/>
  <c r="N52" i="36"/>
  <c r="AE59" i="36"/>
  <c r="AK62" i="36"/>
  <c r="P12" i="36"/>
  <c r="I29" i="36"/>
  <c r="N6" i="36"/>
  <c r="M20" i="36"/>
  <c r="AO40" i="36"/>
  <c r="E73" i="36"/>
  <c r="J3" i="36"/>
  <c r="H19" i="36"/>
  <c r="H5" i="36"/>
  <c r="P13" i="36"/>
  <c r="H31" i="36"/>
  <c r="V41" i="36"/>
  <c r="V46" i="36"/>
  <c r="AF53" i="36"/>
  <c r="M7" i="36"/>
  <c r="D12" i="36"/>
  <c r="I68" i="36"/>
  <c r="P3" i="36"/>
  <c r="N19" i="36"/>
  <c r="K36" i="36"/>
  <c r="O68" i="36"/>
  <c r="F6" i="36"/>
  <c r="G20" i="36"/>
  <c r="H25" i="36"/>
  <c r="AB43" i="36"/>
  <c r="J52" i="36"/>
  <c r="AA59" i="36"/>
  <c r="F69" i="36"/>
  <c r="L10" i="36"/>
  <c r="Y40" i="36"/>
  <c r="F42" i="36"/>
  <c r="Z47" i="36"/>
  <c r="W54" i="36"/>
  <c r="AS56" i="36"/>
  <c r="H69" i="36"/>
  <c r="AV75" i="36"/>
  <c r="O79" i="36"/>
  <c r="F22" i="36"/>
  <c r="E24" i="36"/>
  <c r="K27" i="36"/>
  <c r="G36" i="36"/>
  <c r="X37" i="36"/>
  <c r="AR37" i="36"/>
  <c r="O38" i="36"/>
  <c r="AJ39" i="36"/>
  <c r="AN40" i="36"/>
  <c r="N41" i="36"/>
  <c r="U42" i="36"/>
  <c r="AR42" i="36"/>
  <c r="AP44" i="36"/>
  <c r="I46" i="36"/>
  <c r="AK46" i="36"/>
  <c r="T47" i="36"/>
  <c r="H51" i="36"/>
  <c r="AN54" i="36"/>
  <c r="W56" i="36"/>
  <c r="W57" i="36"/>
  <c r="Y60" i="36"/>
  <c r="X61" i="36"/>
  <c r="AP74" i="36"/>
  <c r="AU75" i="36"/>
  <c r="M77" i="36"/>
  <c r="F43" i="36"/>
  <c r="AC77" i="36"/>
  <c r="L36" i="36"/>
  <c r="U44" i="36"/>
  <c r="AE56" i="36"/>
  <c r="J24" i="36"/>
  <c r="H3" i="36"/>
  <c r="E4" i="36"/>
  <c r="D7" i="36"/>
  <c r="P7" i="36"/>
  <c r="O10" i="36"/>
  <c r="N11" i="36"/>
  <c r="M14" i="36"/>
  <c r="L15" i="36"/>
  <c r="K21" i="36"/>
  <c r="J22" i="36"/>
  <c r="K23" i="36"/>
  <c r="M26" i="36"/>
  <c r="D28" i="36"/>
  <c r="J30" i="36"/>
  <c r="V35" i="36"/>
  <c r="M36" i="36"/>
  <c r="I37" i="36"/>
  <c r="G38" i="36"/>
  <c r="Z38" i="36"/>
  <c r="AT38" i="36"/>
  <c r="Y39" i="36"/>
  <c r="AS39" i="36"/>
  <c r="Z41" i="36"/>
  <c r="E42" i="36"/>
  <c r="AE42" i="36"/>
  <c r="I43" i="36"/>
  <c r="E45" i="36"/>
  <c r="P46" i="36"/>
  <c r="AF47" i="36"/>
  <c r="N54" i="36"/>
  <c r="AN55" i="36"/>
  <c r="AF56" i="36"/>
  <c r="AP57" i="36"/>
  <c r="AP58" i="36"/>
  <c r="AT61" i="36"/>
  <c r="E74" i="36"/>
  <c r="K75" i="36"/>
  <c r="O7" i="36"/>
  <c r="N8" i="36"/>
  <c r="M11" i="36"/>
  <c r="L12" i="36"/>
  <c r="K15" i="36"/>
  <c r="J19" i="36"/>
  <c r="I22" i="36"/>
  <c r="H23" i="36"/>
  <c r="I25" i="36"/>
  <c r="L26" i="36"/>
  <c r="N27" i="36"/>
  <c r="F29" i="36"/>
  <c r="AM35" i="36"/>
  <c r="AS38" i="36"/>
  <c r="T39" i="36"/>
  <c r="AQ40" i="36"/>
  <c r="AU44" i="36"/>
  <c r="AE45" i="36"/>
  <c r="L46" i="36"/>
  <c r="AS46" i="36"/>
  <c r="AT54" i="36"/>
  <c r="AM55" i="36"/>
  <c r="AF57" i="36"/>
  <c r="AJ60" i="36"/>
  <c r="AQ62" i="36"/>
  <c r="AM72" i="36"/>
  <c r="E5" i="36"/>
  <c r="D6" i="36"/>
  <c r="P6" i="36"/>
  <c r="P8" i="36"/>
  <c r="O9" i="36"/>
  <c r="N10" i="36"/>
  <c r="N12" i="36"/>
  <c r="M13" i="36"/>
  <c r="L14" i="36"/>
  <c r="L19" i="36"/>
  <c r="K20" i="36"/>
  <c r="J21" i="36"/>
  <c r="G29" i="36"/>
  <c r="I30" i="36"/>
  <c r="M31" i="36"/>
  <c r="AN35" i="36"/>
  <c r="AL36" i="36"/>
  <c r="AC37" i="36"/>
  <c r="X39" i="36"/>
  <c r="W40" i="36"/>
  <c r="D41" i="36"/>
  <c r="D42" i="36"/>
  <c r="AL43" i="36"/>
  <c r="V44" i="36"/>
  <c r="AF45" i="36"/>
  <c r="AE47" i="36"/>
  <c r="U51" i="36"/>
  <c r="H52" i="36"/>
  <c r="AM52" i="36"/>
  <c r="AA53" i="36"/>
  <c r="AK58" i="36"/>
  <c r="AQ59" i="36"/>
  <c r="AJ61" i="36"/>
  <c r="D67" i="36"/>
  <c r="M68" i="36"/>
  <c r="U69" i="36"/>
  <c r="AB70" i="36"/>
  <c r="AJ71" i="36"/>
  <c r="J75" i="36"/>
  <c r="F5" i="36"/>
  <c r="E6" i="36"/>
  <c r="D9" i="36"/>
  <c r="P9" i="36"/>
  <c r="O12" i="36"/>
  <c r="N13" i="36"/>
  <c r="M19" i="36"/>
  <c r="L20" i="36"/>
  <c r="K24" i="36"/>
  <c r="K25" i="36"/>
  <c r="H29" i="36"/>
  <c r="N31" i="36"/>
  <c r="AO35" i="36"/>
  <c r="AM36" i="36"/>
  <c r="J37" i="36"/>
  <c r="AD37" i="36"/>
  <c r="AU38" i="36"/>
  <c r="X40" i="36"/>
  <c r="E41" i="36"/>
  <c r="AA41" i="36"/>
  <c r="AM43" i="36"/>
  <c r="W44" i="36"/>
  <c r="AK45" i="36"/>
  <c r="AJ47" i="36"/>
  <c r="V51" i="36"/>
  <c r="I52" i="36"/>
  <c r="AR52" i="36"/>
  <c r="I55" i="36"/>
  <c r="AO55" i="36"/>
  <c r="AJ56" i="36"/>
  <c r="AQ57" i="36"/>
  <c r="AS60" i="36"/>
  <c r="AT62" i="36"/>
  <c r="F67" i="36"/>
  <c r="N68" i="36"/>
  <c r="W69" i="36"/>
  <c r="AF70" i="36"/>
  <c r="AN77" i="36"/>
  <c r="F79" i="36"/>
  <c r="M25" i="36"/>
  <c r="N37" i="36"/>
  <c r="F10" i="36"/>
  <c r="N24" i="36"/>
  <c r="O30" i="36"/>
  <c r="AC44" i="36"/>
  <c r="AP47" i="36"/>
  <c r="G57" i="36"/>
  <c r="H60" i="36"/>
  <c r="U79" i="36"/>
  <c r="I7" i="36"/>
  <c r="E15" i="36"/>
  <c r="O22" i="36"/>
  <c r="F27" i="36"/>
  <c r="H35" i="36"/>
  <c r="AP36" i="36"/>
  <c r="H39" i="36"/>
  <c r="AL42" i="36"/>
  <c r="N45" i="36"/>
  <c r="F53" i="36"/>
  <c r="F56" i="36"/>
  <c r="I59" i="36"/>
  <c r="AB68" i="36"/>
  <c r="Z74" i="36"/>
  <c r="L3" i="36"/>
  <c r="J5" i="36"/>
  <c r="I6" i="36"/>
  <c r="H9" i="36"/>
  <c r="G10" i="36"/>
  <c r="F13" i="36"/>
  <c r="E14" i="36"/>
  <c r="D20" i="36"/>
  <c r="P20" i="36"/>
  <c r="O24" i="36"/>
  <c r="D26" i="36"/>
  <c r="E31" i="36"/>
  <c r="AA35" i="36"/>
  <c r="AU35" i="36"/>
  <c r="AO37" i="36"/>
  <c r="AF38" i="36"/>
  <c r="J39" i="36"/>
  <c r="H40" i="36"/>
  <c r="K41" i="36"/>
  <c r="O42" i="36"/>
  <c r="W43" i="36"/>
  <c r="D51" i="36"/>
  <c r="K56" i="36"/>
  <c r="O61" i="36"/>
  <c r="Z63" i="36"/>
  <c r="F71" i="36"/>
  <c r="D13" i="36"/>
  <c r="O19" i="36"/>
  <c r="H28" i="36"/>
  <c r="AL37" i="36"/>
  <c r="G39" i="36"/>
  <c r="AC40" i="36"/>
  <c r="J42" i="36"/>
  <c r="D61" i="36"/>
  <c r="AP70" i="36"/>
  <c r="N74" i="36"/>
  <c r="K3" i="36"/>
  <c r="D14" i="36"/>
  <c r="N21" i="36"/>
  <c r="Y35" i="36"/>
  <c r="AE38" i="36"/>
  <c r="I5" i="36"/>
  <c r="G11" i="36"/>
  <c r="P19" i="36"/>
  <c r="D31" i="36"/>
  <c r="O37" i="36"/>
  <c r="AC39" i="36"/>
  <c r="AF41" i="36"/>
  <c r="D44" i="36"/>
  <c r="AC46" i="36"/>
  <c r="G58" i="36"/>
  <c r="M72" i="36"/>
  <c r="AJ75" i="36"/>
  <c r="K4" i="36"/>
  <c r="J7" i="36"/>
  <c r="I8" i="36"/>
  <c r="H11" i="36"/>
  <c r="G12" i="36"/>
  <c r="F15" i="36"/>
  <c r="E19" i="36"/>
  <c r="D22" i="36"/>
  <c r="P22" i="36"/>
  <c r="P23" i="36"/>
  <c r="G27" i="36"/>
  <c r="K28" i="36"/>
  <c r="M29" i="36"/>
  <c r="I35" i="36"/>
  <c r="Y36" i="36"/>
  <c r="AR36" i="36"/>
  <c r="U37" i="36"/>
  <c r="M38" i="36"/>
  <c r="AL38" i="36"/>
  <c r="AE39" i="36"/>
  <c r="AK40" i="36"/>
  <c r="AN41" i="36"/>
  <c r="AO42" i="36"/>
  <c r="E44" i="36"/>
  <c r="AE44" i="36"/>
  <c r="O45" i="36"/>
  <c r="AT45" i="36"/>
  <c r="AD46" i="36"/>
  <c r="AF51" i="36"/>
  <c r="G53" i="36"/>
  <c r="AP53" i="36"/>
  <c r="AD54" i="36"/>
  <c r="U55" i="36"/>
  <c r="I57" i="36"/>
  <c r="H58" i="36"/>
  <c r="K59" i="36"/>
  <c r="L60" i="36"/>
  <c r="AM68" i="36"/>
  <c r="AS69" i="36"/>
  <c r="N72" i="36"/>
  <c r="W73" i="36"/>
  <c r="AF74" i="36"/>
  <c r="AU76" i="36"/>
  <c r="M78" i="36"/>
  <c r="P15" i="36"/>
  <c r="K29" i="36"/>
  <c r="AO36" i="36"/>
  <c r="G41" i="36"/>
  <c r="AK42" i="36"/>
  <c r="AK69" i="36"/>
  <c r="G7" i="36"/>
  <c r="N23" i="36"/>
  <c r="V36" i="36"/>
  <c r="E56" i="36"/>
  <c r="H59" i="36"/>
  <c r="AA68" i="36"/>
  <c r="H8" i="36"/>
  <c r="E13" i="36"/>
  <c r="I28" i="36"/>
  <c r="K38" i="36"/>
  <c r="H41" i="36"/>
  <c r="P43" i="36"/>
  <c r="AR45" i="36"/>
  <c r="P52" i="36"/>
  <c r="AC54" i="36"/>
  <c r="O73" i="36"/>
  <c r="M3" i="36"/>
  <c r="K5" i="36"/>
  <c r="J6" i="36"/>
  <c r="I9" i="36"/>
  <c r="H10" i="36"/>
  <c r="G13" i="36"/>
  <c r="F14" i="36"/>
  <c r="E20" i="36"/>
  <c r="D21" i="36"/>
  <c r="P24" i="36"/>
  <c r="E26" i="36"/>
  <c r="O29" i="36"/>
  <c r="F31" i="36"/>
  <c r="AB35" i="36"/>
  <c r="AS36" i="36"/>
  <c r="V37" i="36"/>
  <c r="AP37" i="36"/>
  <c r="AM38" i="36"/>
  <c r="K39" i="36"/>
  <c r="L41" i="36"/>
  <c r="AO41" i="36"/>
  <c r="P42" i="36"/>
  <c r="Y43" i="36"/>
  <c r="G44" i="36"/>
  <c r="AM44" i="36"/>
  <c r="AE46" i="36"/>
  <c r="AA52" i="36"/>
  <c r="AE54" i="36"/>
  <c r="O57" i="36"/>
  <c r="U58" i="36"/>
  <c r="AF67" i="36"/>
  <c r="AR68" i="36"/>
  <c r="H71" i="36"/>
  <c r="AK74" i="36"/>
  <c r="AQ75" i="36"/>
  <c r="I77" i="36"/>
  <c r="T78" i="36"/>
  <c r="E27" i="36"/>
  <c r="E35" i="36"/>
  <c r="U36" i="36"/>
  <c r="E40" i="36"/>
  <c r="AE41" i="36"/>
  <c r="L45" i="36"/>
  <c r="AB51" i="36"/>
  <c r="AJ53" i="36"/>
  <c r="F62" i="36"/>
  <c r="H6" i="36"/>
  <c r="E11" i="36"/>
  <c r="P14" i="36"/>
  <c r="O20" i="36"/>
  <c r="AT35" i="36"/>
  <c r="J38" i="36"/>
  <c r="O43" i="36"/>
  <c r="AQ45" i="36"/>
  <c r="J47" i="36"/>
  <c r="AN53" i="36"/>
  <c r="L63" i="36"/>
  <c r="J4" i="36"/>
  <c r="G9" i="36"/>
  <c r="F12" i="36"/>
  <c r="D19" i="36"/>
  <c r="P21" i="36"/>
  <c r="L29" i="36"/>
  <c r="AM37" i="36"/>
  <c r="K42" i="36"/>
  <c r="AD44" i="36"/>
  <c r="O55" i="36"/>
  <c r="G62" i="36"/>
  <c r="L4" i="36"/>
  <c r="L6" i="36"/>
  <c r="K7" i="36"/>
  <c r="J8" i="36"/>
  <c r="J10" i="36"/>
  <c r="I11" i="36"/>
  <c r="H12" i="36"/>
  <c r="H14" i="36"/>
  <c r="G15" i="36"/>
  <c r="F19" i="36"/>
  <c r="F21" i="36"/>
  <c r="E22" i="36"/>
  <c r="D23" i="36"/>
  <c r="D24" i="36"/>
  <c r="F26" i="36"/>
  <c r="J35" i="36"/>
  <c r="F36" i="36"/>
  <c r="Z36" i="36"/>
  <c r="W37" i="36"/>
  <c r="N38" i="36"/>
  <c r="L39" i="36"/>
  <c r="AF39" i="36"/>
  <c r="L40" i="36"/>
  <c r="AL40" i="36"/>
  <c r="AQ42" i="36"/>
  <c r="H44" i="36"/>
  <c r="P45" i="36"/>
  <c r="AV45" i="36"/>
  <c r="P47" i="36"/>
  <c r="G51" i="36"/>
  <c r="J53" i="36"/>
  <c r="AQ53" i="36"/>
  <c r="AJ54" i="36"/>
  <c r="T59" i="36"/>
  <c r="W61" i="36"/>
  <c r="W62" i="36"/>
  <c r="AB63" i="36"/>
  <c r="T72" i="36"/>
  <c r="Y73" i="36"/>
  <c r="AE79" i="36"/>
  <c r="D3" i="36"/>
  <c r="N3" i="36"/>
  <c r="M4" i="36"/>
  <c r="L5" i="36"/>
  <c r="K8" i="36"/>
  <c r="J9" i="36"/>
  <c r="I12" i="36"/>
  <c r="H13" i="36"/>
  <c r="G19" i="36"/>
  <c r="F20" i="36"/>
  <c r="E23" i="36"/>
  <c r="F25" i="36"/>
  <c r="G26" i="36"/>
  <c r="M28" i="36"/>
  <c r="E30" i="36"/>
  <c r="G31" i="36"/>
  <c r="K35" i="36"/>
  <c r="AC35" i="36"/>
  <c r="AT36" i="36"/>
  <c r="AQ37" i="36"/>
  <c r="AN38" i="36"/>
  <c r="M40" i="36"/>
  <c r="AM40" i="36"/>
  <c r="M41" i="36"/>
  <c r="AP41" i="36"/>
  <c r="T42" i="36"/>
  <c r="Z43" i="36"/>
  <c r="X45" i="36"/>
  <c r="H46" i="36"/>
  <c r="AO51" i="36"/>
  <c r="AC52" i="36"/>
  <c r="E54" i="36"/>
  <c r="AM54" i="36"/>
  <c r="Z55" i="36"/>
  <c r="W58" i="36"/>
  <c r="AM67" i="36"/>
  <c r="E69" i="36"/>
  <c r="T71" i="36"/>
  <c r="X72" i="36"/>
  <c r="W78" i="36"/>
  <c r="AR79" i="36"/>
  <c r="J43" i="36"/>
  <c r="W45" i="36"/>
  <c r="AP45" i="36"/>
  <c r="K52" i="36"/>
  <c r="AK52" i="36"/>
  <c r="L54" i="36"/>
  <c r="Y56" i="36"/>
  <c r="AS57" i="36"/>
  <c r="U59" i="36"/>
  <c r="E60" i="36"/>
  <c r="K62" i="36"/>
  <c r="AU62" i="36"/>
  <c r="AE67" i="36"/>
  <c r="F70" i="36"/>
  <c r="Y72" i="36"/>
  <c r="J74" i="36"/>
  <c r="D75" i="36"/>
  <c r="AN75" i="36"/>
  <c r="V78" i="36"/>
  <c r="P79" i="36"/>
  <c r="O23" i="36"/>
  <c r="J25" i="36"/>
  <c r="I26" i="36"/>
  <c r="J27" i="36"/>
  <c r="J28" i="36"/>
  <c r="J29" i="36"/>
  <c r="K31" i="36"/>
  <c r="AP35" i="36"/>
  <c r="AA36" i="36"/>
  <c r="AQ36" i="36"/>
  <c r="K37" i="36"/>
  <c r="AB37" i="36"/>
  <c r="L38" i="36"/>
  <c r="M39" i="36"/>
  <c r="AD39" i="36"/>
  <c r="V40" i="36"/>
  <c r="AB41" i="36"/>
  <c r="AU41" i="36"/>
  <c r="AM42" i="36"/>
  <c r="AE43" i="36"/>
  <c r="F44" i="36"/>
  <c r="AT44" i="36"/>
  <c r="AL46" i="36"/>
  <c r="M47" i="36"/>
  <c r="L51" i="36"/>
  <c r="AM51" i="36"/>
  <c r="AL52" i="36"/>
  <c r="N53" i="36"/>
  <c r="AL53" i="36"/>
  <c r="M54" i="36"/>
  <c r="T55" i="36"/>
  <c r="AT55" i="36"/>
  <c r="AJ58" i="36"/>
  <c r="AO60" i="36"/>
  <c r="Z61" i="36"/>
  <c r="AP63" i="36"/>
  <c r="AQ70" i="36"/>
  <c r="AK71" i="36"/>
  <c r="Z72" i="36"/>
  <c r="U73" i="36"/>
  <c r="AD76" i="36"/>
  <c r="AF35" i="36"/>
  <c r="O36" i="36"/>
  <c r="AE36" i="36"/>
  <c r="P37" i="36"/>
  <c r="AV37" i="36"/>
  <c r="T38" i="36"/>
  <c r="Z40" i="36"/>
  <c r="AR40" i="36"/>
  <c r="P41" i="36"/>
  <c r="G42" i="36"/>
  <c r="Y42" i="36"/>
  <c r="K44" i="36"/>
  <c r="I45" i="36"/>
  <c r="AB45" i="36"/>
  <c r="AT46" i="36"/>
  <c r="AQ47" i="36"/>
  <c r="W51" i="36"/>
  <c r="U52" i="36"/>
  <c r="X54" i="36"/>
  <c r="AV54" i="36"/>
  <c r="AR58" i="36"/>
  <c r="U60" i="36"/>
  <c r="F61" i="36"/>
  <c r="M63" i="36"/>
  <c r="H67" i="36"/>
  <c r="AN68" i="36"/>
  <c r="J71" i="36"/>
  <c r="AR72" i="36"/>
  <c r="AF73" i="36"/>
  <c r="O75" i="36"/>
  <c r="K76" i="36"/>
  <c r="AM78" i="36"/>
  <c r="F24" i="36"/>
  <c r="D25" i="36"/>
  <c r="O25" i="36"/>
  <c r="O27" i="36"/>
  <c r="O35" i="36"/>
  <c r="AV35" i="36"/>
  <c r="P36" i="36"/>
  <c r="AF36" i="36"/>
  <c r="D37" i="36"/>
  <c r="AJ37" i="36"/>
  <c r="AJ38" i="36"/>
  <c r="E39" i="36"/>
  <c r="U39" i="36"/>
  <c r="AM39" i="36"/>
  <c r="I40" i="36"/>
  <c r="AA40" i="36"/>
  <c r="AL41" i="36"/>
  <c r="H42" i="36"/>
  <c r="AU42" i="36"/>
  <c r="T43" i="36"/>
  <c r="AK44" i="36"/>
  <c r="AC45" i="36"/>
  <c r="Y46" i="36"/>
  <c r="W47" i="36"/>
  <c r="AR47" i="36"/>
  <c r="X51" i="36"/>
  <c r="AS51" i="36"/>
  <c r="V52" i="36"/>
  <c r="AT52" i="36"/>
  <c r="W53" i="36"/>
  <c r="AS53" i="36"/>
  <c r="D55" i="36"/>
  <c r="AD55" i="36"/>
  <c r="I56" i="36"/>
  <c r="AP56" i="36"/>
  <c r="Y57" i="36"/>
  <c r="AF59" i="36"/>
  <c r="V60" i="36"/>
  <c r="AA62" i="36"/>
  <c r="AS67" i="36"/>
  <c r="AE69" i="36"/>
  <c r="L71" i="36"/>
  <c r="D72" i="36"/>
  <c r="AJ73" i="36"/>
  <c r="AA74" i="36"/>
  <c r="AQ77" i="36"/>
  <c r="AF79" i="36"/>
  <c r="G4" i="36"/>
  <c r="D5" i="36"/>
  <c r="N5" i="36"/>
  <c r="K6" i="36"/>
  <c r="H7" i="36"/>
  <c r="E8" i="36"/>
  <c r="O8" i="36"/>
  <c r="L9" i="36"/>
  <c r="I10" i="36"/>
  <c r="F11" i="36"/>
  <c r="P11" i="36"/>
  <c r="M12" i="36"/>
  <c r="J13" i="36"/>
  <c r="G14" i="36"/>
  <c r="D15" i="36"/>
  <c r="N15" i="36"/>
  <c r="K19" i="36"/>
  <c r="H20" i="36"/>
  <c r="E21" i="36"/>
  <c r="O21" i="36"/>
  <c r="L22" i="36"/>
  <c r="I23" i="36"/>
  <c r="G24" i="36"/>
  <c r="O26" i="36"/>
  <c r="O28" i="36"/>
  <c r="P29" i="36"/>
  <c r="P30" i="36"/>
  <c r="P31" i="36"/>
  <c r="AJ35" i="36"/>
  <c r="T37" i="36"/>
  <c r="D38" i="36"/>
  <c r="U38" i="36"/>
  <c r="AK38" i="36"/>
  <c r="AT40" i="36"/>
  <c r="T41" i="36"/>
  <c r="U43" i="36"/>
  <c r="AP43" i="36"/>
  <c r="N44" i="36"/>
  <c r="J45" i="36"/>
  <c r="E46" i="36"/>
  <c r="Z46" i="36"/>
  <c r="AU46" i="36"/>
  <c r="AU52" i="36"/>
  <c r="Y53" i="36"/>
  <c r="AV53" i="36"/>
  <c r="Y54" i="36"/>
  <c r="E55" i="36"/>
  <c r="T58" i="36"/>
  <c r="W60" i="36"/>
  <c r="AS61" i="36"/>
  <c r="AD62" i="36"/>
  <c r="Y63" i="36"/>
  <c r="Y70" i="36"/>
  <c r="P71" i="36"/>
  <c r="AS72" i="36"/>
  <c r="P75" i="36"/>
  <c r="H77" i="36"/>
  <c r="E78" i="36"/>
  <c r="J23" i="36"/>
  <c r="E25" i="36"/>
  <c r="P25" i="36"/>
  <c r="P26" i="36"/>
  <c r="P27" i="36"/>
  <c r="D30" i="36"/>
  <c r="P35" i="36"/>
  <c r="D36" i="36"/>
  <c r="T36" i="36"/>
  <c r="AJ36" i="36"/>
  <c r="E37" i="36"/>
  <c r="AK37" i="36"/>
  <c r="F39" i="36"/>
  <c r="V39" i="36"/>
  <c r="AN39" i="36"/>
  <c r="J40" i="36"/>
  <c r="AB40" i="36"/>
  <c r="AM41" i="36"/>
  <c r="I42" i="36"/>
  <c r="AV42" i="36"/>
  <c r="AD45" i="36"/>
  <c r="AB46" i="36"/>
  <c r="AV46" i="36"/>
  <c r="Y47" i="36"/>
  <c r="AV47" i="36"/>
  <c r="Y51" i="36"/>
  <c r="AV51" i="36"/>
  <c r="Z52" i="36"/>
  <c r="AV52" i="36"/>
  <c r="Z53" i="36"/>
  <c r="D54" i="36"/>
  <c r="AA54" i="36"/>
  <c r="AE55" i="36"/>
  <c r="J56" i="36"/>
  <c r="D59" i="36"/>
  <c r="I61" i="36"/>
  <c r="AJ69" i="36"/>
  <c r="I72" i="36"/>
  <c r="AB74" i="36"/>
  <c r="AK79" i="36"/>
  <c r="AR54" i="36"/>
  <c r="G56" i="36"/>
  <c r="F57" i="36"/>
  <c r="Z59" i="36"/>
  <c r="D60" i="36"/>
  <c r="F63" i="36"/>
  <c r="AE63" i="36"/>
  <c r="M67" i="36"/>
  <c r="AS68" i="36"/>
  <c r="AA69" i="36"/>
  <c r="G70" i="36"/>
  <c r="U72" i="36"/>
  <c r="AA73" i="36"/>
  <c r="F74" i="36"/>
  <c r="AP75" i="36"/>
  <c r="F77" i="36"/>
  <c r="AQ78" i="36"/>
  <c r="D27" i="36"/>
  <c r="L28" i="36"/>
  <c r="G30" i="36"/>
  <c r="O31" i="36"/>
  <c r="Z35" i="36"/>
  <c r="E36" i="36"/>
  <c r="AC36" i="36"/>
  <c r="H37" i="36"/>
  <c r="AF37" i="36"/>
  <c r="AT37" i="36"/>
  <c r="Y38" i="36"/>
  <c r="AR39" i="36"/>
  <c r="K40" i="36"/>
  <c r="Y41" i="36"/>
  <c r="G43" i="36"/>
  <c r="AN43" i="36"/>
  <c r="I44" i="36"/>
  <c r="AS45" i="36"/>
  <c r="O46" i="36"/>
  <c r="AF46" i="36"/>
  <c r="D47" i="36"/>
  <c r="U47" i="36"/>
  <c r="AN47" i="36"/>
  <c r="I51" i="36"/>
  <c r="AA51" i="36"/>
  <c r="AR51" i="36"/>
  <c r="O52" i="36"/>
  <c r="AF52" i="36"/>
  <c r="E53" i="36"/>
  <c r="V53" i="36"/>
  <c r="AO53" i="36"/>
  <c r="J54" i="36"/>
  <c r="AB54" i="36"/>
  <c r="P55" i="36"/>
  <c r="AJ55" i="36"/>
  <c r="H56" i="36"/>
  <c r="AA56" i="36"/>
  <c r="AB57" i="36"/>
  <c r="F58" i="36"/>
  <c r="Z58" i="36"/>
  <c r="Z60" i="36"/>
  <c r="AB61" i="36"/>
  <c r="E62" i="36"/>
  <c r="G63" i="36"/>
  <c r="N67" i="36"/>
  <c r="AP67" i="36"/>
  <c r="W68" i="36"/>
  <c r="AJ70" i="36"/>
  <c r="AP71" i="36"/>
  <c r="AU72" i="36"/>
  <c r="AJ74" i="36"/>
  <c r="Z76" i="36"/>
  <c r="AA79" i="36"/>
  <c r="AA47" i="36"/>
  <c r="AS47" i="36"/>
  <c r="N51" i="36"/>
  <c r="AJ51" i="36"/>
  <c r="E52" i="36"/>
  <c r="AN52" i="36"/>
  <c r="AB53" i="36"/>
  <c r="O54" i="36"/>
  <c r="F55" i="36"/>
  <c r="X55" i="36"/>
  <c r="AP55" i="36"/>
  <c r="AK57" i="36"/>
  <c r="L58" i="36"/>
  <c r="AK59" i="36"/>
  <c r="M61" i="36"/>
  <c r="AK61" i="36"/>
  <c r="AL62" i="36"/>
  <c r="Y67" i="36"/>
  <c r="AD68" i="36"/>
  <c r="X71" i="36"/>
  <c r="AE72" i="36"/>
  <c r="AL73" i="36"/>
  <c r="AS74" i="36"/>
  <c r="Y75" i="36"/>
  <c r="AL76" i="36"/>
  <c r="N77" i="36"/>
  <c r="H27" i="36"/>
  <c r="P28" i="36"/>
  <c r="K30" i="36"/>
  <c r="F35" i="36"/>
  <c r="AD35" i="36"/>
  <c r="AR35" i="36"/>
  <c r="W36" i="36"/>
  <c r="AU36" i="36"/>
  <c r="Z37" i="36"/>
  <c r="E38" i="36"/>
  <c r="AC38" i="36"/>
  <c r="AF40" i="36"/>
  <c r="AU40" i="36"/>
  <c r="AC42" i="36"/>
  <c r="AC43" i="36"/>
  <c r="AS43" i="36"/>
  <c r="O44" i="36"/>
  <c r="F46" i="36"/>
  <c r="W46" i="36"/>
  <c r="K47" i="36"/>
  <c r="AT47" i="36"/>
  <c r="AK51" i="36"/>
  <c r="W52" i="36"/>
  <c r="K53" i="36"/>
  <c r="AT53" i="36"/>
  <c r="AK54" i="36"/>
  <c r="O56" i="36"/>
  <c r="L57" i="36"/>
  <c r="AL58" i="36"/>
  <c r="L59" i="36"/>
  <c r="N60" i="36"/>
  <c r="N62" i="36"/>
  <c r="P63" i="36"/>
  <c r="AR63" i="36"/>
  <c r="G68" i="36"/>
  <c r="T70" i="36"/>
  <c r="AS70" i="36"/>
  <c r="G72" i="36"/>
  <c r="M73" i="36"/>
  <c r="P74" i="36"/>
  <c r="H76" i="36"/>
  <c r="U77" i="36"/>
  <c r="AR77" i="36"/>
  <c r="AA78" i="36"/>
  <c r="I79" i="36"/>
  <c r="AN79" i="36"/>
  <c r="K26" i="36"/>
  <c r="F28" i="36"/>
  <c r="N29" i="36"/>
  <c r="I31" i="36"/>
  <c r="T35" i="36"/>
  <c r="AE35" i="36"/>
  <c r="J36" i="36"/>
  <c r="AK36" i="36"/>
  <c r="M37" i="36"/>
  <c r="AN37" i="36"/>
  <c r="P38" i="36"/>
  <c r="AQ38" i="36"/>
  <c r="I39" i="36"/>
  <c r="W39" i="36"/>
  <c r="AK39" i="36"/>
  <c r="D40" i="36"/>
  <c r="P40" i="36"/>
  <c r="O41" i="36"/>
  <c r="AD41" i="36"/>
  <c r="AS41" i="36"/>
  <c r="AS42" i="36"/>
  <c r="M43" i="36"/>
  <c r="AT43" i="36"/>
  <c r="AF44" i="36"/>
  <c r="D45" i="36"/>
  <c r="U45" i="36"/>
  <c r="AL45" i="36"/>
  <c r="AO46" i="36"/>
  <c r="F52" i="36"/>
  <c r="X52" i="36"/>
  <c r="L53" i="36"/>
  <c r="AC53" i="36"/>
  <c r="G55" i="36"/>
  <c r="Y55" i="36"/>
  <c r="AN56" i="36"/>
  <c r="M58" i="36"/>
  <c r="M59" i="36"/>
  <c r="AM60" i="36"/>
  <c r="N61" i="36"/>
  <c r="AM61" i="36"/>
  <c r="AP62" i="36"/>
  <c r="T63" i="36"/>
  <c r="AE68" i="36"/>
  <c r="AO69" i="36"/>
  <c r="AF72" i="36"/>
  <c r="AT74" i="36"/>
  <c r="AA75" i="36"/>
  <c r="AM76" i="36"/>
  <c r="D78" i="36"/>
  <c r="AB78" i="36"/>
  <c r="N25" i="36"/>
  <c r="I27" i="36"/>
  <c r="D29" i="36"/>
  <c r="L30" i="36"/>
  <c r="G35" i="36"/>
  <c r="U35" i="36"/>
  <c r="AS35" i="36"/>
  <c r="X36" i="36"/>
  <c r="AV36" i="36"/>
  <c r="AA37" i="36"/>
  <c r="F38" i="36"/>
  <c r="AD38" i="36"/>
  <c r="AL39" i="36"/>
  <c r="T40" i="36"/>
  <c r="AJ40" i="36"/>
  <c r="AV40" i="36"/>
  <c r="N42" i="36"/>
  <c r="AD42" i="36"/>
  <c r="AD43" i="36"/>
  <c r="AV43" i="36"/>
  <c r="P44" i="36"/>
  <c r="AJ44" i="36"/>
  <c r="X46" i="36"/>
  <c r="L47" i="36"/>
  <c r="AU47" i="36"/>
  <c r="AL51" i="36"/>
  <c r="Y52" i="36"/>
  <c r="M53" i="36"/>
  <c r="AD53" i="36"/>
  <c r="AU53" i="36"/>
  <c r="U54" i="36"/>
  <c r="AL54" i="36"/>
  <c r="H55" i="36"/>
  <c r="AS55" i="36"/>
  <c r="P56" i="36"/>
  <c r="AO56" i="36"/>
  <c r="O60" i="36"/>
  <c r="AN60" i="36"/>
  <c r="AO61" i="36"/>
  <c r="O62" i="36"/>
  <c r="AU63" i="36"/>
  <c r="AA67" i="36"/>
  <c r="H68" i="36"/>
  <c r="AF68" i="36"/>
  <c r="N69" i="36"/>
  <c r="AP69" i="36"/>
  <c r="W70" i="36"/>
  <c r="AU70" i="36"/>
  <c r="Z71" i="36"/>
  <c r="H72" i="36"/>
  <c r="N73" i="36"/>
  <c r="AU74" i="36"/>
  <c r="V77" i="36"/>
  <c r="AF78" i="36"/>
  <c r="J79" i="36"/>
  <c r="AP79" i="36"/>
  <c r="T62" i="36"/>
  <c r="K63" i="36"/>
  <c r="T67" i="36"/>
  <c r="AN67" i="36"/>
  <c r="AT68" i="36"/>
  <c r="AN69" i="36"/>
  <c r="J70" i="36"/>
  <c r="U71" i="36"/>
  <c r="AM71" i="36"/>
  <c r="AD72" i="36"/>
  <c r="AM73" i="36"/>
  <c r="K74" i="36"/>
  <c r="T75" i="36"/>
  <c r="AO75" i="36"/>
  <c r="L76" i="36"/>
  <c r="G77" i="36"/>
  <c r="Z77" i="36"/>
  <c r="U78" i="36"/>
  <c r="AN78" i="36"/>
  <c r="AA43" i="36"/>
  <c r="AO43" i="36"/>
  <c r="AA45" i="36"/>
  <c r="AO45" i="36"/>
  <c r="G46" i="36"/>
  <c r="U46" i="36"/>
  <c r="AJ46" i="36"/>
  <c r="N47" i="36"/>
  <c r="AC47" i="36"/>
  <c r="K51" i="36"/>
  <c r="AN51" i="36"/>
  <c r="AJ52" i="36"/>
  <c r="O53" i="36"/>
  <c r="K54" i="36"/>
  <c r="Z54" i="36"/>
  <c r="AO54" i="36"/>
  <c r="V55" i="36"/>
  <c r="AL55" i="36"/>
  <c r="J57" i="36"/>
  <c r="AC57" i="36"/>
  <c r="AU57" i="36"/>
  <c r="AM58" i="36"/>
  <c r="AV59" i="36"/>
  <c r="AC61" i="36"/>
  <c r="AN62" i="36"/>
  <c r="AC63" i="36"/>
  <c r="AV63" i="36"/>
  <c r="U67" i="36"/>
  <c r="J68" i="36"/>
  <c r="V69" i="36"/>
  <c r="AV70" i="36"/>
  <c r="K72" i="36"/>
  <c r="AV72" i="36"/>
  <c r="V73" i="36"/>
  <c r="AN73" i="36"/>
  <c r="AC74" i="36"/>
  <c r="M76" i="36"/>
  <c r="AE76" i="36"/>
  <c r="AA77" i="36"/>
  <c r="AS77" i="36"/>
  <c r="AO78" i="36"/>
  <c r="K79" i="36"/>
  <c r="AJ79" i="36"/>
  <c r="Z67" i="36"/>
  <c r="AR69" i="36"/>
  <c r="P70" i="36"/>
  <c r="G71" i="36"/>
  <c r="Y71" i="36"/>
  <c r="AS73" i="36"/>
  <c r="AT75" i="36"/>
  <c r="P76" i="36"/>
  <c r="L77" i="36"/>
  <c r="AD77" i="36"/>
  <c r="Z78" i="36"/>
  <c r="AR78" i="36"/>
  <c r="AO79" i="36"/>
  <c r="F40" i="36"/>
  <c r="AD40" i="36"/>
  <c r="I41" i="36"/>
  <c r="AJ41" i="36"/>
  <c r="L42" i="36"/>
  <c r="Z42" i="36"/>
  <c r="AN42" i="36"/>
  <c r="Z44" i="36"/>
  <c r="AN44" i="36"/>
  <c r="F45" i="36"/>
  <c r="T45" i="36"/>
  <c r="G47" i="36"/>
  <c r="V47" i="36"/>
  <c r="AK47" i="36"/>
  <c r="O51" i="36"/>
  <c r="AD51" i="36"/>
  <c r="L52" i="36"/>
  <c r="AO52" i="36"/>
  <c r="AK53" i="36"/>
  <c r="P54" i="36"/>
  <c r="L55" i="36"/>
  <c r="AQ55" i="36"/>
  <c r="AL57" i="36"/>
  <c r="AT58" i="36"/>
  <c r="AL59" i="36"/>
  <c r="I60" i="36"/>
  <c r="AA60" i="36"/>
  <c r="P61" i="36"/>
  <c r="AB62" i="36"/>
  <c r="I67" i="36"/>
  <c r="T68" i="36"/>
  <c r="I69" i="36"/>
  <c r="AB69" i="36"/>
  <c r="AT69" i="36"/>
  <c r="AL70" i="36"/>
  <c r="AU71" i="36"/>
  <c r="AB73" i="36"/>
  <c r="AM74" i="36"/>
  <c r="AB75" i="36"/>
  <c r="X76" i="36"/>
  <c r="AP76" i="36"/>
  <c r="AL77" i="36"/>
  <c r="H78" i="36"/>
  <c r="D79" i="36"/>
  <c r="V79" i="36"/>
  <c r="D39" i="36"/>
  <c r="AB39" i="36"/>
  <c r="G40" i="36"/>
  <c r="AE40" i="36"/>
  <c r="J41" i="36"/>
  <c r="AK41" i="36"/>
  <c r="M42" i="36"/>
  <c r="AA42" i="36"/>
  <c r="M44" i="36"/>
  <c r="AA44" i="36"/>
  <c r="AO44" i="36"/>
  <c r="G45" i="36"/>
  <c r="H47" i="36"/>
  <c r="AL47" i="36"/>
  <c r="AE51" i="36"/>
  <c r="AT51" i="36"/>
  <c r="M52" i="36"/>
  <c r="AP52" i="36"/>
  <c r="I53" i="36"/>
  <c r="AM53" i="36"/>
  <c r="T54" i="36"/>
  <c r="M55" i="36"/>
  <c r="AC55" i="36"/>
  <c r="AR55" i="36"/>
  <c r="L56" i="36"/>
  <c r="AC56" i="36"/>
  <c r="V57" i="36"/>
  <c r="AC58" i="36"/>
  <c r="AV58" i="36"/>
  <c r="J60" i="36"/>
  <c r="AV60" i="36"/>
  <c r="V61" i="36"/>
  <c r="AC62" i="36"/>
  <c r="AV62" i="36"/>
  <c r="AO63" i="36"/>
  <c r="AV67" i="36"/>
  <c r="V68" i="36"/>
  <c r="AC69" i="36"/>
  <c r="V70" i="36"/>
  <c r="AO70" i="36"/>
  <c r="AV71" i="36"/>
  <c r="V72" i="36"/>
  <c r="L73" i="36"/>
  <c r="V74" i="36"/>
  <c r="AO74" i="36"/>
  <c r="Y76" i="36"/>
  <c r="AM77" i="36"/>
  <c r="E79" i="36"/>
  <c r="AP39" i="36"/>
  <c r="U40" i="36"/>
  <c r="AS40" i="36"/>
  <c r="X41" i="36"/>
  <c r="AV41" i="36"/>
  <c r="AB42" i="36"/>
  <c r="AP42" i="36"/>
  <c r="H43" i="36"/>
  <c r="V43" i="36"/>
  <c r="AJ43" i="36"/>
  <c r="H45" i="36"/>
  <c r="V45" i="36"/>
  <c r="AJ45" i="36"/>
  <c r="AU45" i="36"/>
  <c r="M46" i="36"/>
  <c r="AP46" i="36"/>
  <c r="I47" i="36"/>
  <c r="X47" i="36"/>
  <c r="E51" i="36"/>
  <c r="T51" i="36"/>
  <c r="AU51" i="36"/>
  <c r="AB52" i="36"/>
  <c r="X53" i="36"/>
  <c r="F54" i="36"/>
  <c r="AU54" i="36"/>
  <c r="N55" i="36"/>
  <c r="AU56" i="36"/>
  <c r="AO57" i="36"/>
  <c r="K58" i="36"/>
  <c r="V59" i="36"/>
  <c r="AN59" i="36"/>
  <c r="AE60" i="36"/>
  <c r="AN61" i="36"/>
  <c r="L62" i="36"/>
  <c r="U63" i="36"/>
  <c r="L67" i="36"/>
  <c r="AD67" i="36"/>
  <c r="AO68" i="36"/>
  <c r="K69" i="36"/>
  <c r="E70" i="36"/>
  <c r="K71" i="36"/>
  <c r="AE71" i="36"/>
  <c r="AN72" i="36"/>
  <c r="AE73" i="36"/>
  <c r="D74" i="36"/>
  <c r="L75" i="36"/>
  <c r="AD75" i="36"/>
  <c r="AR76" i="36"/>
  <c r="J78" i="36"/>
  <c r="X79" i="36"/>
  <c r="W42" i="36"/>
  <c r="AJ42" i="36"/>
  <c r="AT42" i="36"/>
  <c r="K43" i="36"/>
  <c r="X43" i="36"/>
  <c r="AK43" i="36"/>
  <c r="AU43" i="36"/>
  <c r="L44" i="36"/>
  <c r="Y44" i="36"/>
  <c r="AL44" i="36"/>
  <c r="AV44" i="36"/>
  <c r="M45" i="36"/>
  <c r="Z45" i="36"/>
  <c r="AM45" i="36"/>
  <c r="D46" i="36"/>
  <c r="N46" i="36"/>
  <c r="AA46" i="36"/>
  <c r="AN46" i="36"/>
  <c r="E47" i="36"/>
  <c r="O47" i="36"/>
  <c r="AB47" i="36"/>
  <c r="AO47" i="36"/>
  <c r="F51" i="36"/>
  <c r="P51" i="36"/>
  <c r="AC51" i="36"/>
  <c r="AP51" i="36"/>
  <c r="G52" i="36"/>
  <c r="T52" i="36"/>
  <c r="AD52" i="36"/>
  <c r="AQ52" i="36"/>
  <c r="H53" i="36"/>
  <c r="U53" i="36"/>
  <c r="AE53" i="36"/>
  <c r="AR53" i="36"/>
  <c r="I54" i="36"/>
  <c r="V54" i="36"/>
  <c r="AF54" i="36"/>
  <c r="AS54" i="36"/>
  <c r="J55" i="36"/>
  <c r="W55" i="36"/>
  <c r="AK55" i="36"/>
  <c r="N56" i="36"/>
  <c r="AR56" i="36"/>
  <c r="K57" i="36"/>
  <c r="J58" i="36"/>
  <c r="Y58" i="36"/>
  <c r="X59" i="36"/>
  <c r="AM59" i="36"/>
  <c r="AL60" i="36"/>
  <c r="E61" i="36"/>
  <c r="D62" i="36"/>
  <c r="P62" i="36"/>
  <c r="O63" i="36"/>
  <c r="AD63" i="36"/>
  <c r="AC67" i="36"/>
  <c r="AR67" i="36"/>
  <c r="AQ68" i="36"/>
  <c r="J69" i="36"/>
  <c r="I70" i="36"/>
  <c r="X70" i="36"/>
  <c r="W71" i="36"/>
  <c r="AL71" i="36"/>
  <c r="AK72" i="36"/>
  <c r="D73" i="36"/>
  <c r="AV73" i="36"/>
  <c r="O74" i="36"/>
  <c r="N75" i="36"/>
  <c r="AC75" i="36"/>
  <c r="AB76" i="36"/>
  <c r="AQ76" i="36"/>
  <c r="AP77" i="36"/>
  <c r="I78" i="36"/>
  <c r="H79" i="36"/>
  <c r="W79" i="36"/>
  <c r="AA55" i="36"/>
  <c r="U56" i="36"/>
  <c r="P57" i="36"/>
  <c r="AD58" i="36"/>
  <c r="AR59" i="36"/>
  <c r="J61" i="36"/>
  <c r="X62" i="36"/>
  <c r="AL63" i="36"/>
  <c r="D68" i="36"/>
  <c r="O69" i="36"/>
  <c r="AC70" i="36"/>
  <c r="AQ71" i="36"/>
  <c r="I73" i="36"/>
  <c r="W74" i="36"/>
  <c r="AK75" i="36"/>
  <c r="AV76" i="36"/>
  <c r="N78" i="36"/>
  <c r="AB79" i="36"/>
  <c r="AS79" i="36"/>
  <c r="E76" i="36"/>
  <c r="T76" i="36"/>
  <c r="P77" i="36"/>
  <c r="AE77" i="36"/>
  <c r="AD78" i="36"/>
  <c r="AS78" i="36"/>
  <c r="AB55" i="36"/>
  <c r="V56" i="36"/>
  <c r="E57" i="36"/>
  <c r="T57" i="36"/>
  <c r="P58" i="36"/>
  <c r="AE58" i="36"/>
  <c r="AD59" i="36"/>
  <c r="AS59" i="36"/>
  <c r="AR60" i="36"/>
  <c r="K61" i="36"/>
  <c r="J62" i="36"/>
  <c r="Y62" i="36"/>
  <c r="X63" i="36"/>
  <c r="AM63" i="36"/>
  <c r="AL67" i="36"/>
  <c r="E68" i="36"/>
  <c r="D69" i="36"/>
  <c r="P69" i="36"/>
  <c r="O70" i="36"/>
  <c r="AD70" i="36"/>
  <c r="AC71" i="36"/>
  <c r="AR71" i="36"/>
  <c r="AQ72" i="36"/>
  <c r="J73" i="36"/>
  <c r="I74" i="36"/>
  <c r="X74" i="36"/>
  <c r="W75" i="36"/>
  <c r="AL75" i="36"/>
  <c r="AK76" i="36"/>
  <c r="D77" i="36"/>
  <c r="AV77" i="36"/>
  <c r="O78" i="36"/>
  <c r="N79" i="36"/>
  <c r="AC79" i="36"/>
  <c r="AT79" i="36"/>
  <c r="AK56" i="36"/>
  <c r="AJ57" i="36"/>
  <c r="AV57" i="36"/>
  <c r="AU58" i="36"/>
  <c r="N59" i="36"/>
  <c r="M60" i="36"/>
  <c r="AB60" i="36"/>
  <c r="AA61" i="36"/>
  <c r="AP61" i="36"/>
  <c r="AO62" i="36"/>
  <c r="H63" i="36"/>
  <c r="G67" i="36"/>
  <c r="V67" i="36"/>
  <c r="U68" i="36"/>
  <c r="AJ68" i="36"/>
  <c r="AF69" i="36"/>
  <c r="AU69" i="36"/>
  <c r="AT70" i="36"/>
  <c r="M71" i="36"/>
  <c r="L72" i="36"/>
  <c r="AA72" i="36"/>
  <c r="Z73" i="36"/>
  <c r="AO73" i="36"/>
  <c r="AN74" i="36"/>
  <c r="G75" i="36"/>
  <c r="F76" i="36"/>
  <c r="U76" i="36"/>
  <c r="T77" i="36"/>
  <c r="AF77" i="36"/>
  <c r="AE78" i="36"/>
  <c r="AT78" i="36"/>
  <c r="AV55" i="36"/>
  <c r="M56" i="36"/>
  <c r="Z56" i="36"/>
  <c r="AM56" i="36"/>
  <c r="D57" i="36"/>
  <c r="N57" i="36"/>
  <c r="AA57" i="36"/>
  <c r="AN57" i="36"/>
  <c r="E58" i="36"/>
  <c r="O58" i="36"/>
  <c r="AB58" i="36"/>
  <c r="AO58" i="36"/>
  <c r="F59" i="36"/>
  <c r="P59" i="36"/>
  <c r="AC59" i="36"/>
  <c r="AP59" i="36"/>
  <c r="G60" i="36"/>
  <c r="T60" i="36"/>
  <c r="AD60" i="36"/>
  <c r="AQ60" i="36"/>
  <c r="H61" i="36"/>
  <c r="U61" i="36"/>
  <c r="AE61" i="36"/>
  <c r="AR61" i="36"/>
  <c r="I62" i="36"/>
  <c r="V62" i="36"/>
  <c r="AF62" i="36"/>
  <c r="AS62" i="36"/>
  <c r="J63" i="36"/>
  <c r="W63" i="36"/>
  <c r="AJ63" i="36"/>
  <c r="AT63" i="36"/>
  <c r="K67" i="36"/>
  <c r="X67" i="36"/>
  <c r="AK67" i="36"/>
  <c r="AU67" i="36"/>
  <c r="L68" i="36"/>
  <c r="Y68" i="36"/>
  <c r="AL68" i="36"/>
  <c r="AV68" i="36"/>
  <c r="M69" i="36"/>
  <c r="Z69" i="36"/>
  <c r="AM69" i="36"/>
  <c r="D70" i="36"/>
  <c r="N70" i="36"/>
  <c r="AA70" i="36"/>
  <c r="AN70" i="36"/>
  <c r="E71" i="36"/>
  <c r="O71" i="36"/>
  <c r="AB71" i="36"/>
  <c r="AO71" i="36"/>
  <c r="F72" i="36"/>
  <c r="P72" i="36"/>
  <c r="AC72" i="36"/>
  <c r="AP72" i="36"/>
  <c r="G73" i="36"/>
  <c r="T73" i="36"/>
  <c r="AD73" i="36"/>
  <c r="AQ73" i="36"/>
  <c r="H74" i="36"/>
  <c r="U74" i="36"/>
  <c r="AE74" i="36"/>
  <c r="AR74" i="36"/>
  <c r="I75" i="36"/>
  <c r="V75" i="36"/>
  <c r="AF75" i="36"/>
  <c r="AS75" i="36"/>
  <c r="J76" i="36"/>
  <c r="W76" i="36"/>
  <c r="AJ76" i="36"/>
  <c r="AT76" i="36"/>
  <c r="K77" i="36"/>
  <c r="X77" i="36"/>
  <c r="AK77" i="36"/>
  <c r="AU77" i="36"/>
  <c r="L78" i="36"/>
  <c r="Y78" i="36"/>
  <c r="AL78" i="36"/>
  <c r="AV78" i="36"/>
  <c r="M79" i="36"/>
  <c r="Z79" i="36"/>
  <c r="AM79" i="36"/>
  <c r="T56" i="36"/>
  <c r="AD56" i="36"/>
  <c r="AQ56" i="36"/>
  <c r="H57" i="36"/>
  <c r="U57" i="36"/>
  <c r="AE57" i="36"/>
  <c r="AR57" i="36"/>
  <c r="I58" i="36"/>
  <c r="V58" i="36"/>
  <c r="AF58" i="36"/>
  <c r="AS58" i="36"/>
  <c r="J59" i="36"/>
  <c r="W59" i="36"/>
  <c r="AJ59" i="36"/>
  <c r="AT59" i="36"/>
  <c r="K60" i="36"/>
  <c r="X60" i="36"/>
  <c r="AK60" i="36"/>
  <c r="AU60" i="36"/>
  <c r="L61" i="36"/>
  <c r="Y61" i="36"/>
  <c r="AL61" i="36"/>
  <c r="AV61" i="36"/>
  <c r="M62" i="36"/>
  <c r="Z62" i="36"/>
  <c r="AM62" i="36"/>
  <c r="D63" i="36"/>
  <c r="N63" i="36"/>
  <c r="AA63" i="36"/>
  <c r="AN63" i="36"/>
  <c r="E67" i="36"/>
  <c r="O67" i="36"/>
  <c r="AB67" i="36"/>
  <c r="AO67" i="36"/>
  <c r="F68" i="36"/>
  <c r="P68" i="36"/>
  <c r="AC68" i="36"/>
  <c r="AP68" i="36"/>
  <c r="G69" i="36"/>
  <c r="T69" i="36"/>
  <c r="AD69" i="36"/>
  <c r="AQ69" i="36"/>
  <c r="H70" i="36"/>
  <c r="U70" i="36"/>
  <c r="AE70" i="36"/>
  <c r="AR70" i="36"/>
  <c r="I71" i="36"/>
  <c r="V71" i="36"/>
  <c r="AF71" i="36"/>
  <c r="AS71" i="36"/>
  <c r="J72" i="36"/>
  <c r="W72" i="36"/>
  <c r="AJ72" i="36"/>
  <c r="AT72" i="36"/>
  <c r="K73" i="36"/>
  <c r="X73" i="36"/>
  <c r="AK73" i="36"/>
  <c r="AU73" i="36"/>
  <c r="L74" i="36"/>
  <c r="Y74" i="36"/>
  <c r="AL74" i="36"/>
  <c r="AV74" i="36"/>
  <c r="M75" i="36"/>
  <c r="Z75" i="36"/>
  <c r="AM75" i="36"/>
  <c r="D76" i="36"/>
  <c r="N76" i="36"/>
  <c r="AA76" i="36"/>
  <c r="AN76" i="36"/>
  <c r="E77" i="36"/>
  <c r="O77" i="36"/>
  <c r="AB77" i="36"/>
  <c r="AO77" i="36"/>
  <c r="F78" i="36"/>
  <c r="P78" i="36"/>
  <c r="AC78" i="36"/>
  <c r="AP78" i="36"/>
  <c r="G79" i="36"/>
  <c r="T79" i="36"/>
  <c r="AD79" i="36"/>
  <c r="AQ79" i="36"/>
  <c r="AU79" i="36"/>
  <c r="AL56" i="36"/>
  <c r="AV56" i="36"/>
  <c r="M57" i="36"/>
  <c r="Z57" i="36"/>
  <c r="AM57" i="36"/>
  <c r="D58" i="36"/>
  <c r="N58" i="36"/>
  <c r="AA58" i="36"/>
  <c r="AN58" i="36"/>
  <c r="E59" i="36"/>
  <c r="O59" i="36"/>
  <c r="AB59" i="36"/>
  <c r="AO59" i="36"/>
  <c r="F60" i="36"/>
  <c r="P60" i="36"/>
  <c r="AC60" i="36"/>
  <c r="AP60" i="36"/>
  <c r="G61" i="36"/>
  <c r="T61" i="36"/>
  <c r="AD61" i="36"/>
  <c r="AQ61" i="36"/>
  <c r="H62" i="36"/>
  <c r="U62" i="36"/>
  <c r="AE62" i="36"/>
  <c r="AR62" i="36"/>
  <c r="I63" i="36"/>
  <c r="V63" i="36"/>
  <c r="AF63" i="36"/>
  <c r="AS63" i="36"/>
  <c r="J67" i="36"/>
  <c r="W67" i="36"/>
  <c r="AJ67" i="36"/>
  <c r="AT67" i="36"/>
  <c r="K68" i="36"/>
  <c r="X68" i="36"/>
  <c r="AK68" i="36"/>
  <c r="AU68" i="36"/>
  <c r="L69" i="36"/>
  <c r="Y69" i="36"/>
  <c r="AL69" i="36"/>
  <c r="AV69" i="36"/>
  <c r="M70" i="36"/>
  <c r="Z70" i="36"/>
  <c r="AM70" i="36"/>
  <c r="D71" i="36"/>
  <c r="N71" i="36"/>
  <c r="AA71" i="36"/>
  <c r="AN71" i="36"/>
  <c r="E72" i="36"/>
  <c r="O72" i="36"/>
  <c r="AB72" i="36"/>
  <c r="AO72" i="36"/>
  <c r="F73" i="36"/>
  <c r="P73" i="36"/>
  <c r="AC73" i="36"/>
  <c r="AP73" i="36"/>
  <c r="G74" i="36"/>
  <c r="T74" i="36"/>
  <c r="AD74" i="36"/>
  <c r="AQ74" i="36"/>
  <c r="H75" i="36"/>
  <c r="U75" i="36"/>
  <c r="AE75" i="36"/>
  <c r="AR75" i="36"/>
  <c r="I76" i="36"/>
  <c r="V76" i="36"/>
  <c r="AF76" i="36"/>
  <c r="AS76" i="36"/>
  <c r="J77" i="36"/>
  <c r="W77" i="36"/>
  <c r="AJ77" i="36"/>
  <c r="AT77" i="36"/>
  <c r="K78" i="36"/>
  <c r="X78" i="36"/>
  <c r="AK78" i="36"/>
  <c r="AU78" i="36"/>
  <c r="L79" i="36"/>
  <c r="Y79" i="36"/>
  <c r="AL79" i="36"/>
  <c r="AV79" i="36"/>
  <c r="AR68" i="35"/>
  <c r="AV73" i="35"/>
  <c r="AV76" i="35"/>
  <c r="AS71" i="35"/>
  <c r="AS77" i="35"/>
  <c r="AO69" i="35"/>
  <c r="AN72" i="35"/>
  <c r="AS74" i="35"/>
  <c r="AT77" i="35"/>
  <c r="AK67" i="35"/>
  <c r="AJ70" i="35"/>
  <c r="AO72" i="35"/>
  <c r="AT74" i="35"/>
  <c r="AU77" i="35"/>
  <c r="AQ71" i="35"/>
  <c r="AM69" i="35"/>
  <c r="AR71" i="35"/>
  <c r="AN69" i="35"/>
  <c r="AK77" i="35"/>
  <c r="AK70" i="35"/>
  <c r="AP72" i="35"/>
  <c r="AP78" i="35"/>
  <c r="AT67" i="35"/>
  <c r="AL70" i="35"/>
  <c r="AK73" i="35"/>
  <c r="AP75" i="35"/>
  <c r="AQ78" i="35"/>
  <c r="AQ75" i="35"/>
  <c r="AM79" i="35"/>
  <c r="AJ77" i="35"/>
  <c r="AR74" i="35"/>
  <c r="AJ74" i="35"/>
  <c r="AS67" i="35"/>
  <c r="AO75" i="35"/>
  <c r="AU67" i="35"/>
  <c r="AT70" i="35"/>
  <c r="AL73" i="35"/>
  <c r="AR78" i="35"/>
  <c r="AL76" i="35"/>
  <c r="AP68" i="35"/>
  <c r="AU70" i="35"/>
  <c r="AM73" i="35"/>
  <c r="AM76" i="35"/>
  <c r="AN79" i="35"/>
  <c r="AQ68" i="35"/>
  <c r="AV70" i="35"/>
  <c r="AU73" i="35"/>
  <c r="AN76" i="35"/>
  <c r="AO79" i="35"/>
  <c r="AS68" i="35"/>
  <c r="AJ71" i="35"/>
  <c r="AQ72" i="35"/>
  <c r="AR75" i="35"/>
  <c r="AV77" i="35"/>
  <c r="AJ68" i="35"/>
  <c r="AK71" i="35"/>
  <c r="AJ78" i="35"/>
  <c r="AN67" i="35"/>
  <c r="AR69" i="35"/>
  <c r="AL71" i="35"/>
  <c r="AP73" i="35"/>
  <c r="AJ75" i="35"/>
  <c r="AQ76" i="35"/>
  <c r="AN77" i="35"/>
  <c r="AU78" i="35"/>
  <c r="AL68" i="35"/>
  <c r="AL78" i="35"/>
  <c r="AQ77" i="35"/>
  <c r="AP79" i="35"/>
  <c r="AL67" i="35"/>
  <c r="AP69" i="35"/>
  <c r="AT71" i="35"/>
  <c r="AK74" i="35"/>
  <c r="AO76" i="35"/>
  <c r="AS78" i="35"/>
  <c r="AT68" i="35"/>
  <c r="AQ69" i="35"/>
  <c r="AN70" i="35"/>
  <c r="AU71" i="35"/>
  <c r="AR72" i="35"/>
  <c r="AO73" i="35"/>
  <c r="AL74" i="35"/>
  <c r="AV74" i="35"/>
  <c r="AS75" i="35"/>
  <c r="AP76" i="35"/>
  <c r="AM77" i="35"/>
  <c r="AT78" i="35"/>
  <c r="AQ79" i="35"/>
  <c r="AU68" i="35"/>
  <c r="AV71" i="35"/>
  <c r="AK78" i="35"/>
  <c r="AP70" i="35"/>
  <c r="AP67" i="35"/>
  <c r="AJ69" i="35"/>
  <c r="AQ70" i="35"/>
  <c r="AK72" i="35"/>
  <c r="AR73" i="35"/>
  <c r="AL75" i="35"/>
  <c r="AS76" i="35"/>
  <c r="AJ79" i="35"/>
  <c r="AN68" i="35"/>
  <c r="AR70" i="35"/>
  <c r="AS73" i="35"/>
  <c r="AK79" i="35"/>
  <c r="AR67" i="35"/>
  <c r="AO68" i="35"/>
  <c r="AL69" i="35"/>
  <c r="AV69" i="35"/>
  <c r="AS70" i="35"/>
  <c r="AP71" i="35"/>
  <c r="AM72" i="35"/>
  <c r="AJ73" i="35"/>
  <c r="AT73" i="35"/>
  <c r="AQ74" i="35"/>
  <c r="AN75" i="35"/>
  <c r="AK76" i="35"/>
  <c r="AU76" i="35"/>
  <c r="AR77" i="35"/>
  <c r="AO78" i="35"/>
  <c r="AL79" i="35"/>
  <c r="AV79" i="35"/>
  <c r="AV67" i="35"/>
  <c r="AM70" i="35"/>
  <c r="AN73" i="35"/>
  <c r="AU74" i="35"/>
  <c r="AL77" i="35"/>
  <c r="AM67" i="35"/>
  <c r="AK68" i="35"/>
  <c r="AO70" i="35"/>
  <c r="AS72" i="35"/>
  <c r="AM74" i="35"/>
  <c r="AT75" i="35"/>
  <c r="AR79" i="35"/>
  <c r="AO67" i="35"/>
  <c r="AV68" i="35"/>
  <c r="AS69" i="35"/>
  <c r="AM71" i="35"/>
  <c r="AJ72" i="35"/>
  <c r="AT72" i="35"/>
  <c r="AQ73" i="35"/>
  <c r="AN74" i="35"/>
  <c r="AK75" i="35"/>
  <c r="AU75" i="35"/>
  <c r="AR76" i="35"/>
  <c r="AO77" i="35"/>
  <c r="AV78" i="35"/>
  <c r="AS79" i="35"/>
  <c r="AM68" i="35"/>
  <c r="AT69" i="35"/>
  <c r="AN71" i="35"/>
  <c r="AU72" i="35"/>
  <c r="AO74" i="35"/>
  <c r="AV75" i="35"/>
  <c r="AP77" i="35"/>
  <c r="AM78" i="35"/>
  <c r="AT79" i="35"/>
  <c r="AQ67" i="35"/>
  <c r="AK69" i="35"/>
  <c r="AU69" i="35"/>
  <c r="AO71" i="35"/>
  <c r="AL72" i="35"/>
  <c r="AV72" i="35"/>
  <c r="AP74" i="35"/>
  <c r="AM75" i="35"/>
  <c r="AJ76" i="35"/>
  <c r="AT76" i="35"/>
  <c r="AN78" i="35"/>
  <c r="AU79" i="35"/>
  <c r="AJ67" i="35"/>
  <c r="AR36" i="35"/>
  <c r="AM37" i="35"/>
  <c r="AK41" i="35"/>
  <c r="AN37" i="35"/>
  <c r="AL41" i="35"/>
  <c r="AJ45" i="35"/>
  <c r="AO37" i="35"/>
  <c r="AS35" i="35"/>
  <c r="AL44" i="35"/>
  <c r="AO40" i="35"/>
  <c r="AU41" i="35"/>
  <c r="AQ36" i="35"/>
  <c r="AN40" i="35"/>
  <c r="AM44" i="35"/>
  <c r="AV44" i="35"/>
  <c r="AJ38" i="35"/>
  <c r="AS45" i="35"/>
  <c r="AK38" i="35"/>
  <c r="AV41" i="35"/>
  <c r="AT45" i="35"/>
  <c r="AK35" i="35"/>
  <c r="AT38" i="35"/>
  <c r="AR42" i="35"/>
  <c r="AP46" i="35"/>
  <c r="AU38" i="35"/>
  <c r="AS42" i="35"/>
  <c r="AQ46" i="35"/>
  <c r="AT35" i="35"/>
  <c r="AQ39" i="35"/>
  <c r="AO43" i="35"/>
  <c r="AM47" i="35"/>
  <c r="AU35" i="35"/>
  <c r="AP36" i="35"/>
  <c r="AR39" i="35"/>
  <c r="AP43" i="35"/>
  <c r="AN47" i="35"/>
  <c r="AJ42" i="35"/>
  <c r="AL35" i="35"/>
  <c r="AS36" i="35"/>
  <c r="AM38" i="35"/>
  <c r="AT39" i="35"/>
  <c r="AN41" i="35"/>
  <c r="AU42" i="35"/>
  <c r="AL45" i="35"/>
  <c r="AP47" i="35"/>
  <c r="AU39" i="35"/>
  <c r="AR40" i="35"/>
  <c r="AO41" i="35"/>
  <c r="AL42" i="35"/>
  <c r="AV42" i="35"/>
  <c r="AS43" i="35"/>
  <c r="AP44" i="35"/>
  <c r="AM45" i="35"/>
  <c r="AJ46" i="35"/>
  <c r="AT46" i="35"/>
  <c r="AQ47" i="35"/>
  <c r="AN35" i="35"/>
  <c r="AK36" i="35"/>
  <c r="AU36" i="35"/>
  <c r="AR37" i="35"/>
  <c r="AO38" i="35"/>
  <c r="AL39" i="35"/>
  <c r="AV39" i="35"/>
  <c r="AS40" i="35"/>
  <c r="AP41" i="35"/>
  <c r="AM42" i="35"/>
  <c r="AJ43" i="35"/>
  <c r="AT43" i="35"/>
  <c r="AQ44" i="35"/>
  <c r="AN45" i="35"/>
  <c r="AK46" i="35"/>
  <c r="AU46" i="35"/>
  <c r="AR47" i="35"/>
  <c r="AO35" i="35"/>
  <c r="AL36" i="35"/>
  <c r="AV36" i="35"/>
  <c r="AS37" i="35"/>
  <c r="AP38" i="35"/>
  <c r="AM39" i="35"/>
  <c r="AJ40" i="35"/>
  <c r="AT40" i="35"/>
  <c r="AQ41" i="35"/>
  <c r="AN42" i="35"/>
  <c r="AK43" i="35"/>
  <c r="AU43" i="35"/>
  <c r="AR44" i="35"/>
  <c r="AO45" i="35"/>
  <c r="AL46" i="35"/>
  <c r="AV46" i="35"/>
  <c r="AU45" i="35"/>
  <c r="AP40" i="35"/>
  <c r="AO47" i="35"/>
  <c r="AN38" i="35"/>
  <c r="AP35" i="35"/>
  <c r="AN39" i="35"/>
  <c r="AJ47" i="35"/>
  <c r="AQ35" i="35"/>
  <c r="AK37" i="35"/>
  <c r="AU37" i="35"/>
  <c r="AR38" i="35"/>
  <c r="AL40" i="35"/>
  <c r="AV40" i="35"/>
  <c r="AS41" i="35"/>
  <c r="AP42" i="35"/>
  <c r="AM43" i="35"/>
  <c r="AJ44" i="35"/>
  <c r="AT44" i="35"/>
  <c r="AQ45" i="35"/>
  <c r="AN46" i="35"/>
  <c r="AK47" i="35"/>
  <c r="AU47" i="35"/>
  <c r="AO46" i="35"/>
  <c r="AV47" i="35"/>
  <c r="AL38" i="35"/>
  <c r="AV38" i="35"/>
  <c r="AS39" i="35"/>
  <c r="AM41" i="35"/>
  <c r="AT42" i="35"/>
  <c r="AQ43" i="35"/>
  <c r="AN44" i="35"/>
  <c r="AK45" i="35"/>
  <c r="AR46" i="35"/>
  <c r="AV35" i="35"/>
  <c r="AP37" i="35"/>
  <c r="AJ39" i="35"/>
  <c r="AQ40" i="35"/>
  <c r="AK42" i="35"/>
  <c r="AR43" i="35"/>
  <c r="AO44" i="35"/>
  <c r="AV45" i="35"/>
  <c r="AS46" i="35"/>
  <c r="AM35" i="35"/>
  <c r="AJ36" i="35"/>
  <c r="AT36" i="35"/>
  <c r="AQ37" i="35"/>
  <c r="AK39" i="35"/>
  <c r="AM36" i="35"/>
  <c r="AJ37" i="35"/>
  <c r="AT37" i="35"/>
  <c r="AQ38" i="35"/>
  <c r="AK40" i="35"/>
  <c r="AU40" i="35"/>
  <c r="AR41" i="35"/>
  <c r="AO42" i="35"/>
  <c r="AL43" i="35"/>
  <c r="AV43" i="35"/>
  <c r="AS44" i="35"/>
  <c r="AP45" i="35"/>
  <c r="AM46" i="35"/>
  <c r="AT47" i="35"/>
  <c r="AN36" i="35"/>
  <c r="AO39" i="35"/>
  <c r="AR35" i="35"/>
  <c r="AO36" i="35"/>
  <c r="AL37" i="35"/>
  <c r="AV37" i="35"/>
  <c r="AS38" i="35"/>
  <c r="AP39" i="35"/>
  <c r="AM40" i="35"/>
  <c r="AJ41" i="35"/>
  <c r="AT41" i="35"/>
  <c r="AQ42" i="35"/>
  <c r="AN43" i="35"/>
  <c r="AK44" i="35"/>
  <c r="AU44" i="35"/>
  <c r="AR45" i="35"/>
  <c r="AL47" i="35"/>
  <c r="AJ35" i="35"/>
  <c r="AJ51" i="35"/>
  <c r="AK54" i="35"/>
  <c r="AT61" i="35"/>
  <c r="AT51" i="35"/>
  <c r="AL54" i="35"/>
  <c r="AK57" i="35"/>
  <c r="AP59" i="35"/>
  <c r="AU61" i="35"/>
  <c r="AU51" i="35"/>
  <c r="AT54" i="35"/>
  <c r="AL57" i="35"/>
  <c r="AQ59" i="35"/>
  <c r="AP62" i="35"/>
  <c r="AO53" i="35"/>
  <c r="AK61" i="35"/>
  <c r="AP56" i="35"/>
  <c r="AP52" i="35"/>
  <c r="AU54" i="35"/>
  <c r="AM57" i="35"/>
  <c r="AL60" i="35"/>
  <c r="AQ62" i="35"/>
  <c r="AV54" i="35"/>
  <c r="AM60" i="35"/>
  <c r="AV60" i="35"/>
  <c r="AS58" i="35"/>
  <c r="AT58" i="35"/>
  <c r="AN56" i="35"/>
  <c r="AK51" i="35"/>
  <c r="AJ54" i="35"/>
  <c r="AO56" i="35"/>
  <c r="AS61" i="35"/>
  <c r="AS51" i="35"/>
  <c r="AO59" i="35"/>
  <c r="AQ52" i="35"/>
  <c r="AU57" i="35"/>
  <c r="AR62" i="35"/>
  <c r="AR52" i="35"/>
  <c r="AQ55" i="35"/>
  <c r="AV57" i="35"/>
  <c r="AN60" i="35"/>
  <c r="AM63" i="35"/>
  <c r="AM53" i="35"/>
  <c r="AR55" i="35"/>
  <c r="AJ58" i="35"/>
  <c r="AN63" i="35"/>
  <c r="AN53" i="35"/>
  <c r="AS55" i="35"/>
  <c r="AR58" i="35"/>
  <c r="AJ61" i="35"/>
  <c r="AO63" i="35"/>
  <c r="AS52" i="35"/>
  <c r="AJ55" i="35"/>
  <c r="AQ56" i="35"/>
  <c r="AU58" i="35"/>
  <c r="AO60" i="35"/>
  <c r="AP63" i="35"/>
  <c r="AT52" i="35"/>
  <c r="AS59" i="35"/>
  <c r="AU52" i="35"/>
  <c r="AL55" i="35"/>
  <c r="AS56" i="35"/>
  <c r="AM58" i="35"/>
  <c r="AT59" i="35"/>
  <c r="AQ60" i="35"/>
  <c r="AN61" i="35"/>
  <c r="AU62" i="35"/>
  <c r="AO51" i="35"/>
  <c r="AL52" i="35"/>
  <c r="AV52" i="35"/>
  <c r="AP54" i="35"/>
  <c r="AM55" i="35"/>
  <c r="AJ56" i="35"/>
  <c r="AT56" i="35"/>
  <c r="AN58" i="35"/>
  <c r="AK59" i="35"/>
  <c r="AU59" i="35"/>
  <c r="AR60" i="35"/>
  <c r="AO61" i="35"/>
  <c r="AL62" i="35"/>
  <c r="AV62" i="35"/>
  <c r="AS63" i="35"/>
  <c r="AJ53" i="35"/>
  <c r="AK56" i="35"/>
  <c r="AO58" i="35"/>
  <c r="AP61" i="35"/>
  <c r="AT63" i="35"/>
  <c r="AT60" i="35"/>
  <c r="AL51" i="35"/>
  <c r="AP53" i="35"/>
  <c r="AT55" i="35"/>
  <c r="AK58" i="35"/>
  <c r="AR59" i="35"/>
  <c r="AL61" i="35"/>
  <c r="AS62" i="35"/>
  <c r="AM51" i="35"/>
  <c r="AJ52" i="35"/>
  <c r="AQ53" i="35"/>
  <c r="AN54" i="35"/>
  <c r="AK55" i="35"/>
  <c r="AU55" i="35"/>
  <c r="AR56" i="35"/>
  <c r="AO57" i="35"/>
  <c r="AL58" i="35"/>
  <c r="AV58" i="35"/>
  <c r="AP60" i="35"/>
  <c r="AM61" i="35"/>
  <c r="AJ62" i="35"/>
  <c r="AT62" i="35"/>
  <c r="AQ63" i="35"/>
  <c r="AK52" i="35"/>
  <c r="AO54" i="35"/>
  <c r="AV55" i="35"/>
  <c r="AJ59" i="35"/>
  <c r="AK62" i="35"/>
  <c r="AQ57" i="35"/>
  <c r="AP51" i="35"/>
  <c r="AT53" i="35"/>
  <c r="AN55" i="35"/>
  <c r="AU56" i="35"/>
  <c r="AL59" i="35"/>
  <c r="AS60" i="35"/>
  <c r="AJ63" i="35"/>
  <c r="AQ51" i="35"/>
  <c r="AN52" i="35"/>
  <c r="AK53" i="35"/>
  <c r="AU53" i="35"/>
  <c r="AR54" i="35"/>
  <c r="AO55" i="35"/>
  <c r="AL56" i="35"/>
  <c r="AV56" i="35"/>
  <c r="AS57" i="35"/>
  <c r="AP58" i="35"/>
  <c r="AM59" i="35"/>
  <c r="AJ60" i="35"/>
  <c r="AQ61" i="35"/>
  <c r="AN62" i="35"/>
  <c r="AU63" i="35"/>
  <c r="AR51" i="35"/>
  <c r="AO52" i="35"/>
  <c r="AL53" i="35"/>
  <c r="AV53" i="35"/>
  <c r="AS54" i="35"/>
  <c r="AP55" i="35"/>
  <c r="AM56" i="35"/>
  <c r="AJ57" i="35"/>
  <c r="AT57" i="35"/>
  <c r="AQ58" i="35"/>
  <c r="AN59" i="35"/>
  <c r="AK60" i="35"/>
  <c r="AU60" i="35"/>
  <c r="AR61" i="35"/>
  <c r="AO62" i="35"/>
  <c r="AL63" i="35"/>
  <c r="AV63" i="35"/>
  <c r="AV51" i="35"/>
  <c r="AM54" i="35"/>
  <c r="AN57" i="35"/>
  <c r="AV61" i="35"/>
  <c r="AN51" i="35"/>
  <c r="AR53" i="35"/>
  <c r="AP57" i="35"/>
  <c r="AR63" i="35"/>
  <c r="AS53" i="35"/>
  <c r="AM52" i="35"/>
  <c r="AQ54" i="35"/>
  <c r="AR57" i="35"/>
  <c r="AV59" i="35"/>
  <c r="AM62" i="35"/>
  <c r="AK63" i="35"/>
  <c r="W69" i="35"/>
  <c r="AD70" i="35"/>
  <c r="AE73" i="35"/>
  <c r="Y75" i="35"/>
  <c r="Z78" i="35"/>
  <c r="AD67" i="35"/>
  <c r="Y72" i="35"/>
  <c r="AA78" i="35"/>
  <c r="AF70" i="35"/>
  <c r="T74" i="35"/>
  <c r="U77" i="35"/>
  <c r="AF67" i="35"/>
  <c r="Z69" i="35"/>
  <c r="T71" i="35"/>
  <c r="AA72" i="35"/>
  <c r="AB75" i="35"/>
  <c r="V77" i="35"/>
  <c r="AC78" i="35"/>
  <c r="V68" i="35"/>
  <c r="AC69" i="35"/>
  <c r="W71" i="35"/>
  <c r="AD72" i="35"/>
  <c r="X74" i="35"/>
  <c r="AE75" i="35"/>
  <c r="Y77" i="35"/>
  <c r="AF78" i="35"/>
  <c r="Z68" i="35"/>
  <c r="T70" i="35"/>
  <c r="AA71" i="35"/>
  <c r="U73" i="35"/>
  <c r="AB74" i="35"/>
  <c r="V76" i="35"/>
  <c r="AC77" i="35"/>
  <c r="W79" i="35"/>
  <c r="X72" i="35"/>
  <c r="X69" i="35"/>
  <c r="AF73" i="35"/>
  <c r="T77" i="35"/>
  <c r="Y69" i="35"/>
  <c r="Z72" i="35"/>
  <c r="AB78" i="35"/>
  <c r="U74" i="35"/>
  <c r="AC74" i="35"/>
  <c r="U67" i="35"/>
  <c r="V70" i="35"/>
  <c r="W73" i="35"/>
  <c r="X76" i="35"/>
  <c r="AE77" i="35"/>
  <c r="V67" i="35"/>
  <c r="W70" i="35"/>
  <c r="AE74" i="35"/>
  <c r="Z79" i="35"/>
  <c r="Y67" i="35"/>
  <c r="AF68" i="35"/>
  <c r="Z70" i="35"/>
  <c r="T72" i="35"/>
  <c r="AA73" i="35"/>
  <c r="U75" i="35"/>
  <c r="V78" i="35"/>
  <c r="AC79" i="35"/>
  <c r="AC67" i="35"/>
  <c r="AF76" i="35"/>
  <c r="AE70" i="35"/>
  <c r="Z75" i="35"/>
  <c r="AE67" i="35"/>
  <c r="AA75" i="35"/>
  <c r="AA68" i="35"/>
  <c r="U70" i="35"/>
  <c r="AB71" i="35"/>
  <c r="V73" i="35"/>
  <c r="W76" i="35"/>
  <c r="AD77" i="35"/>
  <c r="X79" i="35"/>
  <c r="AB68" i="35"/>
  <c r="AC71" i="35"/>
  <c r="AD74" i="35"/>
  <c r="Y79" i="35"/>
  <c r="AC68" i="35"/>
  <c r="AD71" i="35"/>
  <c r="X73" i="35"/>
  <c r="Y76" i="35"/>
  <c r="AF77" i="35"/>
  <c r="AB76" i="35"/>
  <c r="W67" i="35"/>
  <c r="T68" i="35"/>
  <c r="AD68" i="35"/>
  <c r="AA69" i="35"/>
  <c r="X70" i="35"/>
  <c r="U71" i="35"/>
  <c r="AE71" i="35"/>
  <c r="AB72" i="35"/>
  <c r="Y73" i="35"/>
  <c r="V74" i="35"/>
  <c r="AF74" i="35"/>
  <c r="AC75" i="35"/>
  <c r="Z76" i="35"/>
  <c r="W77" i="35"/>
  <c r="T78" i="35"/>
  <c r="AD78" i="35"/>
  <c r="AA79" i="35"/>
  <c r="X67" i="35"/>
  <c r="U68" i="35"/>
  <c r="AE68" i="35"/>
  <c r="AB69" i="35"/>
  <c r="Y70" i="35"/>
  <c r="V71" i="35"/>
  <c r="AF71" i="35"/>
  <c r="AC72" i="35"/>
  <c r="Z73" i="35"/>
  <c r="W74" i="35"/>
  <c r="T75" i="35"/>
  <c r="AD75" i="35"/>
  <c r="AA76" i="35"/>
  <c r="X77" i="35"/>
  <c r="U78" i="35"/>
  <c r="AE78" i="35"/>
  <c r="AB79" i="35"/>
  <c r="Z67" i="35"/>
  <c r="W68" i="35"/>
  <c r="T69" i="35"/>
  <c r="AD69" i="35"/>
  <c r="AA70" i="35"/>
  <c r="X71" i="35"/>
  <c r="U72" i="35"/>
  <c r="AE72" i="35"/>
  <c r="AB73" i="35"/>
  <c r="Y74" i="35"/>
  <c r="V75" i="35"/>
  <c r="AF75" i="35"/>
  <c r="AC76" i="35"/>
  <c r="Z77" i="35"/>
  <c r="W78" i="35"/>
  <c r="T79" i="35"/>
  <c r="AD79" i="35"/>
  <c r="AA67" i="35"/>
  <c r="X68" i="35"/>
  <c r="U69" i="35"/>
  <c r="AE69" i="35"/>
  <c r="AB70" i="35"/>
  <c r="Y71" i="35"/>
  <c r="V72" i="35"/>
  <c r="AF72" i="35"/>
  <c r="AC73" i="35"/>
  <c r="Z74" i="35"/>
  <c r="W75" i="35"/>
  <c r="T76" i="35"/>
  <c r="AD76" i="35"/>
  <c r="AA77" i="35"/>
  <c r="X78" i="35"/>
  <c r="U79" i="35"/>
  <c r="AE79" i="35"/>
  <c r="AB67" i="35"/>
  <c r="Y68" i="35"/>
  <c r="V69" i="35"/>
  <c r="AF69" i="35"/>
  <c r="AC70" i="35"/>
  <c r="Z71" i="35"/>
  <c r="W72" i="35"/>
  <c r="T73" i="35"/>
  <c r="AD73" i="35"/>
  <c r="AA74" i="35"/>
  <c r="X75" i="35"/>
  <c r="U76" i="35"/>
  <c r="AE76" i="35"/>
  <c r="AB77" i="35"/>
  <c r="Y78" i="35"/>
  <c r="V79" i="35"/>
  <c r="AF79" i="35"/>
  <c r="T67" i="35"/>
  <c r="AD51" i="35"/>
  <c r="AD61" i="35"/>
  <c r="T54" i="35"/>
  <c r="AA59" i="35"/>
  <c r="AE61" i="35"/>
  <c r="AF51" i="35"/>
  <c r="U54" i="35"/>
  <c r="AD55" i="35"/>
  <c r="AF57" i="35"/>
  <c r="AB59" i="35"/>
  <c r="V60" i="35"/>
  <c r="AF61" i="35"/>
  <c r="Z52" i="35"/>
  <c r="V54" i="35"/>
  <c r="X56" i="35"/>
  <c r="T58" i="35"/>
  <c r="Z62" i="35"/>
  <c r="W60" i="35"/>
  <c r="AA52" i="35"/>
  <c r="W54" i="35"/>
  <c r="Y56" i="35"/>
  <c r="U58" i="35"/>
  <c r="AA62" i="35"/>
  <c r="X60" i="35"/>
  <c r="AB55" i="35"/>
  <c r="X57" i="35"/>
  <c r="AE57" i="35"/>
  <c r="Y60" i="35"/>
  <c r="AC58" i="35"/>
  <c r="W63" i="35"/>
  <c r="Y63" i="35"/>
  <c r="Z53" i="35"/>
  <c r="Z59" i="35"/>
  <c r="AE51" i="35"/>
  <c r="AC55" i="35"/>
  <c r="AB52" i="35"/>
  <c r="AD54" i="35"/>
  <c r="Z56" i="35"/>
  <c r="AB58" i="35"/>
  <c r="AB62" i="35"/>
  <c r="AC52" i="35"/>
  <c r="AE54" i="35"/>
  <c r="AA56" i="35"/>
  <c r="AF60" i="35"/>
  <c r="AC62" i="35"/>
  <c r="U51" i="35"/>
  <c r="W53" i="35"/>
  <c r="AF54" i="35"/>
  <c r="U57" i="35"/>
  <c r="AD58" i="35"/>
  <c r="T61" i="35"/>
  <c r="X63" i="35"/>
  <c r="V51" i="35"/>
  <c r="X53" i="35"/>
  <c r="T55" i="35"/>
  <c r="V57" i="35"/>
  <c r="AE58" i="35"/>
  <c r="U61" i="35"/>
  <c r="AC51" i="35"/>
  <c r="Y53" i="35"/>
  <c r="AA55" i="35"/>
  <c r="W57" i="35"/>
  <c r="Y59" i="35"/>
  <c r="V61" i="35"/>
  <c r="AC61" i="35"/>
  <c r="Z63" i="35"/>
  <c r="AD52" i="35"/>
  <c r="U55" i="35"/>
  <c r="V58" i="35"/>
  <c r="T62" i="35"/>
  <c r="U52" i="35"/>
  <c r="AB53" i="35"/>
  <c r="Y54" i="35"/>
  <c r="V55" i="35"/>
  <c r="AC56" i="35"/>
  <c r="Z57" i="35"/>
  <c r="W58" i="35"/>
  <c r="T59" i="35"/>
  <c r="AD59" i="35"/>
  <c r="AA60" i="35"/>
  <c r="X61" i="35"/>
  <c r="U62" i="35"/>
  <c r="AE62" i="35"/>
  <c r="AB63" i="35"/>
  <c r="AF52" i="35"/>
  <c r="Z54" i="35"/>
  <c r="T56" i="35"/>
  <c r="AA57" i="35"/>
  <c r="U59" i="35"/>
  <c r="AE59" i="35"/>
  <c r="AB60" i="35"/>
  <c r="Y61" i="35"/>
  <c r="AF62" i="35"/>
  <c r="W52" i="35"/>
  <c r="T53" i="35"/>
  <c r="AA54" i="35"/>
  <c r="X55" i="35"/>
  <c r="AE56" i="35"/>
  <c r="AB57" i="35"/>
  <c r="Y58" i="35"/>
  <c r="V59" i="35"/>
  <c r="AC60" i="35"/>
  <c r="Z61" i="35"/>
  <c r="W62" i="35"/>
  <c r="AD63" i="35"/>
  <c r="AA51" i="35"/>
  <c r="X52" i="35"/>
  <c r="U53" i="35"/>
  <c r="AE53" i="35"/>
  <c r="AB54" i="35"/>
  <c r="Y55" i="35"/>
  <c r="V56" i="35"/>
  <c r="AF56" i="35"/>
  <c r="AC57" i="35"/>
  <c r="Z58" i="35"/>
  <c r="W59" i="35"/>
  <c r="T60" i="35"/>
  <c r="AD60" i="35"/>
  <c r="AA61" i="35"/>
  <c r="X62" i="35"/>
  <c r="U63" i="35"/>
  <c r="AE63" i="35"/>
  <c r="T52" i="35"/>
  <c r="X54" i="35"/>
  <c r="AE55" i="35"/>
  <c r="Y57" i="35"/>
  <c r="AC59" i="35"/>
  <c r="Z60" i="35"/>
  <c r="W61" i="35"/>
  <c r="AA63" i="35"/>
  <c r="X51" i="35"/>
  <c r="AF55" i="35"/>
  <c r="Y51" i="35"/>
  <c r="AC53" i="35"/>
  <c r="AD56" i="35"/>
  <c r="V62" i="35"/>
  <c r="Z51" i="35"/>
  <c r="AD53" i="35"/>
  <c r="U56" i="35"/>
  <c r="T63" i="35"/>
  <c r="AB51" i="35"/>
  <c r="Y52" i="35"/>
  <c r="V53" i="35"/>
  <c r="AF53" i="35"/>
  <c r="AC54" i="35"/>
  <c r="Z55" i="35"/>
  <c r="W56" i="35"/>
  <c r="T57" i="35"/>
  <c r="AD57" i="35"/>
  <c r="AA58" i="35"/>
  <c r="X59" i="35"/>
  <c r="U60" i="35"/>
  <c r="AE60" i="35"/>
  <c r="AB61" i="35"/>
  <c r="Y62" i="35"/>
  <c r="V63" i="35"/>
  <c r="AF63" i="35"/>
  <c r="W51" i="35"/>
  <c r="AA53" i="35"/>
  <c r="AB56" i="35"/>
  <c r="AF58" i="35"/>
  <c r="AD62" i="35"/>
  <c r="AE52" i="35"/>
  <c r="V52" i="35"/>
  <c r="W55" i="35"/>
  <c r="X58" i="35"/>
  <c r="AC63" i="35"/>
  <c r="AF59" i="35"/>
  <c r="T51" i="35"/>
  <c r="V44" i="35"/>
  <c r="W37" i="35"/>
  <c r="V41" i="35"/>
  <c r="U38" i="35"/>
  <c r="AF41" i="35"/>
  <c r="AD38" i="35"/>
  <c r="AD35" i="35"/>
  <c r="AA46" i="35"/>
  <c r="W44" i="35"/>
  <c r="Y37" i="35"/>
  <c r="AC45" i="35"/>
  <c r="V38" i="35"/>
  <c r="Z46" i="35"/>
  <c r="AC42" i="35"/>
  <c r="T45" i="35"/>
  <c r="X40" i="35"/>
  <c r="AB36" i="35"/>
  <c r="Y40" i="35"/>
  <c r="X37" i="35"/>
  <c r="U41" i="35"/>
  <c r="AF44" i="35"/>
  <c r="T38" i="35"/>
  <c r="AE41" i="35"/>
  <c r="AD45" i="35"/>
  <c r="U35" i="35"/>
  <c r="AC35" i="35"/>
  <c r="AB42" i="35"/>
  <c r="AE38" i="35"/>
  <c r="AE35" i="35"/>
  <c r="AA39" i="35"/>
  <c r="Y43" i="35"/>
  <c r="W47" i="35"/>
  <c r="Z36" i="35"/>
  <c r="AB39" i="35"/>
  <c r="Z43" i="35"/>
  <c r="X47" i="35"/>
  <c r="AA36" i="35"/>
  <c r="Z40" i="35"/>
  <c r="AD42" i="35"/>
  <c r="U45" i="35"/>
  <c r="AE45" i="35"/>
  <c r="V35" i="35"/>
  <c r="T36" i="35"/>
  <c r="X38" i="35"/>
  <c r="U39" i="35"/>
  <c r="Y41" i="35"/>
  <c r="AC43" i="35"/>
  <c r="W45" i="35"/>
  <c r="AD46" i="35"/>
  <c r="X35" i="35"/>
  <c r="AE36" i="35"/>
  <c r="AB37" i="35"/>
  <c r="V39" i="35"/>
  <c r="AF39" i="35"/>
  <c r="AC40" i="35"/>
  <c r="W42" i="35"/>
  <c r="T43" i="35"/>
  <c r="AD43" i="35"/>
  <c r="AA44" i="35"/>
  <c r="X45" i="35"/>
  <c r="U46" i="35"/>
  <c r="AE46" i="35"/>
  <c r="AB47" i="35"/>
  <c r="Y35" i="35"/>
  <c r="AC37" i="35"/>
  <c r="W39" i="35"/>
  <c r="AA41" i="35"/>
  <c r="AE43" i="35"/>
  <c r="Y45" i="35"/>
  <c r="AC47" i="35"/>
  <c r="Z35" i="35"/>
  <c r="W36" i="35"/>
  <c r="AD37" i="35"/>
  <c r="AA38" i="35"/>
  <c r="X39" i="35"/>
  <c r="U40" i="35"/>
  <c r="AE40" i="35"/>
  <c r="AB41" i="35"/>
  <c r="Y42" i="35"/>
  <c r="AF43" i="35"/>
  <c r="AC44" i="35"/>
  <c r="Z45" i="35"/>
  <c r="W46" i="35"/>
  <c r="AD47" i="35"/>
  <c r="AA35" i="35"/>
  <c r="X36" i="35"/>
  <c r="U37" i="35"/>
  <c r="AE37" i="35"/>
  <c r="AB38" i="35"/>
  <c r="Y39" i="35"/>
  <c r="V40" i="35"/>
  <c r="AF40" i="35"/>
  <c r="AC41" i="35"/>
  <c r="Z42" i="35"/>
  <c r="W43" i="35"/>
  <c r="T44" i="35"/>
  <c r="AD44" i="35"/>
  <c r="AA45" i="35"/>
  <c r="X46" i="35"/>
  <c r="U47" i="35"/>
  <c r="AE47" i="35"/>
  <c r="AC39" i="35"/>
  <c r="T42" i="35"/>
  <c r="X44" i="35"/>
  <c r="Y47" i="35"/>
  <c r="AF35" i="35"/>
  <c r="X41" i="35"/>
  <c r="AD36" i="35"/>
  <c r="AE39" i="35"/>
  <c r="V42" i="35"/>
  <c r="Z44" i="35"/>
  <c r="AA47" i="35"/>
  <c r="U36" i="35"/>
  <c r="Z41" i="35"/>
  <c r="V36" i="35"/>
  <c r="Z38" i="35"/>
  <c r="AD40" i="35"/>
  <c r="X42" i="35"/>
  <c r="AB44" i="35"/>
  <c r="V46" i="35"/>
  <c r="T37" i="35"/>
  <c r="V43" i="35"/>
  <c r="AB35" i="35"/>
  <c r="Y36" i="35"/>
  <c r="V37" i="35"/>
  <c r="AF37" i="35"/>
  <c r="AC38" i="35"/>
  <c r="Z39" i="35"/>
  <c r="W40" i="35"/>
  <c r="T41" i="35"/>
  <c r="AD41" i="35"/>
  <c r="AA42" i="35"/>
  <c r="X43" i="35"/>
  <c r="U44" i="35"/>
  <c r="AE44" i="35"/>
  <c r="AB45" i="35"/>
  <c r="Y46" i="35"/>
  <c r="V47" i="35"/>
  <c r="AF47" i="35"/>
  <c r="AF38" i="35"/>
  <c r="W41" i="35"/>
  <c r="AA43" i="35"/>
  <c r="AB46" i="35"/>
  <c r="AC36" i="35"/>
  <c r="Z37" i="35"/>
  <c r="W38" i="35"/>
  <c r="T39" i="35"/>
  <c r="AD39" i="35"/>
  <c r="AA40" i="35"/>
  <c r="U42" i="35"/>
  <c r="AE42" i="35"/>
  <c r="AB43" i="35"/>
  <c r="Y44" i="35"/>
  <c r="V45" i="35"/>
  <c r="AF45" i="35"/>
  <c r="AC46" i="35"/>
  <c r="Z47" i="35"/>
  <c r="W35" i="35"/>
  <c r="AA37" i="35"/>
  <c r="AB40" i="35"/>
  <c r="AF42" i="35"/>
  <c r="T46" i="35"/>
  <c r="Y38" i="35"/>
  <c r="AF36" i="35"/>
  <c r="T40" i="35"/>
  <c r="U43" i="35"/>
  <c r="AF46" i="35"/>
  <c r="T47" i="35"/>
  <c r="T35" i="35"/>
  <c r="J68" i="35"/>
  <c r="D72" i="35"/>
  <c r="H70" i="35"/>
  <c r="F74" i="35"/>
  <c r="O75" i="35"/>
  <c r="D78" i="35"/>
  <c r="I70" i="35"/>
  <c r="E78" i="35"/>
  <c r="G67" i="35"/>
  <c r="J70" i="35"/>
  <c r="H74" i="35"/>
  <c r="F78" i="35"/>
  <c r="H67" i="35"/>
  <c r="J78" i="35"/>
  <c r="I67" i="35"/>
  <c r="D69" i="35"/>
  <c r="E71" i="35"/>
  <c r="N72" i="35"/>
  <c r="P74" i="35"/>
  <c r="L76" i="35"/>
  <c r="F76" i="35"/>
  <c r="N68" i="35"/>
  <c r="H72" i="35"/>
  <c r="G74" i="35"/>
  <c r="O68" i="35"/>
  <c r="L72" i="35"/>
  <c r="J76" i="35"/>
  <c r="P68" i="35"/>
  <c r="N70" i="35"/>
  <c r="M72" i="35"/>
  <c r="L74" i="35"/>
  <c r="K76" i="35"/>
  <c r="N78" i="35"/>
  <c r="G69" i="35"/>
  <c r="O78" i="35"/>
  <c r="J67" i="35"/>
  <c r="F71" i="35"/>
  <c r="E73" i="35"/>
  <c r="D75" i="35"/>
  <c r="P76" i="35"/>
  <c r="M67" i="35"/>
  <c r="K69" i="35"/>
  <c r="P78" i="35"/>
  <c r="G71" i="35"/>
  <c r="I73" i="35"/>
  <c r="E75" i="35"/>
  <c r="G77" i="35"/>
  <c r="D68" i="35"/>
  <c r="L69" i="35"/>
  <c r="G79" i="35"/>
  <c r="K71" i="35"/>
  <c r="J73" i="35"/>
  <c r="I75" i="35"/>
  <c r="H77" i="35"/>
  <c r="K79" i="35"/>
  <c r="E68" i="35"/>
  <c r="M69" i="35"/>
  <c r="O71" i="35"/>
  <c r="K73" i="35"/>
  <c r="M75" i="35"/>
  <c r="I77" i="35"/>
  <c r="L79" i="35"/>
  <c r="F68" i="35"/>
  <c r="N69" i="35"/>
  <c r="D70" i="35"/>
  <c r="P71" i="35"/>
  <c r="O73" i="35"/>
  <c r="N75" i="35"/>
  <c r="M77" i="35"/>
  <c r="M79" i="35"/>
  <c r="G68" i="35"/>
  <c r="N67" i="35"/>
  <c r="K68" i="35"/>
  <c r="H69" i="35"/>
  <c r="E70" i="35"/>
  <c r="O70" i="35"/>
  <c r="L71" i="35"/>
  <c r="I72" i="35"/>
  <c r="F73" i="35"/>
  <c r="P73" i="35"/>
  <c r="M74" i="35"/>
  <c r="J75" i="35"/>
  <c r="G76" i="35"/>
  <c r="D77" i="35"/>
  <c r="N77" i="35"/>
  <c r="K78" i="35"/>
  <c r="H79" i="35"/>
  <c r="E67" i="35"/>
  <c r="O67" i="35"/>
  <c r="L68" i="35"/>
  <c r="I69" i="35"/>
  <c r="F70" i="35"/>
  <c r="P70" i="35"/>
  <c r="M71" i="35"/>
  <c r="J72" i="35"/>
  <c r="G73" i="35"/>
  <c r="D74" i="35"/>
  <c r="N74" i="35"/>
  <c r="K75" i="35"/>
  <c r="H76" i="35"/>
  <c r="E77" i="35"/>
  <c r="O77" i="35"/>
  <c r="L78" i="35"/>
  <c r="I79" i="35"/>
  <c r="F67" i="35"/>
  <c r="P67" i="35"/>
  <c r="M68" i="35"/>
  <c r="J69" i="35"/>
  <c r="G70" i="35"/>
  <c r="D71" i="35"/>
  <c r="N71" i="35"/>
  <c r="K72" i="35"/>
  <c r="H73" i="35"/>
  <c r="E74" i="35"/>
  <c r="O74" i="35"/>
  <c r="L75" i="35"/>
  <c r="I76" i="35"/>
  <c r="F77" i="35"/>
  <c r="P77" i="35"/>
  <c r="M78" i="35"/>
  <c r="J79" i="35"/>
  <c r="K70" i="35"/>
  <c r="H71" i="35"/>
  <c r="E72" i="35"/>
  <c r="O72" i="35"/>
  <c r="L73" i="35"/>
  <c r="I74" i="35"/>
  <c r="F75" i="35"/>
  <c r="P75" i="35"/>
  <c r="M76" i="35"/>
  <c r="J77" i="35"/>
  <c r="G78" i="35"/>
  <c r="D79" i="35"/>
  <c r="N79" i="35"/>
  <c r="K67" i="35"/>
  <c r="H68" i="35"/>
  <c r="E69" i="35"/>
  <c r="O69" i="35"/>
  <c r="L70" i="35"/>
  <c r="I71" i="35"/>
  <c r="F72" i="35"/>
  <c r="P72" i="35"/>
  <c r="M73" i="35"/>
  <c r="J74" i="35"/>
  <c r="G75" i="35"/>
  <c r="D76" i="35"/>
  <c r="N76" i="35"/>
  <c r="K77" i="35"/>
  <c r="H78" i="35"/>
  <c r="E79" i="35"/>
  <c r="O79" i="35"/>
  <c r="L67" i="35"/>
  <c r="I68" i="35"/>
  <c r="F69" i="35"/>
  <c r="P69" i="35"/>
  <c r="M70" i="35"/>
  <c r="J71" i="35"/>
  <c r="G72" i="35"/>
  <c r="D73" i="35"/>
  <c r="N73" i="35"/>
  <c r="K74" i="35"/>
  <c r="H75" i="35"/>
  <c r="E76" i="35"/>
  <c r="O76" i="35"/>
  <c r="L77" i="35"/>
  <c r="I78" i="35"/>
  <c r="F79" i="35"/>
  <c r="P79" i="35"/>
  <c r="D67" i="35"/>
  <c r="E52" i="35"/>
  <c r="L53" i="35"/>
  <c r="F55" i="35"/>
  <c r="J57" i="35"/>
  <c r="D59" i="35"/>
  <c r="K60" i="35"/>
  <c r="O62" i="35"/>
  <c r="P52" i="35"/>
  <c r="J52" i="35"/>
  <c r="G53" i="35"/>
  <c r="N54" i="35"/>
  <c r="K55" i="35"/>
  <c r="H56" i="35"/>
  <c r="O57" i="35"/>
  <c r="L58" i="35"/>
  <c r="I59" i="35"/>
  <c r="F60" i="35"/>
  <c r="P60" i="35"/>
  <c r="M61" i="35"/>
  <c r="G63" i="35"/>
  <c r="N51" i="35"/>
  <c r="K52" i="35"/>
  <c r="E54" i="35"/>
  <c r="O54" i="35"/>
  <c r="I56" i="35"/>
  <c r="F57" i="35"/>
  <c r="M58" i="35"/>
  <c r="G60" i="35"/>
  <c r="K62" i="35"/>
  <c r="E51" i="35"/>
  <c r="O51" i="35"/>
  <c r="L52" i="35"/>
  <c r="I53" i="35"/>
  <c r="F54" i="35"/>
  <c r="P54" i="35"/>
  <c r="M55" i="35"/>
  <c r="J56" i="35"/>
  <c r="G57" i="35"/>
  <c r="D58" i="35"/>
  <c r="N58" i="35"/>
  <c r="K59" i="35"/>
  <c r="H60" i="35"/>
  <c r="E61" i="35"/>
  <c r="O61" i="35"/>
  <c r="L62" i="35"/>
  <c r="I63" i="35"/>
  <c r="P51" i="35"/>
  <c r="M52" i="35"/>
  <c r="G54" i="35"/>
  <c r="N55" i="35"/>
  <c r="H57" i="35"/>
  <c r="O58" i="35"/>
  <c r="J63" i="35"/>
  <c r="M51" i="35"/>
  <c r="D54" i="35"/>
  <c r="E57" i="35"/>
  <c r="J62" i="35"/>
  <c r="H53" i="35"/>
  <c r="L55" i="35"/>
  <c r="P57" i="35"/>
  <c r="J59" i="35"/>
  <c r="D61" i="35"/>
  <c r="N61" i="35"/>
  <c r="H63" i="35"/>
  <c r="F51" i="35"/>
  <c r="J53" i="35"/>
  <c r="D55" i="35"/>
  <c r="K56" i="35"/>
  <c r="E58" i="35"/>
  <c r="L59" i="35"/>
  <c r="I60" i="35"/>
  <c r="F61" i="35"/>
  <c r="P61" i="35"/>
  <c r="M62" i="35"/>
  <c r="G51" i="35"/>
  <c r="D52" i="35"/>
  <c r="N52" i="35"/>
  <c r="K53" i="35"/>
  <c r="H54" i="35"/>
  <c r="E55" i="35"/>
  <c r="O55" i="35"/>
  <c r="L56" i="35"/>
  <c r="I57" i="35"/>
  <c r="F58" i="35"/>
  <c r="P58" i="35"/>
  <c r="M59" i="35"/>
  <c r="J60" i="35"/>
  <c r="G61" i="35"/>
  <c r="D62" i="35"/>
  <c r="N62" i="35"/>
  <c r="K63" i="35"/>
  <c r="H51" i="35"/>
  <c r="O52" i="35"/>
  <c r="I54" i="35"/>
  <c r="P55" i="35"/>
  <c r="G58" i="35"/>
  <c r="N59" i="35"/>
  <c r="H61" i="35"/>
  <c r="E62" i="35"/>
  <c r="L63" i="35"/>
  <c r="F52" i="35"/>
  <c r="J54" i="35"/>
  <c r="D56" i="35"/>
  <c r="K57" i="35"/>
  <c r="E59" i="35"/>
  <c r="L60" i="35"/>
  <c r="F62" i="35"/>
  <c r="P62" i="35"/>
  <c r="G52" i="35"/>
  <c r="N53" i="35"/>
  <c r="H55" i="35"/>
  <c r="O56" i="35"/>
  <c r="L57" i="35"/>
  <c r="F59" i="35"/>
  <c r="P59" i="35"/>
  <c r="M60" i="35"/>
  <c r="G62" i="35"/>
  <c r="D63" i="35"/>
  <c r="K51" i="35"/>
  <c r="H52" i="35"/>
  <c r="E53" i="35"/>
  <c r="O53" i="35"/>
  <c r="L54" i="35"/>
  <c r="I55" i="35"/>
  <c r="F56" i="35"/>
  <c r="P56" i="35"/>
  <c r="M57" i="35"/>
  <c r="J58" i="35"/>
  <c r="G59" i="35"/>
  <c r="D60" i="35"/>
  <c r="N60" i="35"/>
  <c r="K61" i="35"/>
  <c r="H62" i="35"/>
  <c r="E63" i="35"/>
  <c r="O63" i="35"/>
  <c r="L51" i="35"/>
  <c r="I52" i="35"/>
  <c r="F53" i="35"/>
  <c r="P53" i="35"/>
  <c r="M54" i="35"/>
  <c r="J55" i="35"/>
  <c r="G56" i="35"/>
  <c r="D57" i="35"/>
  <c r="N57" i="35"/>
  <c r="K58" i="35"/>
  <c r="H59" i="35"/>
  <c r="E60" i="35"/>
  <c r="O60" i="35"/>
  <c r="L61" i="35"/>
  <c r="I62" i="35"/>
  <c r="F63" i="35"/>
  <c r="P63" i="35"/>
  <c r="M56" i="35"/>
  <c r="I51" i="35"/>
  <c r="M53" i="35"/>
  <c r="G55" i="35"/>
  <c r="N56" i="35"/>
  <c r="H58" i="35"/>
  <c r="O59" i="35"/>
  <c r="I61" i="35"/>
  <c r="M63" i="35"/>
  <c r="J51" i="35"/>
  <c r="D53" i="35"/>
  <c r="K54" i="35"/>
  <c r="E56" i="35"/>
  <c r="I58" i="35"/>
  <c r="J61" i="35"/>
  <c r="N63" i="35"/>
  <c r="D51" i="35"/>
  <c r="D35" i="35"/>
  <c r="N35" i="35"/>
  <c r="H40" i="35"/>
  <c r="I43" i="35"/>
  <c r="P44" i="35"/>
  <c r="H37" i="35"/>
  <c r="O35" i="35"/>
  <c r="O38" i="35"/>
  <c r="P41" i="35"/>
  <c r="D45" i="35"/>
  <c r="I37" i="35"/>
  <c r="E36" i="35"/>
  <c r="D39" i="35"/>
  <c r="K40" i="35"/>
  <c r="E42" i="35"/>
  <c r="L43" i="35"/>
  <c r="M46" i="35"/>
  <c r="F39" i="35"/>
  <c r="H45" i="35"/>
  <c r="M37" i="35"/>
  <c r="D38" i="35"/>
  <c r="G47" i="35"/>
  <c r="H47" i="35"/>
  <c r="J43" i="35"/>
  <c r="P35" i="35"/>
  <c r="J37" i="35"/>
  <c r="F45" i="35"/>
  <c r="F36" i="35"/>
  <c r="M40" i="35"/>
  <c r="G42" i="35"/>
  <c r="N43" i="35"/>
  <c r="O46" i="35"/>
  <c r="J36" i="35"/>
  <c r="K39" i="35"/>
  <c r="L42" i="35"/>
  <c r="F44" i="35"/>
  <c r="E35" i="35"/>
  <c r="K36" i="35"/>
  <c r="E38" i="35"/>
  <c r="F41" i="35"/>
  <c r="N45" i="35"/>
  <c r="F35" i="35"/>
  <c r="H44" i="35"/>
  <c r="G38" i="35"/>
  <c r="H41" i="35"/>
  <c r="I44" i="35"/>
  <c r="J47" i="35"/>
  <c r="N38" i="35"/>
  <c r="O41" i="35"/>
  <c r="J46" i="35"/>
  <c r="I40" i="35"/>
  <c r="K46" i="35"/>
  <c r="P38" i="35"/>
  <c r="J40" i="35"/>
  <c r="D42" i="35"/>
  <c r="K43" i="35"/>
  <c r="E45" i="35"/>
  <c r="L46" i="35"/>
  <c r="L37" i="35"/>
  <c r="E41" i="35"/>
  <c r="M45" i="35"/>
  <c r="L39" i="35"/>
  <c r="M42" i="35"/>
  <c r="G44" i="35"/>
  <c r="L36" i="35"/>
  <c r="F38" i="35"/>
  <c r="M39" i="35"/>
  <c r="G41" i="35"/>
  <c r="N42" i="35"/>
  <c r="O45" i="35"/>
  <c r="I47" i="35"/>
  <c r="H35" i="35"/>
  <c r="M36" i="35"/>
  <c r="N39" i="35"/>
  <c r="O42" i="35"/>
  <c r="P45" i="35"/>
  <c r="I35" i="35"/>
  <c r="O36" i="35"/>
  <c r="M35" i="35"/>
  <c r="I38" i="35"/>
  <c r="P39" i="35"/>
  <c r="J41" i="35"/>
  <c r="D43" i="35"/>
  <c r="K44" i="35"/>
  <c r="E46" i="35"/>
  <c r="L47" i="35"/>
  <c r="G37" i="35"/>
  <c r="G35" i="35"/>
  <c r="D36" i="35"/>
  <c r="N36" i="35"/>
  <c r="K37" i="35"/>
  <c r="H38" i="35"/>
  <c r="E39" i="35"/>
  <c r="O39" i="35"/>
  <c r="L40" i="35"/>
  <c r="I41" i="35"/>
  <c r="F42" i="35"/>
  <c r="P42" i="35"/>
  <c r="M43" i="35"/>
  <c r="J44" i="35"/>
  <c r="G45" i="35"/>
  <c r="D46" i="35"/>
  <c r="N46" i="35"/>
  <c r="K47" i="35"/>
  <c r="P36" i="35"/>
  <c r="J38" i="35"/>
  <c r="D40" i="35"/>
  <c r="N40" i="35"/>
  <c r="H42" i="35"/>
  <c r="E43" i="35"/>
  <c r="O43" i="35"/>
  <c r="L44" i="35"/>
  <c r="I45" i="35"/>
  <c r="F46" i="35"/>
  <c r="M47" i="35"/>
  <c r="G36" i="35"/>
  <c r="N37" i="35"/>
  <c r="H39" i="35"/>
  <c r="E40" i="35"/>
  <c r="L41" i="35"/>
  <c r="F43" i="35"/>
  <c r="M44" i="35"/>
  <c r="G46" i="35"/>
  <c r="D47" i="35"/>
  <c r="K35" i="35"/>
  <c r="P40" i="35"/>
  <c r="M38" i="35"/>
  <c r="O44" i="35"/>
  <c r="P47" i="35"/>
  <c r="G39" i="35"/>
  <c r="K41" i="35"/>
  <c r="P46" i="35"/>
  <c r="J35" i="35"/>
  <c r="D37" i="35"/>
  <c r="K38" i="35"/>
  <c r="O40" i="35"/>
  <c r="I42" i="35"/>
  <c r="P43" i="35"/>
  <c r="J45" i="35"/>
  <c r="N47" i="35"/>
  <c r="H36" i="35"/>
  <c r="E37" i="35"/>
  <c r="O37" i="35"/>
  <c r="L38" i="35"/>
  <c r="I39" i="35"/>
  <c r="F40" i="35"/>
  <c r="M41" i="35"/>
  <c r="J42" i="35"/>
  <c r="G43" i="35"/>
  <c r="D44" i="35"/>
  <c r="N44" i="35"/>
  <c r="K45" i="35"/>
  <c r="H46" i="35"/>
  <c r="E47" i="35"/>
  <c r="O47" i="35"/>
  <c r="L35" i="35"/>
  <c r="I36" i="35"/>
  <c r="F37" i="35"/>
  <c r="P37" i="35"/>
  <c r="J39" i="35"/>
  <c r="G40" i="35"/>
  <c r="D41" i="35"/>
  <c r="N41" i="35"/>
  <c r="K42" i="35"/>
  <c r="H43" i="35"/>
  <c r="E44" i="35"/>
  <c r="L45" i="35"/>
  <c r="I46" i="35"/>
  <c r="F47" i="35"/>
  <c r="I24" i="35"/>
  <c r="E19" i="35"/>
  <c r="P28" i="35"/>
  <c r="H22" i="35"/>
  <c r="G28" i="35"/>
  <c r="O22" i="35"/>
  <c r="I28" i="35"/>
  <c r="L30" i="35"/>
  <c r="L20" i="35"/>
  <c r="F28" i="35"/>
  <c r="M20" i="35"/>
  <c r="P29" i="35"/>
  <c r="J24" i="35"/>
  <c r="G21" i="35"/>
  <c r="K24" i="35"/>
  <c r="G19" i="35"/>
  <c r="M26" i="35"/>
  <c r="P22" i="35"/>
  <c r="N19" i="35"/>
  <c r="D23" i="35"/>
  <c r="F25" i="35"/>
  <c r="O26" i="35"/>
  <c r="D29" i="35"/>
  <c r="O19" i="35"/>
  <c r="J21" i="35"/>
  <c r="K23" i="35"/>
  <c r="H25" i="35"/>
  <c r="J27" i="35"/>
  <c r="H31" i="35"/>
  <c r="G22" i="35"/>
  <c r="D26" i="35"/>
  <c r="O29" i="35"/>
  <c r="E26" i="35"/>
  <c r="N22" i="35"/>
  <c r="F19" i="35"/>
  <c r="N20" i="35"/>
  <c r="L26" i="35"/>
  <c r="H28" i="35"/>
  <c r="J30" i="35"/>
  <c r="K30" i="35"/>
  <c r="M19" i="35"/>
  <c r="H21" i="35"/>
  <c r="L24" i="35"/>
  <c r="E25" i="35"/>
  <c r="N26" i="35"/>
  <c r="I21" i="35"/>
  <c r="M30" i="35"/>
  <c r="G25" i="35"/>
  <c r="I27" i="35"/>
  <c r="E29" i="35"/>
  <c r="G31" i="35"/>
  <c r="P19" i="35"/>
  <c r="K21" i="35"/>
  <c r="L23" i="35"/>
  <c r="D22" i="35"/>
  <c r="F29" i="35"/>
  <c r="D20" i="35"/>
  <c r="M23" i="35"/>
  <c r="J20" i="35"/>
  <c r="E22" i="35"/>
  <c r="O25" i="35"/>
  <c r="K27" i="35"/>
  <c r="M29" i="35"/>
  <c r="I31" i="35"/>
  <c r="N23" i="35"/>
  <c r="K20" i="35"/>
  <c r="F22" i="35"/>
  <c r="P25" i="35"/>
  <c r="L27" i="35"/>
  <c r="N29" i="35"/>
  <c r="J31" i="35"/>
  <c r="H24" i="35"/>
  <c r="E23" i="35"/>
  <c r="O23" i="35"/>
  <c r="I25" i="35"/>
  <c r="P26" i="35"/>
  <c r="J28" i="35"/>
  <c r="N30" i="35"/>
  <c r="H19" i="35"/>
  <c r="O20" i="35"/>
  <c r="L21" i="35"/>
  <c r="I22" i="35"/>
  <c r="P23" i="35"/>
  <c r="M24" i="35"/>
  <c r="J25" i="35"/>
  <c r="G26" i="35"/>
  <c r="D27" i="35"/>
  <c r="N27" i="35"/>
  <c r="K28" i="35"/>
  <c r="H29" i="35"/>
  <c r="O30" i="35"/>
  <c r="L31" i="35"/>
  <c r="I19" i="35"/>
  <c r="P20" i="35"/>
  <c r="J22" i="35"/>
  <c r="D24" i="35"/>
  <c r="K25" i="35"/>
  <c r="E27" i="35"/>
  <c r="L28" i="35"/>
  <c r="F30" i="35"/>
  <c r="M31" i="35"/>
  <c r="N21" i="35"/>
  <c r="L22" i="35"/>
  <c r="O31" i="35"/>
  <c r="F26" i="35"/>
  <c r="M27" i="35"/>
  <c r="G29" i="35"/>
  <c r="D30" i="35"/>
  <c r="K31" i="35"/>
  <c r="E20" i="35"/>
  <c r="F23" i="35"/>
  <c r="E30" i="35"/>
  <c r="F20" i="35"/>
  <c r="M21" i="35"/>
  <c r="G23" i="35"/>
  <c r="N24" i="35"/>
  <c r="H26" i="35"/>
  <c r="O27" i="35"/>
  <c r="I29" i="35"/>
  <c r="P30" i="35"/>
  <c r="J19" i="35"/>
  <c r="G20" i="35"/>
  <c r="D21" i="35"/>
  <c r="K22" i="35"/>
  <c r="H23" i="35"/>
  <c r="E24" i="35"/>
  <c r="O24" i="35"/>
  <c r="L25" i="35"/>
  <c r="I26" i="35"/>
  <c r="F27" i="35"/>
  <c r="P27" i="35"/>
  <c r="M28" i="35"/>
  <c r="J29" i="35"/>
  <c r="G30" i="35"/>
  <c r="D31" i="35"/>
  <c r="N31" i="35"/>
  <c r="K19" i="35"/>
  <c r="H20" i="35"/>
  <c r="E21" i="35"/>
  <c r="O21" i="35"/>
  <c r="I23" i="35"/>
  <c r="F24" i="35"/>
  <c r="P24" i="35"/>
  <c r="M25" i="35"/>
  <c r="J26" i="35"/>
  <c r="G27" i="35"/>
  <c r="D28" i="35"/>
  <c r="N28" i="35"/>
  <c r="K29" i="35"/>
  <c r="H30" i="35"/>
  <c r="E31" i="35"/>
  <c r="L19" i="35"/>
  <c r="I20" i="35"/>
  <c r="F21" i="35"/>
  <c r="P21" i="35"/>
  <c r="M22" i="35"/>
  <c r="J23" i="35"/>
  <c r="G24" i="35"/>
  <c r="D25" i="35"/>
  <c r="N25" i="35"/>
  <c r="K26" i="35"/>
  <c r="H27" i="35"/>
  <c r="E28" i="35"/>
  <c r="O28" i="35"/>
  <c r="L29" i="35"/>
  <c r="I30" i="35"/>
  <c r="F31" i="35"/>
  <c r="P31" i="35"/>
  <c r="D19" i="35"/>
  <c r="N6" i="35"/>
  <c r="O6" i="35"/>
  <c r="P9" i="35"/>
  <c r="D13" i="35"/>
  <c r="J4" i="35"/>
  <c r="D10" i="35"/>
  <c r="K4" i="35"/>
  <c r="L7" i="35"/>
  <c r="M10" i="35"/>
  <c r="N13" i="35"/>
  <c r="L4" i="35"/>
  <c r="O9" i="35"/>
  <c r="K7" i="35"/>
  <c r="L10" i="35"/>
  <c r="M13" i="35"/>
  <c r="G5" i="35"/>
  <c r="O13" i="35"/>
  <c r="H8" i="35"/>
  <c r="I11" i="35"/>
  <c r="J14" i="35"/>
  <c r="H5" i="35"/>
  <c r="P12" i="35"/>
  <c r="N3" i="35"/>
  <c r="O3" i="35"/>
  <c r="P6" i="35"/>
  <c r="E13" i="35"/>
  <c r="M7" i="35"/>
  <c r="N10" i="35"/>
  <c r="I8" i="35"/>
  <c r="J11" i="35"/>
  <c r="K14" i="35"/>
  <c r="I5" i="35"/>
  <c r="K11" i="35"/>
  <c r="D6" i="35"/>
  <c r="L14" i="35"/>
  <c r="E9" i="35"/>
  <c r="F12" i="35"/>
  <c r="G15" i="35"/>
  <c r="E6" i="35"/>
  <c r="E3" i="35"/>
  <c r="F9" i="35"/>
  <c r="G12" i="35"/>
  <c r="H15" i="35"/>
  <c r="F6" i="35"/>
  <c r="J8" i="35"/>
  <c r="M3" i="35"/>
  <c r="G9" i="35"/>
  <c r="H12" i="35"/>
  <c r="I15" i="35"/>
  <c r="K15" i="35"/>
  <c r="J5" i="35"/>
  <c r="K8" i="35"/>
  <c r="L11" i="35"/>
  <c r="J15" i="35"/>
  <c r="G3" i="35"/>
  <c r="N4" i="35"/>
  <c r="H6" i="35"/>
  <c r="O7" i="35"/>
  <c r="I9" i="35"/>
  <c r="P10" i="35"/>
  <c r="G13" i="35"/>
  <c r="N14" i="35"/>
  <c r="H3" i="35"/>
  <c r="O4" i="35"/>
  <c r="I6" i="35"/>
  <c r="P7" i="35"/>
  <c r="G10" i="35"/>
  <c r="O14" i="35"/>
  <c r="P14" i="35"/>
  <c r="P3" i="35"/>
  <c r="D7" i="35"/>
  <c r="E10" i="35"/>
  <c r="I12" i="35"/>
  <c r="M14" i="35"/>
  <c r="D4" i="35"/>
  <c r="K5" i="35"/>
  <c r="E7" i="35"/>
  <c r="L8" i="35"/>
  <c r="F10" i="35"/>
  <c r="M11" i="35"/>
  <c r="J12" i="35"/>
  <c r="D14" i="35"/>
  <c r="E4" i="35"/>
  <c r="L5" i="35"/>
  <c r="F7" i="35"/>
  <c r="M8" i="35"/>
  <c r="J9" i="35"/>
  <c r="D11" i="35"/>
  <c r="N11" i="35"/>
  <c r="K12" i="35"/>
  <c r="H13" i="35"/>
  <c r="E14" i="35"/>
  <c r="L15" i="35"/>
  <c r="I3" i="35"/>
  <c r="F4" i="35"/>
  <c r="P4" i="35"/>
  <c r="M5" i="35"/>
  <c r="J6" i="35"/>
  <c r="G7" i="35"/>
  <c r="D8" i="35"/>
  <c r="N8" i="35"/>
  <c r="K9" i="35"/>
  <c r="H10" i="35"/>
  <c r="E11" i="35"/>
  <c r="O11" i="35"/>
  <c r="L12" i="35"/>
  <c r="I13" i="35"/>
  <c r="F14" i="35"/>
  <c r="M15" i="35"/>
  <c r="M4" i="35"/>
  <c r="N7" i="35"/>
  <c r="O10" i="35"/>
  <c r="P13" i="35"/>
  <c r="J3" i="35"/>
  <c r="G4" i="35"/>
  <c r="D5" i="35"/>
  <c r="N5" i="35"/>
  <c r="H7" i="35"/>
  <c r="E8" i="35"/>
  <c r="O8" i="35"/>
  <c r="L9" i="35"/>
  <c r="I10" i="35"/>
  <c r="F11" i="35"/>
  <c r="P11" i="35"/>
  <c r="M12" i="35"/>
  <c r="J13" i="35"/>
  <c r="G14" i="35"/>
  <c r="D15" i="35"/>
  <c r="N15" i="35"/>
  <c r="H4" i="35"/>
  <c r="L6" i="35"/>
  <c r="P8" i="35"/>
  <c r="H14" i="35"/>
  <c r="L3" i="35"/>
  <c r="I4" i="35"/>
  <c r="F5" i="35"/>
  <c r="P5" i="35"/>
  <c r="M6" i="35"/>
  <c r="J7" i="35"/>
  <c r="G8" i="35"/>
  <c r="D9" i="35"/>
  <c r="N9" i="35"/>
  <c r="K10" i="35"/>
  <c r="H11" i="35"/>
  <c r="E12" i="35"/>
  <c r="O12" i="35"/>
  <c r="L13" i="35"/>
  <c r="I14" i="35"/>
  <c r="F15" i="35"/>
  <c r="P15" i="35"/>
  <c r="F3" i="35"/>
  <c r="G6" i="35"/>
  <c r="H9" i="35"/>
  <c r="F13" i="35"/>
  <c r="K6" i="35"/>
  <c r="K3" i="35"/>
  <c r="E5" i="35"/>
  <c r="O5" i="35"/>
  <c r="I7" i="35"/>
  <c r="F8" i="35"/>
  <c r="M9" i="35"/>
  <c r="J10" i="35"/>
  <c r="G11" i="35"/>
  <c r="D12" i="35"/>
  <c r="N12" i="35"/>
  <c r="K13" i="35"/>
  <c r="E15" i="35"/>
  <c r="O15" i="35"/>
  <c r="D3" i="35"/>
  <c r="N15" i="20"/>
  <c r="N16" i="20"/>
  <c r="N17" i="20"/>
  <c r="N19" i="20"/>
  <c r="N21" i="20"/>
  <c r="N22" i="20"/>
  <c r="N23" i="20"/>
  <c r="F23" i="20"/>
  <c r="F22" i="20"/>
  <c r="F21" i="20"/>
  <c r="F19" i="20"/>
  <c r="F17" i="20"/>
  <c r="F16" i="20"/>
  <c r="G128" i="34"/>
  <c r="G98" i="33"/>
  <c r="K97" i="33" s="1"/>
  <c r="K96" i="33"/>
  <c r="G160" i="33"/>
  <c r="G161" i="33" s="1"/>
  <c r="K127" i="32"/>
  <c r="G161" i="31"/>
  <c r="G162" i="31" s="1"/>
  <c r="K159" i="31"/>
  <c r="G128" i="31"/>
  <c r="G37" i="30"/>
  <c r="G38" i="30" s="1"/>
  <c r="G39" i="30" s="1"/>
  <c r="K127" i="30"/>
  <c r="K36" i="29"/>
  <c r="G161" i="28"/>
  <c r="G162" i="28" s="1"/>
  <c r="G163" i="28" s="1"/>
  <c r="K162" i="28" s="1"/>
  <c r="K159" i="28"/>
  <c r="G128" i="28"/>
  <c r="G160" i="27"/>
  <c r="K159" i="27" s="1"/>
  <c r="G161" i="25"/>
  <c r="K160" i="25" s="1"/>
  <c r="K159" i="25"/>
  <c r="K127" i="25"/>
  <c r="G160" i="24"/>
  <c r="G161" i="24" s="1"/>
  <c r="G162" i="24" s="1"/>
  <c r="G163" i="24" s="1"/>
  <c r="G128" i="24"/>
  <c r="K127" i="24" s="1"/>
  <c r="G128" i="23"/>
  <c r="K127" i="23" s="1"/>
  <c r="G98" i="22"/>
  <c r="K96" i="22"/>
  <c r="K158" i="21"/>
  <c r="G160" i="21"/>
  <c r="G161" i="21" s="1"/>
  <c r="K96" i="21"/>
  <c r="G128" i="21"/>
  <c r="G67" i="34"/>
  <c r="K66" i="34" s="1"/>
  <c r="G163" i="34"/>
  <c r="K162" i="34" s="1"/>
  <c r="K160" i="34"/>
  <c r="G98" i="34"/>
  <c r="K97" i="34" s="1"/>
  <c r="K65" i="34"/>
  <c r="K161" i="34"/>
  <c r="G35" i="34"/>
  <c r="K34" i="34" s="1"/>
  <c r="K96" i="34"/>
  <c r="K158" i="34"/>
  <c r="L158" i="33"/>
  <c r="M158" i="33" s="1"/>
  <c r="G162" i="33"/>
  <c r="G66" i="33"/>
  <c r="K127" i="33"/>
  <c r="G35" i="33"/>
  <c r="K34" i="33" s="1"/>
  <c r="G130" i="33"/>
  <c r="K129" i="33" s="1"/>
  <c r="K128" i="33"/>
  <c r="K158" i="32"/>
  <c r="G160" i="32"/>
  <c r="K159" i="32" s="1"/>
  <c r="G36" i="32"/>
  <c r="K35" i="32" s="1"/>
  <c r="G129" i="32"/>
  <c r="K128" i="32" s="1"/>
  <c r="G66" i="32"/>
  <c r="G97" i="32"/>
  <c r="K34" i="32"/>
  <c r="L157" i="31"/>
  <c r="M157" i="31" s="1"/>
  <c r="G98" i="31"/>
  <c r="K97" i="31" s="1"/>
  <c r="G35" i="31"/>
  <c r="G66" i="31"/>
  <c r="K96" i="31"/>
  <c r="K158" i="31"/>
  <c r="G98" i="30"/>
  <c r="K97" i="30" s="1"/>
  <c r="K35" i="30"/>
  <c r="K34" i="30"/>
  <c r="G129" i="30"/>
  <c r="G66" i="30"/>
  <c r="K65" i="30" s="1"/>
  <c r="K96" i="30"/>
  <c r="K158" i="30"/>
  <c r="L159" i="29"/>
  <c r="M159" i="29" s="1"/>
  <c r="G66" i="29"/>
  <c r="G39" i="29"/>
  <c r="G97" i="29"/>
  <c r="G129" i="29"/>
  <c r="K128" i="29" s="1"/>
  <c r="K37" i="29"/>
  <c r="K35" i="29"/>
  <c r="K127" i="29"/>
  <c r="G161" i="29"/>
  <c r="K160" i="29" s="1"/>
  <c r="K158" i="29"/>
  <c r="K34" i="29"/>
  <c r="G35" i="28"/>
  <c r="K34" i="28" s="1"/>
  <c r="G98" i="28"/>
  <c r="K97" i="28" s="1"/>
  <c r="G66" i="28"/>
  <c r="K96" i="28"/>
  <c r="K158" i="28"/>
  <c r="L158" i="27"/>
  <c r="M158" i="27" s="1"/>
  <c r="G66" i="27"/>
  <c r="G128" i="27"/>
  <c r="G35" i="27"/>
  <c r="G97" i="27"/>
  <c r="G130" i="26"/>
  <c r="K129" i="26" s="1"/>
  <c r="G66" i="26"/>
  <c r="K65" i="26" s="1"/>
  <c r="K128" i="26"/>
  <c r="G37" i="26"/>
  <c r="K36" i="26" s="1"/>
  <c r="G97" i="26"/>
  <c r="K96" i="26" s="1"/>
  <c r="G159" i="26"/>
  <c r="K35" i="26"/>
  <c r="K127" i="26"/>
  <c r="K34" i="26"/>
  <c r="G100" i="25"/>
  <c r="K99" i="25" s="1"/>
  <c r="G129" i="25"/>
  <c r="K128" i="25" s="1"/>
  <c r="K34" i="25"/>
  <c r="G36" i="25"/>
  <c r="K97" i="25"/>
  <c r="G162" i="25"/>
  <c r="K98" i="25"/>
  <c r="G66" i="25"/>
  <c r="K96" i="25"/>
  <c r="K158" i="25"/>
  <c r="G97" i="24"/>
  <c r="G36" i="24"/>
  <c r="K35" i="24" s="1"/>
  <c r="G66" i="24"/>
  <c r="K65" i="24" s="1"/>
  <c r="K158" i="24"/>
  <c r="K34" i="24"/>
  <c r="G66" i="23"/>
  <c r="G160" i="23"/>
  <c r="K159" i="23" s="1"/>
  <c r="G97" i="23"/>
  <c r="K96" i="23" s="1"/>
  <c r="G36" i="23"/>
  <c r="K158" i="23"/>
  <c r="K34" i="23"/>
  <c r="G36" i="22"/>
  <c r="K35" i="22" s="1"/>
  <c r="K34" i="22"/>
  <c r="G128" i="22"/>
  <c r="G66" i="22"/>
  <c r="K65" i="22" s="1"/>
  <c r="G159" i="22"/>
  <c r="G36" i="21"/>
  <c r="K35" i="21" s="1"/>
  <c r="G67" i="21"/>
  <c r="K66" i="21" s="1"/>
  <c r="K65" i="21"/>
  <c r="K34" i="21"/>
  <c r="G98" i="21"/>
  <c r="G129" i="9"/>
  <c r="G130" i="9" s="1"/>
  <c r="G131" i="9" s="1"/>
  <c r="G35" i="1"/>
  <c r="G36" i="1" s="1"/>
  <c r="G37" i="1" s="1"/>
  <c r="G97" i="4"/>
  <c r="G159" i="9"/>
  <c r="K158" i="9" s="1"/>
  <c r="G97" i="9"/>
  <c r="G35" i="9"/>
  <c r="K34" i="9" s="1"/>
  <c r="K127" i="9"/>
  <c r="K67" i="9"/>
  <c r="G69" i="9"/>
  <c r="G35" i="8"/>
  <c r="K34" i="8" s="1"/>
  <c r="G66" i="8"/>
  <c r="K65" i="8" s="1"/>
  <c r="G160" i="8"/>
  <c r="K159" i="8" s="1"/>
  <c r="G128" i="8"/>
  <c r="K127" i="8" s="1"/>
  <c r="K158" i="8"/>
  <c r="G97" i="8"/>
  <c r="G131" i="4"/>
  <c r="G66" i="4"/>
  <c r="K65" i="4" s="1"/>
  <c r="G35" i="4"/>
  <c r="K34" i="4" s="1"/>
  <c r="K129" i="4"/>
  <c r="K158" i="4"/>
  <c r="K128" i="4"/>
  <c r="G160" i="4"/>
  <c r="K159" i="4" s="1"/>
  <c r="K127" i="4"/>
  <c r="G69" i="3"/>
  <c r="K68" i="3" s="1"/>
  <c r="K67" i="3"/>
  <c r="G128" i="3"/>
  <c r="K127" i="3" s="1"/>
  <c r="G36" i="3"/>
  <c r="G99" i="3"/>
  <c r="K34" i="3"/>
  <c r="G160" i="3"/>
  <c r="K158" i="3"/>
  <c r="K65" i="3"/>
  <c r="K97" i="3"/>
  <c r="K66" i="3"/>
  <c r="K96" i="3"/>
  <c r="G66" i="2"/>
  <c r="J65" i="2" s="1"/>
  <c r="G35" i="2"/>
  <c r="J97" i="2"/>
  <c r="G99" i="2"/>
  <c r="G128" i="2"/>
  <c r="J127" i="2" s="1"/>
  <c r="G159" i="2"/>
  <c r="J96" i="2"/>
  <c r="G159" i="1"/>
  <c r="J158" i="1" s="1"/>
  <c r="G128" i="1"/>
  <c r="J127" i="1" s="1"/>
  <c r="G97" i="1"/>
  <c r="G67" i="1"/>
  <c r="J65" i="1"/>
  <c r="L8" i="3" a="1"/>
  <c r="L8" i="8" a="1"/>
  <c r="L97" i="3" a="1"/>
  <c r="L159" i="28" a="1"/>
  <c r="K96" i="2" a="1"/>
  <c r="L35" i="32" a="1"/>
  <c r="L162" i="28" a="1"/>
  <c r="L34" i="34" a="1"/>
  <c r="L35" i="22" a="1"/>
  <c r="L34" i="9" a="1"/>
  <c r="L8" i="25" a="1"/>
  <c r="L97" i="30" a="1"/>
  <c r="L127" i="8" a="1"/>
  <c r="L127" i="26" a="1"/>
  <c r="L8" i="31" a="1"/>
  <c r="L127" i="30" a="1"/>
  <c r="L34" i="26" a="1"/>
  <c r="L159" i="25" a="1"/>
  <c r="L127" i="25" a="1"/>
  <c r="L96" i="22" a="1"/>
  <c r="L99" i="25" a="1"/>
  <c r="L7" i="3" a="1"/>
  <c r="L35" i="29" a="1"/>
  <c r="L96" i="33" a="1"/>
  <c r="L127" i="29" a="1"/>
  <c r="L160" i="25" a="1"/>
  <c r="K65" i="1" a="1"/>
  <c r="L96" i="26" a="1"/>
  <c r="L65" i="22" a="1"/>
  <c r="L65" i="3" a="1"/>
  <c r="L65" i="9" a="1"/>
  <c r="L127" i="33" a="1"/>
  <c r="L65" i="26" a="1"/>
  <c r="L96" i="23" a="1"/>
  <c r="L34" i="30" a="1"/>
  <c r="K158" i="1" a="1"/>
  <c r="L66" i="3" a="1"/>
  <c r="L34" i="8" a="1"/>
  <c r="L34" i="24" a="1"/>
  <c r="L96" i="31" a="1"/>
  <c r="L127" i="24" a="1"/>
  <c r="L9" i="34" a="1"/>
  <c r="L159" i="4" a="1"/>
  <c r="L35" i="26" a="1"/>
  <c r="L128" i="29" a="1"/>
  <c r="L37" i="29" a="1"/>
  <c r="L127" i="3" a="1"/>
  <c r="L36" i="29" a="1"/>
  <c r="L158" i="21" a="1"/>
  <c r="L128" i="33" a="1"/>
  <c r="L158" i="29" a="1"/>
  <c r="L34" i="25" a="1"/>
  <c r="L127" i="9" a="1"/>
  <c r="L158" i="9" a="1"/>
  <c r="L159" i="30" a="1"/>
  <c r="L97" i="31" a="1"/>
  <c r="L65" i="8" a="1"/>
  <c r="L8" i="28" a="1"/>
  <c r="L9" i="23" a="1"/>
  <c r="L8" i="22" a="1"/>
  <c r="L68" i="3" a="1"/>
  <c r="L35" i="24" a="1"/>
  <c r="K65" i="2" a="1"/>
  <c r="L8" i="29" a="1"/>
  <c r="L159" i="34" a="1"/>
  <c r="L160" i="34" a="1"/>
  <c r="L159" i="32" a="1"/>
  <c r="L158" i="30" a="1"/>
  <c r="L7" i="29" a="1"/>
  <c r="L127" i="23" a="1"/>
  <c r="L158" i="32" a="1"/>
  <c r="L162" i="34" a="1"/>
  <c r="L129" i="26" a="1"/>
  <c r="L161" i="34" a="1"/>
  <c r="L127" i="32" a="1"/>
  <c r="L34" i="29" a="1"/>
  <c r="L158" i="31" a="1"/>
  <c r="L129" i="33" a="1"/>
  <c r="L34" i="33" a="1"/>
  <c r="L65" i="30" a="1"/>
  <c r="L96" i="34" a="1"/>
  <c r="L96" i="30" a="1"/>
  <c r="L7" i="4" a="1"/>
  <c r="L9" i="26" a="1"/>
  <c r="L35" i="21" a="1"/>
  <c r="L96" i="3" a="1"/>
  <c r="L34" i="32" a="1"/>
  <c r="L159" i="27" a="1"/>
  <c r="L97" i="25" a="1"/>
  <c r="L34" i="28" a="1"/>
  <c r="L66" i="34" a="1"/>
  <c r="L96" i="28" a="1"/>
  <c r="L35" i="30" a="1"/>
  <c r="L128" i="25" a="1"/>
  <c r="L159" i="31" a="1"/>
  <c r="K127" i="2" a="1"/>
  <c r="L128" i="26" a="1"/>
  <c r="L34" i="23" a="1"/>
  <c r="L97" i="28" a="1"/>
  <c r="L34" i="3" a="1"/>
  <c r="L158" i="8" a="1"/>
  <c r="L7" i="8" a="1"/>
  <c r="K97" i="2" a="1"/>
  <c r="L158" i="24" a="1"/>
  <c r="L97" i="33" a="1"/>
  <c r="L66" i="21" a="1"/>
  <c r="L158" i="25" a="1"/>
  <c r="L159" i="8" a="1"/>
  <c r="L8" i="21" a="1"/>
  <c r="L97" i="34" a="1"/>
  <c r="L34" i="21" a="1"/>
  <c r="L162" i="30" a="1"/>
  <c r="L128" i="4" a="1"/>
  <c r="L158" i="23" a="1"/>
  <c r="L67" i="3" a="1"/>
  <c r="L65" i="34" a="1"/>
  <c r="L128" i="32" a="1"/>
  <c r="L8" i="4" a="1"/>
  <c r="L158" i="28" a="1"/>
  <c r="L159" i="23" a="1"/>
  <c r="L158" i="4" a="1"/>
  <c r="L160" i="29" a="1"/>
  <c r="L36" i="26" a="1"/>
  <c r="L67" i="9" a="1"/>
  <c r="K127" i="1" a="1"/>
  <c r="L129" i="4" a="1"/>
  <c r="L96" i="25" a="1"/>
  <c r="L34" i="4" a="1"/>
  <c r="L8" i="23" a="1"/>
  <c r="L98" i="25" a="1"/>
  <c r="L34" i="22" a="1"/>
  <c r="L96" i="21" a="1"/>
  <c r="L127" i="4" a="1"/>
  <c r="L65" i="24" a="1"/>
  <c r="L65" i="4" a="1"/>
  <c r="K7" i="1" a="1"/>
  <c r="L158" i="34" a="1"/>
  <c r="L66" i="9" a="1"/>
  <c r="L158" i="3" a="1"/>
  <c r="L65" i="21" a="1"/>
  <c r="L157" i="23" a="1"/>
  <c r="L33" i="23" a="1"/>
  <c r="O18" i="20" a="1"/>
  <c r="G16" i="20" a="1"/>
  <c r="O20" i="20" a="1"/>
  <c r="O17" i="20" a="1"/>
  <c r="O15" i="20" a="1"/>
  <c r="G24" i="20" a="1"/>
  <c r="O23" i="20" a="1"/>
  <c r="G23" i="20" a="1"/>
  <c r="G17" i="20" a="1"/>
  <c r="G22" i="20" a="1"/>
  <c r="O16" i="20" a="1"/>
  <c r="O19" i="20" a="1"/>
  <c r="G21" i="20" a="1"/>
  <c r="G20" i="20" a="1"/>
  <c r="G19" i="20" a="1"/>
  <c r="G15" i="20" a="1"/>
  <c r="O22" i="20" a="1"/>
  <c r="O21" i="20" a="1"/>
  <c r="L157" i="34" a="1"/>
  <c r="L95" i="34" a="1"/>
  <c r="L64" i="34" a="1"/>
  <c r="L157" i="33" a="1"/>
  <c r="L126" i="33" a="1"/>
  <c r="L95" i="33" a="1"/>
  <c r="L157" i="32" a="1"/>
  <c r="L126" i="32" a="1"/>
  <c r="L33" i="32" a="1"/>
  <c r="L95" i="31" a="1"/>
  <c r="L33" i="31" a="1"/>
  <c r="L157" i="30" a="1"/>
  <c r="L126" i="30" a="1"/>
  <c r="L95" i="30" a="1"/>
  <c r="L33" i="30" a="1"/>
  <c r="L157" i="29" a="1"/>
  <c r="L126" i="29" a="1"/>
  <c r="L95" i="29" a="1"/>
  <c r="L33" i="29" a="1"/>
  <c r="L157" i="28" a="1"/>
  <c r="L95" i="28" a="1"/>
  <c r="L64" i="28" a="1"/>
  <c r="L157" i="27" a="1"/>
  <c r="L95" i="27" a="1"/>
  <c r="L157" i="26" a="1"/>
  <c r="L126" i="26" a="1"/>
  <c r="L33" i="26" a="1"/>
  <c r="L157" i="25" a="1"/>
  <c r="L126" i="25" a="1"/>
  <c r="L95" i="25" a="1"/>
  <c r="L33" i="25" a="1"/>
  <c r="L157" i="24" a="1"/>
  <c r="L95" i="24" a="1"/>
  <c r="L33" i="24" a="1"/>
  <c r="K64" i="1" a="1"/>
  <c r="K95" i="2" a="1"/>
  <c r="L157" i="3" a="1"/>
  <c r="L126" i="3" a="1"/>
  <c r="L95" i="3" a="1"/>
  <c r="L64" i="3" a="1"/>
  <c r="L33" i="3" a="1"/>
  <c r="L157" i="4" a="1"/>
  <c r="L126" i="4" a="1"/>
  <c r="L126" i="9" a="1"/>
  <c r="L95" i="9" a="1"/>
  <c r="L64" i="9" a="1"/>
  <c r="L157" i="8" a="1"/>
  <c r="L157" i="21" a="1"/>
  <c r="L95" i="21" a="1"/>
  <c r="L64" i="21" a="1"/>
  <c r="L33" i="21" a="1"/>
  <c r="L157" i="22" a="1"/>
  <c r="L95" i="22" a="1"/>
  <c r="L33" i="22" a="1"/>
  <c r="L157" i="30" l="1"/>
  <c r="M157" i="30" s="1"/>
  <c r="L64" i="9"/>
  <c r="L126" i="4"/>
  <c r="M126" i="4" s="1"/>
  <c r="B126" i="4" s="1"/>
  <c r="C126" i="4" s="1"/>
  <c r="L9" i="34"/>
  <c r="M9" i="34" s="1"/>
  <c r="B9" i="34" s="1"/>
  <c r="C9" i="34" s="1"/>
  <c r="G11" i="34"/>
  <c r="K10" i="34"/>
  <c r="G11" i="33"/>
  <c r="K10" i="33" s="1"/>
  <c r="K9" i="33"/>
  <c r="K160" i="33"/>
  <c r="L157" i="33"/>
  <c r="M157" i="33" s="1"/>
  <c r="B158" i="33" s="1"/>
  <c r="C158" i="33" s="1"/>
  <c r="G11" i="32"/>
  <c r="K10" i="32"/>
  <c r="K9" i="32"/>
  <c r="L8" i="31"/>
  <c r="M8" i="31" s="1"/>
  <c r="G10" i="31"/>
  <c r="B8" i="31"/>
  <c r="C8" i="31" s="1"/>
  <c r="K34" i="31"/>
  <c r="G11" i="30"/>
  <c r="K9" i="30"/>
  <c r="K161" i="30"/>
  <c r="K160" i="30"/>
  <c r="L33" i="30"/>
  <c r="M33" i="30" s="1"/>
  <c r="B33" i="30" s="1"/>
  <c r="C33" i="30" s="1"/>
  <c r="L8" i="29"/>
  <c r="M8" i="29" s="1"/>
  <c r="L7" i="29"/>
  <c r="M7" i="29" s="1"/>
  <c r="B7" i="29" s="1"/>
  <c r="C7" i="29" s="1"/>
  <c r="G10" i="29"/>
  <c r="K9" i="29" s="1"/>
  <c r="B6" i="29"/>
  <c r="C6" i="29" s="1"/>
  <c r="L157" i="29"/>
  <c r="M157" i="29" s="1"/>
  <c r="B157" i="29" s="1"/>
  <c r="C157" i="29" s="1"/>
  <c r="L8" i="28"/>
  <c r="M8" i="28" s="1"/>
  <c r="B8" i="28" s="1"/>
  <c r="C8" i="28" s="1"/>
  <c r="G10" i="28"/>
  <c r="B7" i="28"/>
  <c r="C7" i="28" s="1"/>
  <c r="B6" i="28"/>
  <c r="C6" i="28" s="1"/>
  <c r="L157" i="28"/>
  <c r="M157" i="28" s="1"/>
  <c r="B157" i="28" s="1"/>
  <c r="C157" i="28" s="1"/>
  <c r="G11" i="27"/>
  <c r="K10" i="27" s="1"/>
  <c r="K9" i="27"/>
  <c r="L157" i="27"/>
  <c r="M157" i="27" s="1"/>
  <c r="B158" i="27" s="1"/>
  <c r="C158" i="27" s="1"/>
  <c r="G161" i="27"/>
  <c r="G162" i="27" s="1"/>
  <c r="L9" i="26"/>
  <c r="M9" i="26" s="1"/>
  <c r="B9" i="26" s="1"/>
  <c r="C9" i="26" s="1"/>
  <c r="G11" i="26"/>
  <c r="K10" i="26"/>
  <c r="L8" i="25"/>
  <c r="M8" i="25" s="1"/>
  <c r="B8" i="25" s="1"/>
  <c r="C8" i="25" s="1"/>
  <c r="G10" i="25"/>
  <c r="L157" i="25"/>
  <c r="M157" i="25" s="1"/>
  <c r="G11" i="24"/>
  <c r="K10" i="24"/>
  <c r="K9" i="24"/>
  <c r="G129" i="24"/>
  <c r="K128" i="24" s="1"/>
  <c r="K161" i="24"/>
  <c r="K160" i="24"/>
  <c r="L8" i="23"/>
  <c r="M8" i="23" s="1"/>
  <c r="L9" i="23"/>
  <c r="M9" i="23" s="1"/>
  <c r="G11" i="23"/>
  <c r="L8" i="22"/>
  <c r="M8" i="22" s="1"/>
  <c r="G10" i="22"/>
  <c r="B8" i="22"/>
  <c r="C8" i="22" s="1"/>
  <c r="L8" i="21"/>
  <c r="M8" i="21" s="1"/>
  <c r="G10" i="21"/>
  <c r="B8" i="21"/>
  <c r="C8" i="21" s="1"/>
  <c r="B7" i="21"/>
  <c r="C7" i="21" s="1"/>
  <c r="B6" i="21"/>
  <c r="C6" i="21" s="1"/>
  <c r="L95" i="21"/>
  <c r="M95" i="21" s="1"/>
  <c r="B95" i="21" s="1"/>
  <c r="C95" i="21" s="1"/>
  <c r="K159" i="21"/>
  <c r="L7" i="8"/>
  <c r="M7" i="8" s="1"/>
  <c r="L8" i="8"/>
  <c r="M8" i="8" s="1"/>
  <c r="G10" i="8"/>
  <c r="K9" i="8" s="1"/>
  <c r="B7" i="8"/>
  <c r="C7" i="8" s="1"/>
  <c r="B6" i="8"/>
  <c r="C6" i="8" s="1"/>
  <c r="G11" i="9"/>
  <c r="K10" i="9" s="1"/>
  <c r="K9" i="9"/>
  <c r="L7" i="4"/>
  <c r="M7" i="4" s="1"/>
  <c r="L8" i="4"/>
  <c r="M8" i="4" s="1"/>
  <c r="G10" i="4"/>
  <c r="K9" i="4" s="1"/>
  <c r="L8" i="3"/>
  <c r="M8" i="3" s="1"/>
  <c r="L7" i="3"/>
  <c r="M7" i="3" s="1"/>
  <c r="G10" i="3"/>
  <c r="L64" i="3"/>
  <c r="M64" i="3" s="1"/>
  <c r="B64" i="3" s="1"/>
  <c r="C64" i="3" s="1"/>
  <c r="L95" i="3"/>
  <c r="M95" i="3" s="1"/>
  <c r="B95" i="3" s="1"/>
  <c r="C95" i="3" s="1"/>
  <c r="L33" i="3"/>
  <c r="M33" i="3" s="1"/>
  <c r="L157" i="34"/>
  <c r="M157" i="34" s="1"/>
  <c r="B157" i="34" s="1"/>
  <c r="C157" i="34" s="1"/>
  <c r="L159" i="34"/>
  <c r="M159" i="34" s="1"/>
  <c r="K159" i="33"/>
  <c r="G99" i="33"/>
  <c r="K98" i="33" s="1"/>
  <c r="K160" i="31"/>
  <c r="L159" i="30"/>
  <c r="M159" i="30" s="1"/>
  <c r="K36" i="30"/>
  <c r="K37" i="30"/>
  <c r="K160" i="28"/>
  <c r="K161" i="28"/>
  <c r="L33" i="24"/>
  <c r="M33" i="24" s="1"/>
  <c r="B33" i="24" s="1"/>
  <c r="C33" i="24" s="1"/>
  <c r="G129" i="23"/>
  <c r="K128" i="23" s="1"/>
  <c r="L65" i="9"/>
  <c r="M65" i="9" s="1"/>
  <c r="L66" i="9"/>
  <c r="M66" i="9" s="1"/>
  <c r="L157" i="4"/>
  <c r="M157" i="4" s="1"/>
  <c r="B157" i="4" s="1"/>
  <c r="C157" i="4" s="1"/>
  <c r="G9" i="2"/>
  <c r="J7" i="2"/>
  <c r="K7" i="1"/>
  <c r="L7" i="1" s="1"/>
  <c r="B7" i="1" s="1"/>
  <c r="C7" i="1" s="1"/>
  <c r="G9" i="1"/>
  <c r="J8" i="1" s="1"/>
  <c r="G24" i="20"/>
  <c r="O15" i="20"/>
  <c r="G23" i="20"/>
  <c r="G22" i="20"/>
  <c r="G21" i="20"/>
  <c r="G20" i="20"/>
  <c r="G16" i="20"/>
  <c r="G15" i="20"/>
  <c r="L34" i="34"/>
  <c r="M34" i="34" s="1"/>
  <c r="G129" i="34"/>
  <c r="K127" i="34"/>
  <c r="L96" i="33"/>
  <c r="M96" i="33" s="1"/>
  <c r="L157" i="32"/>
  <c r="M157" i="32" s="1"/>
  <c r="B157" i="32" s="1"/>
  <c r="C157" i="32" s="1"/>
  <c r="L127" i="32"/>
  <c r="M127" i="32" s="1"/>
  <c r="L126" i="32"/>
  <c r="M126" i="32" s="1"/>
  <c r="L159" i="31"/>
  <c r="M159" i="31" s="1"/>
  <c r="G129" i="31"/>
  <c r="K127" i="31"/>
  <c r="L127" i="30"/>
  <c r="M127" i="30" s="1"/>
  <c r="L33" i="29"/>
  <c r="M33" i="29" s="1"/>
  <c r="B33" i="29" s="1"/>
  <c r="C33" i="29" s="1"/>
  <c r="L36" i="29"/>
  <c r="M36" i="29" s="1"/>
  <c r="L159" i="28"/>
  <c r="M159" i="28" s="1"/>
  <c r="G129" i="28"/>
  <c r="K127" i="28"/>
  <c r="L33" i="25"/>
  <c r="M33" i="25" s="1"/>
  <c r="L127" i="25"/>
  <c r="M127" i="25" s="1"/>
  <c r="L159" i="25"/>
  <c r="M159" i="25" s="1"/>
  <c r="L127" i="24"/>
  <c r="M127" i="24" s="1"/>
  <c r="L157" i="24"/>
  <c r="M157" i="24" s="1"/>
  <c r="B157" i="24" s="1"/>
  <c r="C157" i="24" s="1"/>
  <c r="K159" i="24"/>
  <c r="L127" i="23"/>
  <c r="M127" i="23" s="1"/>
  <c r="L33" i="23"/>
  <c r="M33" i="23" s="1"/>
  <c r="L95" i="22"/>
  <c r="M95" i="22" s="1"/>
  <c r="L96" i="22"/>
  <c r="M96" i="22" s="1"/>
  <c r="G99" i="22"/>
  <c r="G100" i="22" s="1"/>
  <c r="K99" i="22" s="1"/>
  <c r="K97" i="22"/>
  <c r="L96" i="21"/>
  <c r="M96" i="21" s="1"/>
  <c r="L157" i="21"/>
  <c r="M157" i="21" s="1"/>
  <c r="L158" i="21"/>
  <c r="M158" i="21" s="1"/>
  <c r="G129" i="21"/>
  <c r="K128" i="21" s="1"/>
  <c r="K127" i="21"/>
  <c r="L127" i="8"/>
  <c r="M127" i="8" s="1"/>
  <c r="L34" i="8"/>
  <c r="M34" i="8" s="1"/>
  <c r="L157" i="8"/>
  <c r="M157" i="8" s="1"/>
  <c r="L158" i="8"/>
  <c r="M158" i="8" s="1"/>
  <c r="L159" i="8"/>
  <c r="M159" i="8" s="1"/>
  <c r="L65" i="8"/>
  <c r="M65" i="8" s="1"/>
  <c r="L158" i="9"/>
  <c r="M158" i="9" s="1"/>
  <c r="L34" i="9"/>
  <c r="M34" i="9" s="1"/>
  <c r="L67" i="9"/>
  <c r="M67" i="9" s="1"/>
  <c r="L95" i="9"/>
  <c r="M95" i="9" s="1"/>
  <c r="L126" i="9"/>
  <c r="M126" i="9" s="1"/>
  <c r="B126" i="9" s="1"/>
  <c r="C126" i="9" s="1"/>
  <c r="L127" i="9"/>
  <c r="M127" i="9" s="1"/>
  <c r="K129" i="9"/>
  <c r="L34" i="4"/>
  <c r="M34" i="4" s="1"/>
  <c r="L128" i="4"/>
  <c r="M128" i="4" s="1"/>
  <c r="L127" i="4"/>
  <c r="M127" i="4" s="1"/>
  <c r="L159" i="4"/>
  <c r="M159" i="4" s="1"/>
  <c r="L158" i="4"/>
  <c r="M158" i="4" s="1"/>
  <c r="L129" i="4"/>
  <c r="M129" i="4" s="1"/>
  <c r="L65" i="4"/>
  <c r="M65" i="4" s="1"/>
  <c r="L65" i="3"/>
  <c r="M65" i="3" s="1"/>
  <c r="L158" i="3"/>
  <c r="M158" i="3" s="1"/>
  <c r="L96" i="3"/>
  <c r="M96" i="3" s="1"/>
  <c r="L157" i="3"/>
  <c r="M157" i="3" s="1"/>
  <c r="L127" i="3"/>
  <c r="M127" i="3" s="1"/>
  <c r="L97" i="3"/>
  <c r="M97" i="3" s="1"/>
  <c r="L68" i="3"/>
  <c r="M68" i="3" s="1"/>
  <c r="L126" i="3"/>
  <c r="M126" i="3" s="1"/>
  <c r="L66" i="3"/>
  <c r="M66" i="3" s="1"/>
  <c r="L67" i="3"/>
  <c r="M67" i="3" s="1"/>
  <c r="K97" i="2"/>
  <c r="L97" i="2" s="1"/>
  <c r="K65" i="2"/>
  <c r="L65" i="2" s="1"/>
  <c r="K96" i="2"/>
  <c r="L96" i="2" s="1"/>
  <c r="K127" i="2"/>
  <c r="L127" i="2" s="1"/>
  <c r="K95" i="2"/>
  <c r="L95" i="2" s="1"/>
  <c r="J35" i="1"/>
  <c r="O23" i="20"/>
  <c r="O18" i="20"/>
  <c r="O16" i="20"/>
  <c r="O20" i="20"/>
  <c r="O19" i="20"/>
  <c r="O22" i="20"/>
  <c r="O17" i="20"/>
  <c r="O21" i="20"/>
  <c r="G19" i="20"/>
  <c r="G17" i="20"/>
  <c r="L161" i="34"/>
  <c r="M161" i="34" s="1"/>
  <c r="L65" i="34"/>
  <c r="M65" i="34" s="1"/>
  <c r="L95" i="34"/>
  <c r="M95" i="34" s="1"/>
  <c r="L97" i="34"/>
  <c r="M97" i="34" s="1"/>
  <c r="L160" i="34"/>
  <c r="M160" i="34" s="1"/>
  <c r="L64" i="34"/>
  <c r="M64" i="34" s="1"/>
  <c r="L162" i="34"/>
  <c r="M162" i="34" s="1"/>
  <c r="L66" i="34"/>
  <c r="M66" i="34" s="1"/>
  <c r="L158" i="34"/>
  <c r="M158" i="34" s="1"/>
  <c r="L96" i="34"/>
  <c r="M96" i="34" s="1"/>
  <c r="G36" i="34"/>
  <c r="G99" i="34"/>
  <c r="G164" i="34"/>
  <c r="K163" i="34" s="1"/>
  <c r="G68" i="34"/>
  <c r="L126" i="33"/>
  <c r="M126" i="33" s="1"/>
  <c r="L95" i="33"/>
  <c r="M95" i="33" s="1"/>
  <c r="L128" i="33"/>
  <c r="M128" i="33" s="1"/>
  <c r="L129" i="33"/>
  <c r="M129" i="33" s="1"/>
  <c r="L34" i="33"/>
  <c r="M34" i="33" s="1"/>
  <c r="L97" i="33"/>
  <c r="M97" i="33" s="1"/>
  <c r="L127" i="33"/>
  <c r="M127" i="33" s="1"/>
  <c r="G131" i="33"/>
  <c r="G36" i="33"/>
  <c r="G67" i="33"/>
  <c r="K66" i="33" s="1"/>
  <c r="K65" i="33"/>
  <c r="G163" i="33"/>
  <c r="K162" i="33" s="1"/>
  <c r="K161" i="33"/>
  <c r="L34" i="32"/>
  <c r="M34" i="32" s="1"/>
  <c r="L33" i="32"/>
  <c r="M33" i="32" s="1"/>
  <c r="L159" i="32"/>
  <c r="M159" i="32" s="1"/>
  <c r="L158" i="32"/>
  <c r="M158" i="32" s="1"/>
  <c r="L35" i="32"/>
  <c r="M35" i="32" s="1"/>
  <c r="L128" i="32"/>
  <c r="M128" i="32" s="1"/>
  <c r="G98" i="32"/>
  <c r="K97" i="32" s="1"/>
  <c r="G67" i="32"/>
  <c r="K66" i="32" s="1"/>
  <c r="G130" i="32"/>
  <c r="K129" i="32"/>
  <c r="G37" i="32"/>
  <c r="K36" i="32" s="1"/>
  <c r="G161" i="32"/>
  <c r="K160" i="32" s="1"/>
  <c r="K96" i="32"/>
  <c r="K65" i="32"/>
  <c r="L97" i="31"/>
  <c r="M97" i="31" s="1"/>
  <c r="L95" i="31"/>
  <c r="M95" i="31" s="1"/>
  <c r="L96" i="31"/>
  <c r="M96" i="31" s="1"/>
  <c r="L33" i="31"/>
  <c r="M33" i="31" s="1"/>
  <c r="L158" i="31"/>
  <c r="M158" i="31" s="1"/>
  <c r="G163" i="31"/>
  <c r="K162" i="31" s="1"/>
  <c r="G67" i="31"/>
  <c r="K66" i="31" s="1"/>
  <c r="G36" i="31"/>
  <c r="K161" i="31"/>
  <c r="G99" i="31"/>
  <c r="K98" i="31" s="1"/>
  <c r="K65" i="31"/>
  <c r="B157" i="31"/>
  <c r="C157" i="31" s="1"/>
  <c r="L126" i="30"/>
  <c r="M126" i="30" s="1"/>
  <c r="L34" i="30"/>
  <c r="M34" i="30" s="1"/>
  <c r="L65" i="30"/>
  <c r="M65" i="30" s="1"/>
  <c r="L158" i="30"/>
  <c r="M158" i="30" s="1"/>
  <c r="L96" i="30"/>
  <c r="M96" i="30" s="1"/>
  <c r="L95" i="30"/>
  <c r="M95" i="30" s="1"/>
  <c r="L35" i="30"/>
  <c r="M35" i="30" s="1"/>
  <c r="L162" i="30"/>
  <c r="M162" i="30" s="1"/>
  <c r="L97" i="30"/>
  <c r="M97" i="30" s="1"/>
  <c r="G164" i="30"/>
  <c r="K163" i="30"/>
  <c r="B157" i="30"/>
  <c r="C157" i="30" s="1"/>
  <c r="G130" i="30"/>
  <c r="K129" i="30" s="1"/>
  <c r="G40" i="30"/>
  <c r="K39" i="30" s="1"/>
  <c r="K38" i="30"/>
  <c r="K128" i="30"/>
  <c r="G99" i="30"/>
  <c r="G67" i="30"/>
  <c r="K66" i="30" s="1"/>
  <c r="L160" i="29"/>
  <c r="M160" i="29" s="1"/>
  <c r="B160" i="29" s="1"/>
  <c r="C160" i="29" s="1"/>
  <c r="L128" i="29"/>
  <c r="M128" i="29" s="1"/>
  <c r="L126" i="29"/>
  <c r="M126" i="29" s="1"/>
  <c r="L127" i="29"/>
  <c r="M127" i="29" s="1"/>
  <c r="L35" i="29"/>
  <c r="M35" i="29" s="1"/>
  <c r="L37" i="29"/>
  <c r="M37" i="29" s="1"/>
  <c r="L95" i="29"/>
  <c r="M95" i="29" s="1"/>
  <c r="L34" i="29"/>
  <c r="M34" i="29" s="1"/>
  <c r="L158" i="29"/>
  <c r="M158" i="29" s="1"/>
  <c r="B159" i="29" s="1"/>
  <c r="C159" i="29" s="1"/>
  <c r="G40" i="29"/>
  <c r="K39" i="29" s="1"/>
  <c r="G67" i="29"/>
  <c r="K66" i="29" s="1"/>
  <c r="K65" i="29"/>
  <c r="G98" i="29"/>
  <c r="K97" i="29"/>
  <c r="G162" i="29"/>
  <c r="K161" i="29" s="1"/>
  <c r="G130" i="29"/>
  <c r="K96" i="29"/>
  <c r="K38" i="29"/>
  <c r="L96" i="28"/>
  <c r="M96" i="28" s="1"/>
  <c r="L95" i="28"/>
  <c r="M95" i="28" s="1"/>
  <c r="L64" i="28"/>
  <c r="M64" i="28" s="1"/>
  <c r="L97" i="28"/>
  <c r="M97" i="28" s="1"/>
  <c r="L34" i="28"/>
  <c r="M34" i="28" s="1"/>
  <c r="L162" i="28"/>
  <c r="M162" i="28" s="1"/>
  <c r="L158" i="28"/>
  <c r="M158" i="28" s="1"/>
  <c r="G67" i="28"/>
  <c r="K66" i="28" s="1"/>
  <c r="G99" i="28"/>
  <c r="G36" i="28"/>
  <c r="K65" i="28"/>
  <c r="G164" i="28"/>
  <c r="K163" i="28" s="1"/>
  <c r="L95" i="27"/>
  <c r="M95" i="27" s="1"/>
  <c r="L159" i="27"/>
  <c r="M159" i="27" s="1"/>
  <c r="K96" i="27"/>
  <c r="G36" i="27"/>
  <c r="K35" i="27" s="1"/>
  <c r="G129" i="27"/>
  <c r="K128" i="27" s="1"/>
  <c r="K127" i="27"/>
  <c r="G67" i="27"/>
  <c r="K66" i="27"/>
  <c r="K65" i="27"/>
  <c r="G98" i="27"/>
  <c r="K34" i="27"/>
  <c r="L36" i="26"/>
  <c r="M36" i="26" s="1"/>
  <c r="L129" i="26"/>
  <c r="M129" i="26" s="1"/>
  <c r="L126" i="26"/>
  <c r="M126" i="26" s="1"/>
  <c r="L127" i="26"/>
  <c r="M127" i="26" s="1"/>
  <c r="L35" i="26"/>
  <c r="M35" i="26" s="1"/>
  <c r="L128" i="26"/>
  <c r="M128" i="26" s="1"/>
  <c r="L157" i="26"/>
  <c r="M157" i="26" s="1"/>
  <c r="L65" i="26"/>
  <c r="M65" i="26" s="1"/>
  <c r="L33" i="26"/>
  <c r="M33" i="26" s="1"/>
  <c r="L34" i="26"/>
  <c r="M34" i="26" s="1"/>
  <c r="L96" i="26"/>
  <c r="M96" i="26" s="1"/>
  <c r="G98" i="26"/>
  <c r="K97" i="26" s="1"/>
  <c r="G67" i="26"/>
  <c r="K66" i="26" s="1"/>
  <c r="G160" i="26"/>
  <c r="K159" i="26"/>
  <c r="G38" i="26"/>
  <c r="K37" i="26" s="1"/>
  <c r="G131" i="26"/>
  <c r="K130" i="26" s="1"/>
  <c r="K158" i="26"/>
  <c r="L95" i="25"/>
  <c r="M95" i="25" s="1"/>
  <c r="L97" i="25"/>
  <c r="M97" i="25" s="1"/>
  <c r="L126" i="25"/>
  <c r="M126" i="25" s="1"/>
  <c r="L160" i="25"/>
  <c r="M160" i="25" s="1"/>
  <c r="L99" i="25"/>
  <c r="M99" i="25" s="1"/>
  <c r="L98" i="25"/>
  <c r="M98" i="25" s="1"/>
  <c r="L34" i="25"/>
  <c r="M34" i="25" s="1"/>
  <c r="L128" i="25"/>
  <c r="M128" i="25" s="1"/>
  <c r="L158" i="25"/>
  <c r="M158" i="25" s="1"/>
  <c r="L96" i="25"/>
  <c r="M96" i="25" s="1"/>
  <c r="G67" i="25"/>
  <c r="K66" i="25" s="1"/>
  <c r="G163" i="25"/>
  <c r="K162" i="25" s="1"/>
  <c r="G37" i="25"/>
  <c r="K36" i="25" s="1"/>
  <c r="K161" i="25"/>
  <c r="G130" i="25"/>
  <c r="K129" i="25"/>
  <c r="K35" i="25"/>
  <c r="K65" i="25"/>
  <c r="G101" i="25"/>
  <c r="K100" i="25" s="1"/>
  <c r="B157" i="25"/>
  <c r="C157" i="25" s="1"/>
  <c r="L95" i="24"/>
  <c r="M95" i="24" s="1"/>
  <c r="L65" i="24"/>
  <c r="M65" i="24" s="1"/>
  <c r="L158" i="24"/>
  <c r="M158" i="24" s="1"/>
  <c r="L35" i="24"/>
  <c r="M35" i="24" s="1"/>
  <c r="L34" i="24"/>
  <c r="M34" i="24" s="1"/>
  <c r="G67" i="24"/>
  <c r="K66" i="24" s="1"/>
  <c r="G37" i="24"/>
  <c r="K36" i="24" s="1"/>
  <c r="G98" i="24"/>
  <c r="G164" i="24"/>
  <c r="K162" i="24"/>
  <c r="K96" i="24"/>
  <c r="L159" i="23"/>
  <c r="M159" i="23" s="1"/>
  <c r="L34" i="23"/>
  <c r="M34" i="23" s="1"/>
  <c r="L158" i="23"/>
  <c r="M158" i="23" s="1"/>
  <c r="L96" i="23"/>
  <c r="M96" i="23" s="1"/>
  <c r="L157" i="23"/>
  <c r="M157" i="23" s="1"/>
  <c r="G37" i="23"/>
  <c r="K36" i="23" s="1"/>
  <c r="G98" i="23"/>
  <c r="K97" i="23" s="1"/>
  <c r="G161" i="23"/>
  <c r="G67" i="23"/>
  <c r="K66" i="23" s="1"/>
  <c r="K35" i="23"/>
  <c r="K65" i="23"/>
  <c r="L33" i="22"/>
  <c r="M33" i="22" s="1"/>
  <c r="L157" i="22"/>
  <c r="M157" i="22" s="1"/>
  <c r="L34" i="22"/>
  <c r="M34" i="22" s="1"/>
  <c r="L35" i="22"/>
  <c r="M35" i="22" s="1"/>
  <c r="L65" i="22"/>
  <c r="M65" i="22" s="1"/>
  <c r="G160" i="22"/>
  <c r="K159" i="22" s="1"/>
  <c r="K158" i="22"/>
  <c r="G67" i="22"/>
  <c r="K66" i="22" s="1"/>
  <c r="G129" i="22"/>
  <c r="K127" i="22"/>
  <c r="G37" i="22"/>
  <c r="K36" i="22" s="1"/>
  <c r="L34" i="21"/>
  <c r="M34" i="21" s="1"/>
  <c r="L66" i="21"/>
  <c r="M66" i="21" s="1"/>
  <c r="L35" i="21"/>
  <c r="M35" i="21" s="1"/>
  <c r="L33" i="21"/>
  <c r="M33" i="21" s="1"/>
  <c r="L65" i="21"/>
  <c r="M65" i="21" s="1"/>
  <c r="L64" i="21"/>
  <c r="M64" i="21" s="1"/>
  <c r="G162" i="21"/>
  <c r="K161" i="21" s="1"/>
  <c r="G68" i="21"/>
  <c r="K67" i="21" s="1"/>
  <c r="G37" i="21"/>
  <c r="K36" i="21" s="1"/>
  <c r="K160" i="21"/>
  <c r="G99" i="21"/>
  <c r="K98" i="21" s="1"/>
  <c r="K97" i="21"/>
  <c r="K128" i="9"/>
  <c r="K65" i="1"/>
  <c r="L65" i="1" s="1"/>
  <c r="K64" i="1"/>
  <c r="L64" i="1" s="1"/>
  <c r="K158" i="1"/>
  <c r="L158" i="1" s="1"/>
  <c r="K127" i="1"/>
  <c r="L127" i="1" s="1"/>
  <c r="J34" i="1"/>
  <c r="G98" i="4"/>
  <c r="K96" i="4"/>
  <c r="L34" i="3"/>
  <c r="M34" i="3" s="1"/>
  <c r="M64" i="9"/>
  <c r="B64" i="9" s="1"/>
  <c r="C64" i="9" s="1"/>
  <c r="G132" i="9"/>
  <c r="K131" i="9" s="1"/>
  <c r="K130" i="9"/>
  <c r="G36" i="9"/>
  <c r="K35" i="9" s="1"/>
  <c r="G98" i="9"/>
  <c r="K97" i="9" s="1"/>
  <c r="G70" i="9"/>
  <c r="K69" i="9" s="1"/>
  <c r="K96" i="9"/>
  <c r="G160" i="9"/>
  <c r="K159" i="9" s="1"/>
  <c r="K68" i="9"/>
  <c r="G98" i="8"/>
  <c r="K97" i="8" s="1"/>
  <c r="K96" i="8"/>
  <c r="G67" i="8"/>
  <c r="K66" i="8" s="1"/>
  <c r="G36" i="8"/>
  <c r="K35" i="8" s="1"/>
  <c r="G129" i="8"/>
  <c r="K128" i="8" s="1"/>
  <c r="G161" i="8"/>
  <c r="G36" i="4"/>
  <c r="K35" i="4" s="1"/>
  <c r="G132" i="4"/>
  <c r="K131" i="4" s="1"/>
  <c r="K130" i="4"/>
  <c r="G67" i="4"/>
  <c r="K66" i="4" s="1"/>
  <c r="G161" i="4"/>
  <c r="K160" i="4" s="1"/>
  <c r="G161" i="3"/>
  <c r="K160" i="3" s="1"/>
  <c r="K159" i="3"/>
  <c r="G100" i="3"/>
  <c r="K99" i="3" s="1"/>
  <c r="K98" i="3"/>
  <c r="G37" i="3"/>
  <c r="K35" i="3"/>
  <c r="G129" i="3"/>
  <c r="K128" i="3" s="1"/>
  <c r="G70" i="3"/>
  <c r="K69" i="3" s="1"/>
  <c r="G36" i="2"/>
  <c r="J35" i="2" s="1"/>
  <c r="G160" i="2"/>
  <c r="J159" i="2" s="1"/>
  <c r="G100" i="2"/>
  <c r="J99" i="2" s="1"/>
  <c r="J158" i="2"/>
  <c r="J34" i="2"/>
  <c r="G129" i="2"/>
  <c r="J128" i="2" s="1"/>
  <c r="J98" i="2"/>
  <c r="G67" i="2"/>
  <c r="J66" i="2" s="1"/>
  <c r="G160" i="1"/>
  <c r="J159" i="1" s="1"/>
  <c r="G129" i="1"/>
  <c r="J128" i="1" s="1"/>
  <c r="G98" i="1"/>
  <c r="J97" i="1" s="1"/>
  <c r="J96" i="1"/>
  <c r="G68" i="1"/>
  <c r="J67" i="1" s="1"/>
  <c r="J66" i="1"/>
  <c r="G38" i="1"/>
  <c r="J37" i="1" s="1"/>
  <c r="J36" i="1"/>
  <c r="L66" i="8" a="1"/>
  <c r="K128" i="2" a="1"/>
  <c r="L35" i="4" a="1"/>
  <c r="L9" i="24" a="1"/>
  <c r="L129" i="30" a="1"/>
  <c r="L161" i="29" a="1"/>
  <c r="L97" i="9" a="1"/>
  <c r="L38" i="30" a="1"/>
  <c r="L160" i="28" a="1"/>
  <c r="K99" i="2" a="1"/>
  <c r="K36" i="1" a="1"/>
  <c r="L35" i="3" a="1"/>
  <c r="L158" i="26" a="1"/>
  <c r="L160" i="3" a="1"/>
  <c r="L162" i="25" a="1"/>
  <c r="L131" i="4" a="1"/>
  <c r="L36" i="24" a="1"/>
  <c r="L160" i="30" a="1"/>
  <c r="L130" i="9" a="1"/>
  <c r="L128" i="24" a="1"/>
  <c r="L161" i="33" a="1"/>
  <c r="L159" i="33" a="1"/>
  <c r="L97" i="21" a="1"/>
  <c r="L10" i="26" a="1"/>
  <c r="L161" i="30" a="1"/>
  <c r="L97" i="32" a="1"/>
  <c r="L69" i="3" a="1"/>
  <c r="L127" i="34" a="1"/>
  <c r="L36" i="21" a="1"/>
  <c r="L65" i="28" a="1"/>
  <c r="L161" i="21" a="1"/>
  <c r="L66" i="30" a="1"/>
  <c r="L96" i="9" a="1"/>
  <c r="L97" i="26" a="1"/>
  <c r="L66" i="24" a="1"/>
  <c r="L65" i="25" a="1"/>
  <c r="L10" i="32" a="1"/>
  <c r="L36" i="32" a="1"/>
  <c r="L127" i="22" a="1"/>
  <c r="L161" i="24" a="1"/>
  <c r="L35" i="25" a="1"/>
  <c r="L34" i="31" a="1"/>
  <c r="L65" i="23" a="1"/>
  <c r="L9" i="30" a="1"/>
  <c r="K7" i="2" a="1"/>
  <c r="L9" i="32" a="1"/>
  <c r="L97" i="8" a="1"/>
  <c r="L10" i="27" a="1"/>
  <c r="L66" i="29" a="1"/>
  <c r="L163" i="34" a="1"/>
  <c r="L35" i="23" a="1"/>
  <c r="L158" i="22" a="1"/>
  <c r="L68" i="9" a="1"/>
  <c r="L162" i="31" a="1"/>
  <c r="L66" i="31" a="1"/>
  <c r="L39" i="30" a="1"/>
  <c r="L39" i="29" a="1"/>
  <c r="L9" i="27" a="1"/>
  <c r="L128" i="8" a="1"/>
  <c r="K34" i="1" a="1"/>
  <c r="L159" i="24" a="1"/>
  <c r="L9" i="29" a="1"/>
  <c r="L10" i="9" a="1"/>
  <c r="L129" i="25" a="1"/>
  <c r="L128" i="27" a="1"/>
  <c r="L66" i="27" a="1"/>
  <c r="L96" i="8" a="1"/>
  <c r="L160" i="31" a="1"/>
  <c r="L163" i="28" a="1"/>
  <c r="L129" i="9" a="1"/>
  <c r="L10" i="33" a="1"/>
  <c r="L35" i="8" a="1"/>
  <c r="K159" i="1" a="1"/>
  <c r="L160" i="21" a="1"/>
  <c r="L37" i="30" a="1"/>
  <c r="L66" i="28" a="1"/>
  <c r="L161" i="25" a="1"/>
  <c r="L35" i="9" a="1"/>
  <c r="K96" i="1" a="1"/>
  <c r="L66" i="23" a="1"/>
  <c r="L10" i="34" a="1"/>
  <c r="L163" i="30" a="1"/>
  <c r="L98" i="31" a="1"/>
  <c r="L130" i="4" a="1"/>
  <c r="L162" i="33" a="1"/>
  <c r="L99" i="22" a="1"/>
  <c r="L160" i="32" a="1"/>
  <c r="L97" i="29" a="1"/>
  <c r="L34" i="27" a="1"/>
  <c r="L98" i="33" a="1"/>
  <c r="L128" i="30" a="1"/>
  <c r="L36" i="22" a="1"/>
  <c r="K97" i="1" a="1"/>
  <c r="L10" i="24" a="1"/>
  <c r="L127" i="21" a="1"/>
  <c r="L161" i="28" a="1"/>
  <c r="L96" i="24" a="1"/>
  <c r="L97" i="22" a="1"/>
  <c r="L66" i="4" a="1"/>
  <c r="K34" i="2" a="1"/>
  <c r="K35" i="1" a="1"/>
  <c r="K8" i="1" a="1"/>
  <c r="L9" i="9" a="1"/>
  <c r="L160" i="24" a="1"/>
  <c r="L162" i="24" a="1"/>
  <c r="L36" i="25" a="1"/>
  <c r="L35" i="27" a="1"/>
  <c r="L65" i="31" a="1"/>
  <c r="L37" i="26" a="1"/>
  <c r="L66" i="33" a="1"/>
  <c r="L66" i="26" a="1"/>
  <c r="L69" i="9" a="1"/>
  <c r="L130" i="26" a="1"/>
  <c r="L96" i="27" a="1"/>
  <c r="L159" i="9" a="1"/>
  <c r="L9" i="4" a="1"/>
  <c r="L66" i="32" a="1"/>
  <c r="L128" i="9" a="1"/>
  <c r="K98" i="2" a="1"/>
  <c r="K67" i="1" a="1"/>
  <c r="K128" i="1" a="1"/>
  <c r="L96" i="4" a="1"/>
  <c r="L131" i="9" a="1"/>
  <c r="L98" i="21" a="1"/>
  <c r="L65" i="32" a="1"/>
  <c r="L65" i="33" a="1"/>
  <c r="L161" i="31" a="1"/>
  <c r="L99" i="3" a="1"/>
  <c r="K66" i="1" a="1"/>
  <c r="L36" i="30" a="1"/>
  <c r="L96" i="29" a="1"/>
  <c r="L67" i="21" a="1"/>
  <c r="L127" i="28" a="1"/>
  <c r="L128" i="23" a="1"/>
  <c r="K158" i="2" a="1"/>
  <c r="L96" i="32" a="1"/>
  <c r="K37" i="1" a="1"/>
  <c r="L9" i="33" a="1"/>
  <c r="L159" i="22" a="1"/>
  <c r="L129" i="32" a="1"/>
  <c r="L127" i="31" a="1"/>
  <c r="L159" i="21" a="1"/>
  <c r="L160" i="33" a="1"/>
  <c r="L38" i="29" a="1"/>
  <c r="L128" i="3" a="1"/>
  <c r="L128" i="21" a="1"/>
  <c r="L9" i="8" a="1"/>
  <c r="K159" i="2" a="1"/>
  <c r="K66" i="2" a="1"/>
  <c r="L66" i="25" a="1"/>
  <c r="L97" i="23" a="1"/>
  <c r="L65" i="29" a="1"/>
  <c r="L127" i="27" a="1"/>
  <c r="L65" i="27" a="1"/>
  <c r="L98" i="3" a="1"/>
  <c r="L159" i="26" a="1"/>
  <c r="L159" i="3" a="1"/>
  <c r="L100" i="25" a="1"/>
  <c r="L160" i="4" a="1"/>
  <c r="L36" i="23" a="1"/>
  <c r="L66" i="22" a="1"/>
  <c r="K35" i="2" a="1"/>
  <c r="L126" i="23" a="1"/>
  <c r="L95" i="23" a="1"/>
  <c r="L64" i="23" a="1"/>
  <c r="L126" i="34" a="1"/>
  <c r="L33" i="34" a="1"/>
  <c r="L64" i="33" a="1"/>
  <c r="L33" i="33" a="1"/>
  <c r="L95" i="32" a="1"/>
  <c r="L64" i="32" a="1"/>
  <c r="L126" i="31" a="1"/>
  <c r="L64" i="31" a="1"/>
  <c r="L64" i="30" a="1"/>
  <c r="L64" i="29" a="1"/>
  <c r="L126" i="28" a="1"/>
  <c r="L33" i="28" a="1"/>
  <c r="L126" i="27" a="1"/>
  <c r="L64" i="27" a="1"/>
  <c r="L33" i="27" a="1"/>
  <c r="L95" i="26" a="1"/>
  <c r="L64" i="26" a="1"/>
  <c r="L64" i="25" a="1"/>
  <c r="L126" i="24" a="1"/>
  <c r="L64" i="24" a="1"/>
  <c r="K157" i="1" a="1"/>
  <c r="K126" i="1" a="1"/>
  <c r="K95" i="1" a="1"/>
  <c r="K157" i="2" a="1"/>
  <c r="K126" i="2" a="1"/>
  <c r="K64" i="2" a="1"/>
  <c r="K33" i="2" a="1"/>
  <c r="L95" i="4" a="1"/>
  <c r="L64" i="4" a="1"/>
  <c r="L33" i="4" a="1"/>
  <c r="L157" i="9" a="1"/>
  <c r="L33" i="9" a="1"/>
  <c r="L126" i="8" a="1"/>
  <c r="L95" i="8" a="1"/>
  <c r="L64" i="8" a="1"/>
  <c r="L33" i="8" a="1"/>
  <c r="L126" i="21" a="1"/>
  <c r="L126" i="22" a="1"/>
  <c r="L64" i="22" a="1"/>
  <c r="K126" i="1" l="1"/>
  <c r="L126" i="1" s="1"/>
  <c r="B127" i="1" s="1"/>
  <c r="C127" i="1" s="1"/>
  <c r="B8" i="8"/>
  <c r="C8" i="8" s="1"/>
  <c r="L10" i="34"/>
  <c r="M10" i="34" s="1"/>
  <c r="G12" i="34"/>
  <c r="K11" i="34"/>
  <c r="B10" i="34"/>
  <c r="C10" i="34" s="1"/>
  <c r="B159" i="34"/>
  <c r="C159" i="34" s="1"/>
  <c r="L9" i="33"/>
  <c r="M9" i="33" s="1"/>
  <c r="L10" i="33"/>
  <c r="M10" i="33" s="1"/>
  <c r="G12" i="33"/>
  <c r="K11" i="33"/>
  <c r="B157" i="33"/>
  <c r="C157" i="33" s="1"/>
  <c r="L160" i="33"/>
  <c r="M160" i="33" s="1"/>
  <c r="L9" i="32"/>
  <c r="M9" i="32" s="1"/>
  <c r="L10" i="32"/>
  <c r="M10" i="32" s="1"/>
  <c r="G12" i="32"/>
  <c r="K11" i="32"/>
  <c r="B127" i="32"/>
  <c r="C127" i="32" s="1"/>
  <c r="G11" i="31"/>
  <c r="K9" i="31"/>
  <c r="L34" i="31"/>
  <c r="M34" i="31" s="1"/>
  <c r="B34" i="31" s="1"/>
  <c r="C34" i="31" s="1"/>
  <c r="L9" i="30"/>
  <c r="M9" i="30" s="1"/>
  <c r="G12" i="30"/>
  <c r="K11" i="30"/>
  <c r="K10" i="30"/>
  <c r="L161" i="30"/>
  <c r="M161" i="30" s="1"/>
  <c r="L160" i="30"/>
  <c r="M160" i="30" s="1"/>
  <c r="B160" i="30" s="1"/>
  <c r="C160" i="30" s="1"/>
  <c r="B159" i="30"/>
  <c r="C159" i="30" s="1"/>
  <c r="B34" i="30"/>
  <c r="C34" i="30" s="1"/>
  <c r="L9" i="29"/>
  <c r="M9" i="29" s="1"/>
  <c r="B9" i="29"/>
  <c r="C9" i="29" s="1"/>
  <c r="G11" i="29"/>
  <c r="K10" i="29" s="1"/>
  <c r="B8" i="29"/>
  <c r="C8" i="29" s="1"/>
  <c r="G11" i="28"/>
  <c r="K10" i="28" s="1"/>
  <c r="K9" i="28"/>
  <c r="L9" i="27"/>
  <c r="M9" i="27" s="1"/>
  <c r="L10" i="27"/>
  <c r="M10" i="27" s="1"/>
  <c r="G12" i="27"/>
  <c r="K11" i="27"/>
  <c r="B157" i="27"/>
  <c r="C157" i="27" s="1"/>
  <c r="K160" i="27"/>
  <c r="L10" i="26"/>
  <c r="M10" i="26" s="1"/>
  <c r="G12" i="26"/>
  <c r="K11" i="26" s="1"/>
  <c r="B10" i="26"/>
  <c r="C10" i="26" s="1"/>
  <c r="G11" i="25"/>
  <c r="K9" i="25"/>
  <c r="L9" i="24"/>
  <c r="M9" i="24" s="1"/>
  <c r="L10" i="24"/>
  <c r="M10" i="24" s="1"/>
  <c r="G12" i="24"/>
  <c r="G130" i="24"/>
  <c r="K129" i="24" s="1"/>
  <c r="L126" i="24"/>
  <c r="M126" i="24" s="1"/>
  <c r="B127" i="24" s="1"/>
  <c r="C127" i="24" s="1"/>
  <c r="L160" i="24"/>
  <c r="M160" i="24" s="1"/>
  <c r="L161" i="24"/>
  <c r="M161" i="24" s="1"/>
  <c r="G12" i="23"/>
  <c r="K11" i="23" s="1"/>
  <c r="K10" i="23"/>
  <c r="B9" i="23"/>
  <c r="C9" i="23" s="1"/>
  <c r="B8" i="23"/>
  <c r="C8" i="23" s="1"/>
  <c r="G130" i="23"/>
  <c r="K129" i="23" s="1"/>
  <c r="G11" i="22"/>
  <c r="K9" i="22"/>
  <c r="K98" i="22"/>
  <c r="G101" i="22"/>
  <c r="K100" i="22" s="1"/>
  <c r="G11" i="21"/>
  <c r="K10" i="21" s="1"/>
  <c r="K9" i="21"/>
  <c r="B96" i="21"/>
  <c r="C96" i="21" s="1"/>
  <c r="L159" i="21"/>
  <c r="M159" i="21" s="1"/>
  <c r="B159" i="21" s="1"/>
  <c r="C159" i="21" s="1"/>
  <c r="B158" i="21"/>
  <c r="C158" i="21" s="1"/>
  <c r="L9" i="8"/>
  <c r="M9" i="8" s="1"/>
  <c r="B9" i="8" s="1"/>
  <c r="C9" i="8" s="1"/>
  <c r="G11" i="8"/>
  <c r="K10" i="8" s="1"/>
  <c r="L64" i="8"/>
  <c r="M64" i="8" s="1"/>
  <c r="B64" i="8" s="1"/>
  <c r="C64" i="8" s="1"/>
  <c r="L9" i="9"/>
  <c r="M9" i="9" s="1"/>
  <c r="L10" i="9"/>
  <c r="M10" i="9" s="1"/>
  <c r="G12" i="9"/>
  <c r="K11" i="9"/>
  <c r="B8" i="4"/>
  <c r="C8" i="4" s="1"/>
  <c r="L9" i="4"/>
  <c r="M9" i="4" s="1"/>
  <c r="B9" i="4" s="1"/>
  <c r="C9" i="4" s="1"/>
  <c r="B7" i="4"/>
  <c r="C7" i="4" s="1"/>
  <c r="G11" i="4"/>
  <c r="K10" i="4" s="1"/>
  <c r="G11" i="3"/>
  <c r="K10" i="3" s="1"/>
  <c r="K9" i="3"/>
  <c r="B8" i="3"/>
  <c r="C8" i="3" s="1"/>
  <c r="B7" i="3"/>
  <c r="C7" i="3" s="1"/>
  <c r="L98" i="33"/>
  <c r="M98" i="33" s="1"/>
  <c r="B98" i="33" s="1"/>
  <c r="C98" i="33" s="1"/>
  <c r="L159" i="33"/>
  <c r="M159" i="33" s="1"/>
  <c r="B159" i="33" s="1"/>
  <c r="C159" i="33" s="1"/>
  <c r="G100" i="33"/>
  <c r="K99" i="33" s="1"/>
  <c r="B126" i="32"/>
  <c r="C126" i="32" s="1"/>
  <c r="L160" i="31"/>
  <c r="M160" i="31" s="1"/>
  <c r="B160" i="31" s="1"/>
  <c r="C160" i="31" s="1"/>
  <c r="L37" i="30"/>
  <c r="M37" i="30" s="1"/>
  <c r="L36" i="30"/>
  <c r="M36" i="30" s="1"/>
  <c r="B36" i="29"/>
  <c r="C36" i="29" s="1"/>
  <c r="L161" i="28"/>
  <c r="M161" i="28" s="1"/>
  <c r="B162" i="28" s="1"/>
  <c r="C162" i="28" s="1"/>
  <c r="L160" i="28"/>
  <c r="M160" i="28" s="1"/>
  <c r="B160" i="28" s="1"/>
  <c r="C160" i="28" s="1"/>
  <c r="L128" i="24"/>
  <c r="M128" i="24" s="1"/>
  <c r="B128" i="24" s="1"/>
  <c r="C128" i="24" s="1"/>
  <c r="L128" i="23"/>
  <c r="M128" i="23" s="1"/>
  <c r="B128" i="23" s="1"/>
  <c r="C128" i="23" s="1"/>
  <c r="L126" i="23"/>
  <c r="M126" i="23" s="1"/>
  <c r="B126" i="23" s="1"/>
  <c r="C126" i="23" s="1"/>
  <c r="B157" i="21"/>
  <c r="C157" i="21" s="1"/>
  <c r="L126" i="8"/>
  <c r="M126" i="8" s="1"/>
  <c r="B127" i="8" s="1"/>
  <c r="C127" i="8" s="1"/>
  <c r="K7" i="2"/>
  <c r="L7" i="2" s="1"/>
  <c r="G10" i="2"/>
  <c r="J9" i="2" s="1"/>
  <c r="J8" i="2"/>
  <c r="K64" i="2"/>
  <c r="L64" i="2" s="1"/>
  <c r="B65" i="2" s="1"/>
  <c r="C65" i="2" s="1"/>
  <c r="K8" i="1"/>
  <c r="L8" i="1" s="1"/>
  <c r="B8" i="1" s="1"/>
  <c r="C8" i="1" s="1"/>
  <c r="G10" i="1"/>
  <c r="J9" i="1" s="1"/>
  <c r="B159" i="25"/>
  <c r="C159" i="25" s="1"/>
  <c r="B159" i="28"/>
  <c r="C159" i="28" s="1"/>
  <c r="B96" i="22"/>
  <c r="C96" i="22" s="1"/>
  <c r="B95" i="22"/>
  <c r="C95" i="22" s="1"/>
  <c r="B159" i="31"/>
  <c r="C159" i="31" s="1"/>
  <c r="B128" i="32"/>
  <c r="C128" i="32" s="1"/>
  <c r="B97" i="33"/>
  <c r="C97" i="33" s="1"/>
  <c r="B161" i="34"/>
  <c r="C161" i="34" s="1"/>
  <c r="B160" i="25"/>
  <c r="C160" i="25" s="1"/>
  <c r="B159" i="32"/>
  <c r="C159" i="32" s="1"/>
  <c r="L127" i="34"/>
  <c r="M127" i="34" s="1"/>
  <c r="L126" i="34"/>
  <c r="M126" i="34" s="1"/>
  <c r="L33" i="34"/>
  <c r="M33" i="34" s="1"/>
  <c r="G130" i="34"/>
  <c r="K129" i="34" s="1"/>
  <c r="K128" i="34"/>
  <c r="L127" i="31"/>
  <c r="M127" i="31" s="1"/>
  <c r="L126" i="31"/>
  <c r="M126" i="31" s="1"/>
  <c r="K128" i="31"/>
  <c r="G130" i="31"/>
  <c r="G131" i="31" s="1"/>
  <c r="K130" i="31" s="1"/>
  <c r="L127" i="28"/>
  <c r="M127" i="28" s="1"/>
  <c r="L126" i="28"/>
  <c r="M126" i="28" s="1"/>
  <c r="G130" i="28"/>
  <c r="G131" i="28" s="1"/>
  <c r="G132" i="28" s="1"/>
  <c r="K131" i="28" s="1"/>
  <c r="K128" i="28"/>
  <c r="L33" i="27"/>
  <c r="M33" i="27" s="1"/>
  <c r="L159" i="24"/>
  <c r="M159" i="24" s="1"/>
  <c r="B159" i="24" s="1"/>
  <c r="C159" i="24" s="1"/>
  <c r="L97" i="22"/>
  <c r="M97" i="22" s="1"/>
  <c r="L99" i="22"/>
  <c r="M99" i="22" s="1"/>
  <c r="L127" i="21"/>
  <c r="M127" i="21" s="1"/>
  <c r="L126" i="21"/>
  <c r="M126" i="21" s="1"/>
  <c r="L128" i="21"/>
  <c r="M128" i="21" s="1"/>
  <c r="G130" i="21"/>
  <c r="G131" i="21" s="1"/>
  <c r="K130" i="21" s="1"/>
  <c r="L33" i="8"/>
  <c r="M33" i="8" s="1"/>
  <c r="L128" i="8"/>
  <c r="M128" i="8" s="1"/>
  <c r="B128" i="8" s="1"/>
  <c r="C128" i="8" s="1"/>
  <c r="L95" i="8"/>
  <c r="M95" i="8" s="1"/>
  <c r="L35" i="8"/>
  <c r="M35" i="8" s="1"/>
  <c r="B35" i="8" s="1"/>
  <c r="C35" i="8" s="1"/>
  <c r="L66" i="8"/>
  <c r="M66" i="8" s="1"/>
  <c r="B66" i="8" s="1"/>
  <c r="C66" i="8" s="1"/>
  <c r="L96" i="8"/>
  <c r="M96" i="8" s="1"/>
  <c r="L97" i="8"/>
  <c r="M97" i="8" s="1"/>
  <c r="L68" i="9"/>
  <c r="M68" i="9" s="1"/>
  <c r="B68" i="9" s="1"/>
  <c r="C68" i="9" s="1"/>
  <c r="L130" i="9"/>
  <c r="M130" i="9" s="1"/>
  <c r="L96" i="9"/>
  <c r="M96" i="9" s="1"/>
  <c r="B96" i="9" s="1"/>
  <c r="C96" i="9" s="1"/>
  <c r="L97" i="9"/>
  <c r="M97" i="9" s="1"/>
  <c r="L159" i="9"/>
  <c r="M159" i="9" s="1"/>
  <c r="B159" i="9" s="1"/>
  <c r="C159" i="9" s="1"/>
  <c r="L157" i="9"/>
  <c r="M157" i="9" s="1"/>
  <c r="L128" i="9"/>
  <c r="M128" i="9" s="1"/>
  <c r="L129" i="9"/>
  <c r="M129" i="9" s="1"/>
  <c r="L33" i="9"/>
  <c r="M33" i="9" s="1"/>
  <c r="L35" i="9"/>
  <c r="M35" i="9" s="1"/>
  <c r="B35" i="9" s="1"/>
  <c r="C35" i="9" s="1"/>
  <c r="L131" i="9"/>
  <c r="M131" i="9" s="1"/>
  <c r="L69" i="9"/>
  <c r="M69" i="9" s="1"/>
  <c r="L64" i="4"/>
  <c r="M64" i="4" s="1"/>
  <c r="B65" i="4" s="1"/>
  <c r="C65" i="4" s="1"/>
  <c r="L95" i="4"/>
  <c r="M95" i="4" s="1"/>
  <c r="B95" i="4" s="1"/>
  <c r="C95" i="4" s="1"/>
  <c r="L96" i="4"/>
  <c r="M96" i="4" s="1"/>
  <c r="L160" i="4"/>
  <c r="M160" i="4" s="1"/>
  <c r="B160" i="4" s="1"/>
  <c r="C160" i="4" s="1"/>
  <c r="L35" i="4"/>
  <c r="M35" i="4" s="1"/>
  <c r="B35" i="4" s="1"/>
  <c r="C35" i="4" s="1"/>
  <c r="L66" i="4"/>
  <c r="M66" i="4" s="1"/>
  <c r="B66" i="4" s="1"/>
  <c r="C66" i="4" s="1"/>
  <c r="L130" i="4"/>
  <c r="M130" i="4" s="1"/>
  <c r="L131" i="4"/>
  <c r="M131" i="4" s="1"/>
  <c r="L33" i="4"/>
  <c r="M33" i="4" s="1"/>
  <c r="L98" i="3"/>
  <c r="M98" i="3" s="1"/>
  <c r="B98" i="3" s="1"/>
  <c r="C98" i="3" s="1"/>
  <c r="L128" i="3"/>
  <c r="M128" i="3" s="1"/>
  <c r="B128" i="3" s="1"/>
  <c r="C128" i="3" s="1"/>
  <c r="L35" i="3"/>
  <c r="M35" i="3" s="1"/>
  <c r="L99" i="3"/>
  <c r="M99" i="3" s="1"/>
  <c r="L69" i="3"/>
  <c r="M69" i="3" s="1"/>
  <c r="L159" i="3"/>
  <c r="M159" i="3" s="1"/>
  <c r="B159" i="3" s="1"/>
  <c r="C159" i="3" s="1"/>
  <c r="L160" i="3"/>
  <c r="M160" i="3" s="1"/>
  <c r="K99" i="2"/>
  <c r="L99" i="2" s="1"/>
  <c r="K35" i="2"/>
  <c r="L35" i="2" s="1"/>
  <c r="K128" i="2"/>
  <c r="L128" i="2" s="1"/>
  <c r="B128" i="2" s="1"/>
  <c r="C128" i="2" s="1"/>
  <c r="K66" i="2"/>
  <c r="L66" i="2" s="1"/>
  <c r="K34" i="2"/>
  <c r="L34" i="2" s="1"/>
  <c r="K158" i="2"/>
  <c r="L158" i="2" s="1"/>
  <c r="K159" i="2"/>
  <c r="L159" i="2" s="1"/>
  <c r="K157" i="2"/>
  <c r="L157" i="2" s="1"/>
  <c r="K33" i="2"/>
  <c r="L33" i="2" s="1"/>
  <c r="K98" i="2"/>
  <c r="L98" i="2" s="1"/>
  <c r="K126" i="2"/>
  <c r="L126" i="2" s="1"/>
  <c r="K35" i="1"/>
  <c r="L35" i="1" s="1"/>
  <c r="B128" i="33"/>
  <c r="C128" i="33" s="1"/>
  <c r="B128" i="29"/>
  <c r="C128" i="29" s="1"/>
  <c r="B66" i="34"/>
  <c r="C66" i="34" s="1"/>
  <c r="B158" i="34"/>
  <c r="C158" i="34" s="1"/>
  <c r="L163" i="34"/>
  <c r="M163" i="34" s="1"/>
  <c r="B163" i="34" s="1"/>
  <c r="C163" i="34" s="1"/>
  <c r="G165" i="34"/>
  <c r="G100" i="34"/>
  <c r="K99" i="34" s="1"/>
  <c r="K98" i="34"/>
  <c r="G37" i="34"/>
  <c r="K36" i="34" s="1"/>
  <c r="K35" i="34"/>
  <c r="B97" i="34"/>
  <c r="C97" i="34" s="1"/>
  <c r="B160" i="34"/>
  <c r="C160" i="34" s="1"/>
  <c r="B64" i="34"/>
  <c r="C64" i="34" s="1"/>
  <c r="B65" i="34"/>
  <c r="C65" i="34" s="1"/>
  <c r="G69" i="34"/>
  <c r="K68" i="34" s="1"/>
  <c r="B96" i="34"/>
  <c r="C96" i="34" s="1"/>
  <c r="B95" i="34"/>
  <c r="C95" i="34" s="1"/>
  <c r="K67" i="34"/>
  <c r="B162" i="34"/>
  <c r="C162" i="34" s="1"/>
  <c r="L162" i="33"/>
  <c r="M162" i="33" s="1"/>
  <c r="L65" i="33"/>
  <c r="M65" i="33" s="1"/>
  <c r="L33" i="33"/>
  <c r="M33" i="33" s="1"/>
  <c r="L161" i="33"/>
  <c r="M161" i="33" s="1"/>
  <c r="L66" i="33"/>
  <c r="M66" i="33" s="1"/>
  <c r="L64" i="33"/>
  <c r="M64" i="33" s="1"/>
  <c r="G68" i="33"/>
  <c r="G37" i="33"/>
  <c r="K36" i="33" s="1"/>
  <c r="K35" i="33"/>
  <c r="G132" i="33"/>
  <c r="K131" i="33" s="1"/>
  <c r="K130" i="33"/>
  <c r="B129" i="33"/>
  <c r="C129" i="33" s="1"/>
  <c r="G164" i="33"/>
  <c r="K163" i="33" s="1"/>
  <c r="B96" i="33"/>
  <c r="C96" i="33" s="1"/>
  <c r="B95" i="33"/>
  <c r="C95" i="33" s="1"/>
  <c r="B127" i="33"/>
  <c r="C127" i="33" s="1"/>
  <c r="B126" i="33"/>
  <c r="C126" i="33" s="1"/>
  <c r="B158" i="32"/>
  <c r="C158" i="32" s="1"/>
  <c r="B35" i="32"/>
  <c r="C35" i="32" s="1"/>
  <c r="L66" i="32"/>
  <c r="M66" i="32" s="1"/>
  <c r="L65" i="32"/>
  <c r="M65" i="32" s="1"/>
  <c r="L36" i="32"/>
  <c r="M36" i="32" s="1"/>
  <c r="B36" i="32" s="1"/>
  <c r="C36" i="32" s="1"/>
  <c r="L129" i="32"/>
  <c r="M129" i="32" s="1"/>
  <c r="L64" i="32"/>
  <c r="M64" i="32" s="1"/>
  <c r="L96" i="32"/>
  <c r="M96" i="32" s="1"/>
  <c r="L160" i="32"/>
  <c r="M160" i="32" s="1"/>
  <c r="L95" i="32"/>
  <c r="M95" i="32" s="1"/>
  <c r="L97" i="32"/>
  <c r="M97" i="32" s="1"/>
  <c r="G162" i="32"/>
  <c r="G38" i="32"/>
  <c r="K37" i="32" s="1"/>
  <c r="G131" i="32"/>
  <c r="B34" i="32"/>
  <c r="C34" i="32" s="1"/>
  <c r="B33" i="32"/>
  <c r="C33" i="32" s="1"/>
  <c r="G68" i="32"/>
  <c r="K67" i="32" s="1"/>
  <c r="G99" i="32"/>
  <c r="K98" i="32" s="1"/>
  <c r="L98" i="31"/>
  <c r="M98" i="31" s="1"/>
  <c r="B98" i="31" s="1"/>
  <c r="C98" i="31" s="1"/>
  <c r="L65" i="31"/>
  <c r="M65" i="31" s="1"/>
  <c r="L64" i="31"/>
  <c r="M64" i="31" s="1"/>
  <c r="L161" i="31"/>
  <c r="M161" i="31" s="1"/>
  <c r="L66" i="31"/>
  <c r="M66" i="31" s="1"/>
  <c r="L162" i="31"/>
  <c r="M162" i="31" s="1"/>
  <c r="G37" i="31"/>
  <c r="K36" i="31" s="1"/>
  <c r="K35" i="31"/>
  <c r="G68" i="31"/>
  <c r="B35" i="29"/>
  <c r="C35" i="29" s="1"/>
  <c r="B158" i="30"/>
  <c r="C158" i="30" s="1"/>
  <c r="G164" i="31"/>
  <c r="K163" i="31" s="1"/>
  <c r="B33" i="31"/>
  <c r="C33" i="31" s="1"/>
  <c r="B97" i="31"/>
  <c r="C97" i="31" s="1"/>
  <c r="B158" i="31"/>
  <c r="C158" i="31" s="1"/>
  <c r="B95" i="31"/>
  <c r="C95" i="31" s="1"/>
  <c r="B96" i="31"/>
  <c r="C96" i="31" s="1"/>
  <c r="G100" i="31"/>
  <c r="K99" i="31" s="1"/>
  <c r="B35" i="24"/>
  <c r="C35" i="24" s="1"/>
  <c r="B97" i="30"/>
  <c r="C97" i="30" s="1"/>
  <c r="B162" i="30"/>
  <c r="C162" i="30" s="1"/>
  <c r="L129" i="30"/>
  <c r="M129" i="30" s="1"/>
  <c r="L163" i="30"/>
  <c r="M163" i="30" s="1"/>
  <c r="B163" i="30" s="1"/>
  <c r="C163" i="30" s="1"/>
  <c r="L64" i="30"/>
  <c r="M64" i="30" s="1"/>
  <c r="L66" i="30"/>
  <c r="M66" i="30" s="1"/>
  <c r="L128" i="30"/>
  <c r="M128" i="30" s="1"/>
  <c r="L38" i="30"/>
  <c r="M38" i="30" s="1"/>
  <c r="L39" i="30"/>
  <c r="M39" i="30" s="1"/>
  <c r="G131" i="30"/>
  <c r="K130" i="30" s="1"/>
  <c r="G165" i="30"/>
  <c r="K164" i="30" s="1"/>
  <c r="G68" i="30"/>
  <c r="G100" i="30"/>
  <c r="K99" i="30" s="1"/>
  <c r="B96" i="30"/>
  <c r="C96" i="30" s="1"/>
  <c r="B95" i="30"/>
  <c r="C95" i="30" s="1"/>
  <c r="K98" i="30"/>
  <c r="B35" i="30"/>
  <c r="C35" i="30" s="1"/>
  <c r="G41" i="30"/>
  <c r="K40" i="30" s="1"/>
  <c r="B127" i="30"/>
  <c r="C127" i="30" s="1"/>
  <c r="B126" i="30"/>
  <c r="C126" i="30" s="1"/>
  <c r="B158" i="29"/>
  <c r="C158" i="29" s="1"/>
  <c r="L39" i="29"/>
  <c r="M39" i="29" s="1"/>
  <c r="L97" i="29"/>
  <c r="M97" i="29" s="1"/>
  <c r="L66" i="29"/>
  <c r="M66" i="29" s="1"/>
  <c r="L161" i="29"/>
  <c r="M161" i="29" s="1"/>
  <c r="B161" i="29" s="1"/>
  <c r="C161" i="29" s="1"/>
  <c r="L64" i="29"/>
  <c r="M64" i="29" s="1"/>
  <c r="L65" i="29"/>
  <c r="M65" i="29" s="1"/>
  <c r="L38" i="29"/>
  <c r="M38" i="29" s="1"/>
  <c r="L96" i="29"/>
  <c r="M96" i="29" s="1"/>
  <c r="G68" i="29"/>
  <c r="G131" i="29"/>
  <c r="K130" i="29" s="1"/>
  <c r="G163" i="29"/>
  <c r="K162" i="29" s="1"/>
  <c r="G99" i="29"/>
  <c r="G41" i="29"/>
  <c r="K40" i="29" s="1"/>
  <c r="B158" i="28"/>
  <c r="C158" i="28" s="1"/>
  <c r="B95" i="29"/>
  <c r="C95" i="29" s="1"/>
  <c r="B34" i="29"/>
  <c r="C34" i="29" s="1"/>
  <c r="B37" i="29"/>
  <c r="C37" i="29" s="1"/>
  <c r="B126" i="29"/>
  <c r="C126" i="29" s="1"/>
  <c r="B127" i="29"/>
  <c r="C127" i="29" s="1"/>
  <c r="K129" i="29"/>
  <c r="B97" i="28"/>
  <c r="C97" i="28" s="1"/>
  <c r="L65" i="28"/>
  <c r="M65" i="28" s="1"/>
  <c r="B65" i="28" s="1"/>
  <c r="C65" i="28" s="1"/>
  <c r="L33" i="28"/>
  <c r="M33" i="28" s="1"/>
  <c r="L66" i="28"/>
  <c r="M66" i="28" s="1"/>
  <c r="L163" i="28"/>
  <c r="M163" i="28" s="1"/>
  <c r="B163" i="28" s="1"/>
  <c r="C163" i="28" s="1"/>
  <c r="B96" i="28"/>
  <c r="C96" i="28" s="1"/>
  <c r="B95" i="28"/>
  <c r="C95" i="28" s="1"/>
  <c r="G37" i="28"/>
  <c r="K36" i="28" s="1"/>
  <c r="K35" i="28"/>
  <c r="G100" i="28"/>
  <c r="K99" i="28"/>
  <c r="K98" i="28"/>
  <c r="G68" i="28"/>
  <c r="G165" i="28"/>
  <c r="B64" i="28"/>
  <c r="C64" i="28" s="1"/>
  <c r="L34" i="27"/>
  <c r="M34" i="27" s="1"/>
  <c r="L64" i="27"/>
  <c r="M64" i="27" s="1"/>
  <c r="L65" i="27"/>
  <c r="M65" i="27" s="1"/>
  <c r="L66" i="27"/>
  <c r="M66" i="27" s="1"/>
  <c r="L126" i="27"/>
  <c r="M126" i="27" s="1"/>
  <c r="L127" i="27"/>
  <c r="M127" i="27" s="1"/>
  <c r="L128" i="27"/>
  <c r="M128" i="27" s="1"/>
  <c r="L35" i="27"/>
  <c r="M35" i="27" s="1"/>
  <c r="L96" i="27"/>
  <c r="M96" i="27" s="1"/>
  <c r="B96" i="27" s="1"/>
  <c r="C96" i="27" s="1"/>
  <c r="G99" i="27"/>
  <c r="K98" i="27" s="1"/>
  <c r="K97" i="27"/>
  <c r="G68" i="27"/>
  <c r="B95" i="27"/>
  <c r="C95" i="27" s="1"/>
  <c r="B159" i="27"/>
  <c r="C159" i="27" s="1"/>
  <c r="G163" i="27"/>
  <c r="K161" i="27"/>
  <c r="G130" i="27"/>
  <c r="K129" i="27" s="1"/>
  <c r="G37" i="27"/>
  <c r="K36" i="27"/>
  <c r="L37" i="26"/>
  <c r="M37" i="26" s="1"/>
  <c r="B37" i="26" s="1"/>
  <c r="C37" i="26" s="1"/>
  <c r="L159" i="26"/>
  <c r="M159" i="26" s="1"/>
  <c r="L64" i="26"/>
  <c r="M64" i="26" s="1"/>
  <c r="L95" i="26"/>
  <c r="M95" i="26" s="1"/>
  <c r="L97" i="26"/>
  <c r="M97" i="26" s="1"/>
  <c r="B97" i="26" s="1"/>
  <c r="C97" i="26" s="1"/>
  <c r="L66" i="26"/>
  <c r="M66" i="26" s="1"/>
  <c r="B66" i="26" s="1"/>
  <c r="C66" i="26" s="1"/>
  <c r="L158" i="26"/>
  <c r="M158" i="26" s="1"/>
  <c r="L130" i="26"/>
  <c r="M130" i="26" s="1"/>
  <c r="B130" i="26" s="1"/>
  <c r="C130" i="26" s="1"/>
  <c r="G161" i="26"/>
  <c r="G68" i="26"/>
  <c r="G99" i="26"/>
  <c r="K98" i="26" s="1"/>
  <c r="B99" i="25"/>
  <c r="C99" i="25" s="1"/>
  <c r="B35" i="26"/>
  <c r="C35" i="26" s="1"/>
  <c r="B33" i="26"/>
  <c r="C33" i="26" s="1"/>
  <c r="B34" i="26"/>
  <c r="C34" i="26" s="1"/>
  <c r="B157" i="26"/>
  <c r="C157" i="26" s="1"/>
  <c r="B129" i="26"/>
  <c r="C129" i="26" s="1"/>
  <c r="B36" i="26"/>
  <c r="C36" i="26" s="1"/>
  <c r="B128" i="26"/>
  <c r="C128" i="26" s="1"/>
  <c r="G132" i="26"/>
  <c r="K131" i="26"/>
  <c r="B126" i="26"/>
  <c r="C126" i="26" s="1"/>
  <c r="B127" i="26"/>
  <c r="C127" i="26" s="1"/>
  <c r="G39" i="26"/>
  <c r="B98" i="25"/>
  <c r="C98" i="25" s="1"/>
  <c r="L65" i="25"/>
  <c r="M65" i="25" s="1"/>
  <c r="L129" i="25"/>
  <c r="M129" i="25" s="1"/>
  <c r="L161" i="25"/>
  <c r="M161" i="25" s="1"/>
  <c r="B161" i="25" s="1"/>
  <c r="C161" i="25" s="1"/>
  <c r="L36" i="25"/>
  <c r="M36" i="25" s="1"/>
  <c r="L162" i="25"/>
  <c r="M162" i="25" s="1"/>
  <c r="L66" i="25"/>
  <c r="M66" i="25" s="1"/>
  <c r="L35" i="25"/>
  <c r="M35" i="25" s="1"/>
  <c r="L64" i="25"/>
  <c r="M64" i="25" s="1"/>
  <c r="L100" i="25"/>
  <c r="M100" i="25" s="1"/>
  <c r="B100" i="25" s="1"/>
  <c r="C100" i="25" s="1"/>
  <c r="G38" i="25"/>
  <c r="K37" i="25" s="1"/>
  <c r="G164" i="25"/>
  <c r="K163" i="25" s="1"/>
  <c r="G68" i="25"/>
  <c r="B33" i="25"/>
  <c r="C33" i="25" s="1"/>
  <c r="B34" i="25"/>
  <c r="C34" i="25" s="1"/>
  <c r="G131" i="25"/>
  <c r="B97" i="25"/>
  <c r="C97" i="25" s="1"/>
  <c r="B158" i="25"/>
  <c r="C158" i="25" s="1"/>
  <c r="B128" i="25"/>
  <c r="C128" i="25" s="1"/>
  <c r="G102" i="25"/>
  <c r="B127" i="25"/>
  <c r="C127" i="25" s="1"/>
  <c r="B126" i="25"/>
  <c r="C126" i="25" s="1"/>
  <c r="B96" i="25"/>
  <c r="C96" i="25" s="1"/>
  <c r="B95" i="25"/>
  <c r="C95" i="25" s="1"/>
  <c r="L162" i="24"/>
  <c r="M162" i="24" s="1"/>
  <c r="L36" i="24"/>
  <c r="M36" i="24" s="1"/>
  <c r="B36" i="24" s="1"/>
  <c r="C36" i="24" s="1"/>
  <c r="L64" i="24"/>
  <c r="M64" i="24" s="1"/>
  <c r="L66" i="24"/>
  <c r="M66" i="24" s="1"/>
  <c r="B66" i="24" s="1"/>
  <c r="C66" i="24" s="1"/>
  <c r="L96" i="24"/>
  <c r="M96" i="24" s="1"/>
  <c r="B96" i="24" s="1"/>
  <c r="C96" i="24" s="1"/>
  <c r="G165" i="24"/>
  <c r="K164" i="24" s="1"/>
  <c r="K163" i="24"/>
  <c r="G99" i="24"/>
  <c r="G38" i="24"/>
  <c r="K37" i="24" s="1"/>
  <c r="G68" i="24"/>
  <c r="K67" i="24" s="1"/>
  <c r="B95" i="24"/>
  <c r="C95" i="24" s="1"/>
  <c r="K97" i="24"/>
  <c r="G131" i="24"/>
  <c r="K130" i="24" s="1"/>
  <c r="B34" i="24"/>
  <c r="C34" i="24" s="1"/>
  <c r="B158" i="24"/>
  <c r="C158" i="24" s="1"/>
  <c r="L64" i="23"/>
  <c r="M64" i="23" s="1"/>
  <c r="L66" i="23"/>
  <c r="M66" i="23" s="1"/>
  <c r="L95" i="23"/>
  <c r="M95" i="23" s="1"/>
  <c r="L97" i="23"/>
  <c r="M97" i="23" s="1"/>
  <c r="B97" i="23" s="1"/>
  <c r="C97" i="23" s="1"/>
  <c r="L36" i="23"/>
  <c r="M36" i="23" s="1"/>
  <c r="L65" i="23"/>
  <c r="M65" i="23" s="1"/>
  <c r="L35" i="23"/>
  <c r="M35" i="23" s="1"/>
  <c r="G68" i="23"/>
  <c r="K67" i="23" s="1"/>
  <c r="G162" i="23"/>
  <c r="K161" i="23" s="1"/>
  <c r="K160" i="23"/>
  <c r="B66" i="21"/>
  <c r="C66" i="21" s="1"/>
  <c r="G99" i="23"/>
  <c r="K98" i="23" s="1"/>
  <c r="G38" i="23"/>
  <c r="K37" i="23" s="1"/>
  <c r="B158" i="23"/>
  <c r="C158" i="23" s="1"/>
  <c r="B157" i="23"/>
  <c r="C157" i="23" s="1"/>
  <c r="B34" i="23"/>
  <c r="C34" i="23" s="1"/>
  <c r="B33" i="23"/>
  <c r="C33" i="23" s="1"/>
  <c r="B159" i="23"/>
  <c r="C159" i="23" s="1"/>
  <c r="L36" i="22"/>
  <c r="M36" i="22" s="1"/>
  <c r="B36" i="22" s="1"/>
  <c r="C36" i="22" s="1"/>
  <c r="L64" i="22"/>
  <c r="M64" i="22" s="1"/>
  <c r="L158" i="22"/>
  <c r="M158" i="22" s="1"/>
  <c r="B158" i="22" s="1"/>
  <c r="C158" i="22" s="1"/>
  <c r="L127" i="22"/>
  <c r="M127" i="22" s="1"/>
  <c r="L126" i="22"/>
  <c r="M126" i="22" s="1"/>
  <c r="L66" i="22"/>
  <c r="M66" i="22" s="1"/>
  <c r="L159" i="22"/>
  <c r="M159" i="22" s="1"/>
  <c r="G38" i="22"/>
  <c r="G130" i="22"/>
  <c r="K129" i="22" s="1"/>
  <c r="G68" i="22"/>
  <c r="G161" i="22"/>
  <c r="K160" i="22" s="1"/>
  <c r="B35" i="22"/>
  <c r="C35" i="22" s="1"/>
  <c r="K128" i="22"/>
  <c r="B157" i="22"/>
  <c r="C157" i="22" s="1"/>
  <c r="C33" i="22"/>
  <c r="B34" i="22"/>
  <c r="C34" i="22" s="1"/>
  <c r="B35" i="21"/>
  <c r="C35" i="21" s="1"/>
  <c r="L161" i="21"/>
  <c r="M161" i="21" s="1"/>
  <c r="L160" i="21"/>
  <c r="M160" i="21" s="1"/>
  <c r="L36" i="21"/>
  <c r="M36" i="21" s="1"/>
  <c r="B36" i="21" s="1"/>
  <c r="C36" i="21" s="1"/>
  <c r="L67" i="21"/>
  <c r="M67" i="21" s="1"/>
  <c r="B67" i="21" s="1"/>
  <c r="C67" i="21" s="1"/>
  <c r="L97" i="21"/>
  <c r="M97" i="21" s="1"/>
  <c r="L98" i="21"/>
  <c r="M98" i="21" s="1"/>
  <c r="G38" i="21"/>
  <c r="K37" i="21" s="1"/>
  <c r="G69" i="21"/>
  <c r="K68" i="21" s="1"/>
  <c r="G163" i="21"/>
  <c r="K162" i="21" s="1"/>
  <c r="B65" i="21"/>
  <c r="C65" i="21" s="1"/>
  <c r="B64" i="21"/>
  <c r="C64" i="21" s="1"/>
  <c r="G100" i="21"/>
  <c r="K99" i="21" s="1"/>
  <c r="B33" i="21"/>
  <c r="C33" i="21" s="1"/>
  <c r="B34" i="21"/>
  <c r="C34" i="21" s="1"/>
  <c r="K67" i="1"/>
  <c r="L67" i="1" s="1"/>
  <c r="K34" i="1"/>
  <c r="L34" i="1" s="1"/>
  <c r="K97" i="1"/>
  <c r="L97" i="1" s="1"/>
  <c r="K96" i="1"/>
  <c r="L96" i="1" s="1"/>
  <c r="K37" i="1"/>
  <c r="K128" i="1"/>
  <c r="L128" i="1" s="1"/>
  <c r="B128" i="1" s="1"/>
  <c r="C128" i="1" s="1"/>
  <c r="K159" i="1"/>
  <c r="L159" i="1" s="1"/>
  <c r="B159" i="1" s="1"/>
  <c r="C159" i="1" s="1"/>
  <c r="K36" i="1"/>
  <c r="K66" i="1"/>
  <c r="L66" i="1" s="1"/>
  <c r="B66" i="1" s="1"/>
  <c r="C66" i="1" s="1"/>
  <c r="K95" i="1"/>
  <c r="L95" i="1" s="1"/>
  <c r="K157" i="1"/>
  <c r="L157" i="1" s="1"/>
  <c r="B33" i="3"/>
  <c r="C33" i="3" s="1"/>
  <c r="B34" i="3"/>
  <c r="C34" i="3" s="1"/>
  <c r="K97" i="4"/>
  <c r="G99" i="4"/>
  <c r="B127" i="4"/>
  <c r="C127" i="4" s="1"/>
  <c r="B158" i="4"/>
  <c r="C158" i="4" s="1"/>
  <c r="B96" i="3"/>
  <c r="C96" i="3" s="1"/>
  <c r="B65" i="9"/>
  <c r="C65" i="9" s="1"/>
  <c r="B66" i="9"/>
  <c r="C66" i="9" s="1"/>
  <c r="B67" i="9"/>
  <c r="C67" i="9" s="1"/>
  <c r="G99" i="9"/>
  <c r="G37" i="9"/>
  <c r="K36" i="9" s="1"/>
  <c r="G133" i="9"/>
  <c r="G161" i="9"/>
  <c r="B95" i="9"/>
  <c r="C95" i="9" s="1"/>
  <c r="B127" i="9"/>
  <c r="C127" i="9" s="1"/>
  <c r="G71" i="9"/>
  <c r="G68" i="8"/>
  <c r="K67" i="8" s="1"/>
  <c r="G162" i="8"/>
  <c r="K161" i="8" s="1"/>
  <c r="B158" i="8"/>
  <c r="C158" i="8" s="1"/>
  <c r="B157" i="8"/>
  <c r="C157" i="8" s="1"/>
  <c r="G37" i="8"/>
  <c r="K36" i="8" s="1"/>
  <c r="G99" i="8"/>
  <c r="K160" i="8"/>
  <c r="G130" i="8"/>
  <c r="K129" i="8"/>
  <c r="B159" i="8"/>
  <c r="C159" i="8" s="1"/>
  <c r="B129" i="4"/>
  <c r="C129" i="4" s="1"/>
  <c r="B66" i="3"/>
  <c r="C66" i="3" s="1"/>
  <c r="B67" i="3"/>
  <c r="C67" i="3" s="1"/>
  <c r="G37" i="4"/>
  <c r="K36" i="4" s="1"/>
  <c r="G68" i="4"/>
  <c r="K67" i="4" s="1"/>
  <c r="B128" i="4"/>
  <c r="C128" i="4" s="1"/>
  <c r="G133" i="4"/>
  <c r="K132" i="4"/>
  <c r="G162" i="4"/>
  <c r="K161" i="4" s="1"/>
  <c r="B159" i="4"/>
  <c r="C159" i="4" s="1"/>
  <c r="B65" i="3"/>
  <c r="C65" i="3" s="1"/>
  <c r="G101" i="3"/>
  <c r="B97" i="3"/>
  <c r="C97" i="3" s="1"/>
  <c r="G162" i="3"/>
  <c r="K161" i="3" s="1"/>
  <c r="B158" i="3"/>
  <c r="C158" i="3" s="1"/>
  <c r="B157" i="3"/>
  <c r="C157" i="3" s="1"/>
  <c r="G38" i="3"/>
  <c r="K37" i="3" s="1"/>
  <c r="K36" i="3"/>
  <c r="G71" i="3"/>
  <c r="G130" i="3"/>
  <c r="K129" i="3" s="1"/>
  <c r="B68" i="3"/>
  <c r="C68" i="3" s="1"/>
  <c r="B126" i="3"/>
  <c r="C126" i="3" s="1"/>
  <c r="B127" i="3"/>
  <c r="C127" i="3" s="1"/>
  <c r="G101" i="2"/>
  <c r="J100" i="2" s="1"/>
  <c r="G37" i="2"/>
  <c r="J36" i="2" s="1"/>
  <c r="G68" i="2"/>
  <c r="B96" i="2"/>
  <c r="C96" i="2" s="1"/>
  <c r="B95" i="2"/>
  <c r="C95" i="2" s="1"/>
  <c r="G161" i="2"/>
  <c r="J160" i="2" s="1"/>
  <c r="G130" i="2"/>
  <c r="J129" i="2" s="1"/>
  <c r="B97" i="2"/>
  <c r="C97" i="2" s="1"/>
  <c r="G161" i="1"/>
  <c r="J160" i="1" s="1"/>
  <c r="G130" i="1"/>
  <c r="B126" i="1"/>
  <c r="C126" i="1" s="1"/>
  <c r="G99" i="1"/>
  <c r="B65" i="1"/>
  <c r="C65" i="1" s="1"/>
  <c r="B64" i="1"/>
  <c r="C64" i="1" s="1"/>
  <c r="G69" i="1"/>
  <c r="J68" i="1" s="1"/>
  <c r="L36" i="28" a="1"/>
  <c r="L128" i="28" a="1"/>
  <c r="L11" i="34" a="1"/>
  <c r="L161" i="3" a="1"/>
  <c r="L131" i="26" a="1"/>
  <c r="L164" i="30" a="1"/>
  <c r="L161" i="23" a="1"/>
  <c r="L67" i="23" a="1"/>
  <c r="L10" i="30" a="1"/>
  <c r="L35" i="31" a="1"/>
  <c r="L68" i="34" a="1"/>
  <c r="L37" i="25" a="1"/>
  <c r="L36" i="4" a="1"/>
  <c r="L161" i="27" a="1"/>
  <c r="L10" i="4" a="1"/>
  <c r="K9" i="2" a="1"/>
  <c r="L129" i="23" a="1"/>
  <c r="L68" i="21" a="1"/>
  <c r="L98" i="23" a="1"/>
  <c r="K36" i="2" a="1"/>
  <c r="L128" i="31" a="1"/>
  <c r="L35" i="34" a="1"/>
  <c r="L37" i="24" a="1"/>
  <c r="K100" i="2" a="1"/>
  <c r="L132" i="4" a="1"/>
  <c r="L11" i="23" a="1"/>
  <c r="L131" i="28" a="1"/>
  <c r="L37" i="21" a="1"/>
  <c r="L161" i="4" a="1"/>
  <c r="L129" i="24" a="1"/>
  <c r="L37" i="3" a="1"/>
  <c r="K68" i="1" a="1"/>
  <c r="L98" i="34" a="1"/>
  <c r="L10" i="28" a="1"/>
  <c r="L67" i="34" a="1"/>
  <c r="L130" i="29" a="1"/>
  <c r="L98" i="30" a="1"/>
  <c r="L36" i="34" a="1"/>
  <c r="L10" i="23" a="1"/>
  <c r="L99" i="33" a="1"/>
  <c r="L11" i="32" a="1"/>
  <c r="L11" i="30" a="1"/>
  <c r="L36" i="8" a="1"/>
  <c r="L98" i="22" a="1"/>
  <c r="L37" i="32" a="1"/>
  <c r="L130" i="31" a="1"/>
  <c r="L98" i="28" a="1"/>
  <c r="L97" i="27" a="1"/>
  <c r="L10" i="21" a="1"/>
  <c r="L9" i="25" a="1"/>
  <c r="L36" i="3" a="1"/>
  <c r="L11" i="27" a="1"/>
  <c r="L9" i="28" a="1"/>
  <c r="K8" i="2" a="1"/>
  <c r="L130" i="21" a="1"/>
  <c r="L129" i="34" a="1"/>
  <c r="L35" i="28" a="1"/>
  <c r="L160" i="23" a="1"/>
  <c r="L40" i="30" a="1"/>
  <c r="L161" i="8" a="1"/>
  <c r="L10" i="8" a="1"/>
  <c r="L10" i="3" a="1"/>
  <c r="L40" i="29" a="1"/>
  <c r="L97" i="4" a="1"/>
  <c r="L11" i="33" a="1"/>
  <c r="L36" i="27" a="1"/>
  <c r="L37" i="23" a="1"/>
  <c r="L129" i="22" a="1"/>
  <c r="L99" i="31" a="1"/>
  <c r="L129" i="8" a="1"/>
  <c r="L98" i="32" a="1"/>
  <c r="L98" i="27" a="1"/>
  <c r="L129" i="29" a="1"/>
  <c r="L98" i="26" a="1"/>
  <c r="K9" i="1" a="1"/>
  <c r="L163" i="31" a="1"/>
  <c r="L163" i="25" a="1"/>
  <c r="L160" i="27" a="1"/>
  <c r="L9" i="31" a="1"/>
  <c r="L130" i="30" a="1"/>
  <c r="L160" i="8" a="1"/>
  <c r="L129" i="27" a="1"/>
  <c r="L67" i="8" a="1"/>
  <c r="L99" i="30" a="1"/>
  <c r="L11" i="9" a="1"/>
  <c r="L164" i="24" a="1"/>
  <c r="L9" i="22" a="1"/>
  <c r="L160" i="22" a="1"/>
  <c r="K160" i="2" a="1"/>
  <c r="K129" i="2" a="1"/>
  <c r="L67" i="32" a="1"/>
  <c r="L35" i="33" a="1"/>
  <c r="L130" i="24" a="1"/>
  <c r="L99" i="21" a="1"/>
  <c r="L163" i="33" a="1"/>
  <c r="L11" i="26" a="1"/>
  <c r="L129" i="3" a="1"/>
  <c r="L162" i="29" a="1"/>
  <c r="L100" i="22" a="1"/>
  <c r="L162" i="21" a="1"/>
  <c r="K160" i="1" a="1"/>
  <c r="L97" i="24" a="1"/>
  <c r="L99" i="34" a="1"/>
  <c r="L36" i="9" a="1"/>
  <c r="L163" i="24" a="1"/>
  <c r="L67" i="24" a="1"/>
  <c r="L131" i="33" a="1"/>
  <c r="L99" i="28" a="1"/>
  <c r="L10" i="29" a="1"/>
  <c r="L9" i="3" a="1"/>
  <c r="L36" i="31" a="1"/>
  <c r="L130" i="33" a="1"/>
  <c r="L9" i="21" a="1"/>
  <c r="L128" i="22" a="1"/>
  <c r="L67" i="4" a="1"/>
  <c r="L36" i="33" a="1"/>
  <c r="L128" i="34" a="1"/>
  <c r="B161" i="30" l="1"/>
  <c r="C161" i="30" s="1"/>
  <c r="B65" i="8"/>
  <c r="C65" i="8" s="1"/>
  <c r="L11" i="34"/>
  <c r="M11" i="34" s="1"/>
  <c r="B11" i="34" s="1"/>
  <c r="C11" i="34" s="1"/>
  <c r="G13" i="34"/>
  <c r="L11" i="33"/>
  <c r="M11" i="33" s="1"/>
  <c r="G13" i="33"/>
  <c r="K12" i="33" s="1"/>
  <c r="B11" i="33"/>
  <c r="C11" i="33" s="1"/>
  <c r="B10" i="33"/>
  <c r="C10" i="33" s="1"/>
  <c r="B9" i="33"/>
  <c r="C9" i="33" s="1"/>
  <c r="G101" i="33"/>
  <c r="K100" i="33" s="1"/>
  <c r="L11" i="32"/>
  <c r="M11" i="32" s="1"/>
  <c r="G13" i="32"/>
  <c r="B11" i="32"/>
  <c r="C11" i="32" s="1"/>
  <c r="B10" i="32"/>
  <c r="C10" i="32" s="1"/>
  <c r="B9" i="32"/>
  <c r="C9" i="32" s="1"/>
  <c r="B66" i="32"/>
  <c r="C66" i="32" s="1"/>
  <c r="L9" i="31"/>
  <c r="M9" i="31" s="1"/>
  <c r="G12" i="31"/>
  <c r="K11" i="31"/>
  <c r="K10" i="31"/>
  <c r="K129" i="31"/>
  <c r="L11" i="30"/>
  <c r="M11" i="30" s="1"/>
  <c r="L10" i="30"/>
  <c r="M10" i="30" s="1"/>
  <c r="B10" i="30" s="1"/>
  <c r="C10" i="30" s="1"/>
  <c r="G13" i="30"/>
  <c r="B9" i="30"/>
  <c r="C9" i="30" s="1"/>
  <c r="B38" i="30"/>
  <c r="C38" i="30" s="1"/>
  <c r="B37" i="30"/>
  <c r="C37" i="30" s="1"/>
  <c r="L10" i="29"/>
  <c r="M10" i="29" s="1"/>
  <c r="B10" i="29" s="1"/>
  <c r="C10" i="29" s="1"/>
  <c r="G12" i="29"/>
  <c r="K11" i="29"/>
  <c r="L9" i="28"/>
  <c r="M9" i="28" s="1"/>
  <c r="L10" i="28"/>
  <c r="M10" i="28" s="1"/>
  <c r="G12" i="28"/>
  <c r="K11" i="28" s="1"/>
  <c r="K129" i="28"/>
  <c r="B161" i="28"/>
  <c r="C161" i="28" s="1"/>
  <c r="K130" i="28"/>
  <c r="L11" i="27"/>
  <c r="M11" i="27" s="1"/>
  <c r="B11" i="27" s="1"/>
  <c r="C11" i="27" s="1"/>
  <c r="G13" i="27"/>
  <c r="B10" i="27"/>
  <c r="C10" i="27" s="1"/>
  <c r="B9" i="27"/>
  <c r="C9" i="27" s="1"/>
  <c r="L160" i="27"/>
  <c r="M160" i="27" s="1"/>
  <c r="B160" i="27" s="1"/>
  <c r="C160" i="27" s="1"/>
  <c r="L11" i="26"/>
  <c r="M11" i="26" s="1"/>
  <c r="B11" i="26" s="1"/>
  <c r="C11" i="26" s="1"/>
  <c r="G13" i="26"/>
  <c r="L9" i="25"/>
  <c r="M9" i="25" s="1"/>
  <c r="G12" i="25"/>
  <c r="K11" i="25" s="1"/>
  <c r="K10" i="25"/>
  <c r="G13" i="24"/>
  <c r="K11" i="24"/>
  <c r="B10" i="24"/>
  <c r="C10" i="24" s="1"/>
  <c r="B9" i="24"/>
  <c r="C9" i="24" s="1"/>
  <c r="L129" i="24"/>
  <c r="M129" i="24" s="1"/>
  <c r="B129" i="24" s="1"/>
  <c r="C129" i="24" s="1"/>
  <c r="B126" i="24"/>
  <c r="C126" i="24" s="1"/>
  <c r="B161" i="24"/>
  <c r="C161" i="24" s="1"/>
  <c r="B162" i="24"/>
  <c r="C162" i="24" s="1"/>
  <c r="L10" i="23"/>
  <c r="M10" i="23" s="1"/>
  <c r="L11" i="23"/>
  <c r="M11" i="23" s="1"/>
  <c r="G13" i="23"/>
  <c r="G131" i="23"/>
  <c r="K130" i="23" s="1"/>
  <c r="L129" i="23"/>
  <c r="M129" i="23" s="1"/>
  <c r="B129" i="23" s="1"/>
  <c r="C129" i="23" s="1"/>
  <c r="B127" i="23"/>
  <c r="C127" i="23" s="1"/>
  <c r="L9" i="22"/>
  <c r="M9" i="22" s="1"/>
  <c r="G12" i="22"/>
  <c r="K11" i="22"/>
  <c r="K10" i="22"/>
  <c r="L100" i="22"/>
  <c r="M100" i="22" s="1"/>
  <c r="B100" i="22" s="1"/>
  <c r="C100" i="22" s="1"/>
  <c r="L98" i="22"/>
  <c r="M98" i="22" s="1"/>
  <c r="B98" i="22" s="1"/>
  <c r="C98" i="22" s="1"/>
  <c r="G102" i="22"/>
  <c r="G103" i="22" s="1"/>
  <c r="L10" i="21"/>
  <c r="M10" i="21" s="1"/>
  <c r="L9" i="21"/>
  <c r="M9" i="21" s="1"/>
  <c r="G12" i="21"/>
  <c r="K11" i="21"/>
  <c r="L10" i="8"/>
  <c r="M10" i="8" s="1"/>
  <c r="B10" i="8" s="1"/>
  <c r="C10" i="8" s="1"/>
  <c r="G12" i="8"/>
  <c r="B126" i="8"/>
  <c r="C126" i="8" s="1"/>
  <c r="L11" i="9"/>
  <c r="M11" i="9" s="1"/>
  <c r="G13" i="9"/>
  <c r="K12" i="9" s="1"/>
  <c r="B11" i="9"/>
  <c r="C11" i="9" s="1"/>
  <c r="B10" i="9"/>
  <c r="C10" i="9" s="1"/>
  <c r="B9" i="9"/>
  <c r="C9" i="9" s="1"/>
  <c r="L10" i="4"/>
  <c r="M10" i="4" s="1"/>
  <c r="B10" i="4" s="1"/>
  <c r="C10" i="4" s="1"/>
  <c r="G12" i="4"/>
  <c r="L9" i="3"/>
  <c r="M9" i="3" s="1"/>
  <c r="L10" i="3"/>
  <c r="M10" i="3" s="1"/>
  <c r="G12" i="3"/>
  <c r="K11" i="3"/>
  <c r="L99" i="33"/>
  <c r="M99" i="33" s="1"/>
  <c r="B99" i="33" s="1"/>
  <c r="C99" i="33" s="1"/>
  <c r="B160" i="33"/>
  <c r="C160" i="33" s="1"/>
  <c r="B161" i="31"/>
  <c r="C161" i="31" s="1"/>
  <c r="B36" i="30"/>
  <c r="C36" i="30" s="1"/>
  <c r="K129" i="21"/>
  <c r="G132" i="21"/>
  <c r="K131" i="21" s="1"/>
  <c r="K8" i="2"/>
  <c r="L8" i="2" s="1"/>
  <c r="K9" i="2"/>
  <c r="L9" i="2" s="1"/>
  <c r="G11" i="2"/>
  <c r="J10" i="2"/>
  <c r="B7" i="2"/>
  <c r="C7" i="2" s="1"/>
  <c r="B64" i="2"/>
  <c r="C64" i="2" s="1"/>
  <c r="K9" i="1"/>
  <c r="L9" i="1" s="1"/>
  <c r="B9" i="1" s="1"/>
  <c r="C9" i="1" s="1"/>
  <c r="G11" i="1"/>
  <c r="J10" i="1" s="1"/>
  <c r="B160" i="24"/>
  <c r="C160" i="24" s="1"/>
  <c r="B64" i="4"/>
  <c r="C64" i="4" s="1"/>
  <c r="B129" i="9"/>
  <c r="C129" i="9" s="1"/>
  <c r="L128" i="34"/>
  <c r="M128" i="34" s="1"/>
  <c r="L129" i="34"/>
  <c r="M129" i="34" s="1"/>
  <c r="G131" i="34"/>
  <c r="G132" i="34" s="1"/>
  <c r="B127" i="34"/>
  <c r="C127" i="34" s="1"/>
  <c r="B126" i="34"/>
  <c r="C126" i="34" s="1"/>
  <c r="B162" i="33"/>
  <c r="C162" i="33" s="1"/>
  <c r="L130" i="31"/>
  <c r="M130" i="31" s="1"/>
  <c r="L128" i="31"/>
  <c r="M128" i="31" s="1"/>
  <c r="G132" i="31"/>
  <c r="K131" i="31" s="1"/>
  <c r="B127" i="31"/>
  <c r="C127" i="31" s="1"/>
  <c r="B126" i="31"/>
  <c r="C126" i="31" s="1"/>
  <c r="L128" i="28"/>
  <c r="M128" i="28" s="1"/>
  <c r="B126" i="28"/>
  <c r="C126" i="28" s="1"/>
  <c r="B127" i="28"/>
  <c r="C127" i="28" s="1"/>
  <c r="B97" i="22"/>
  <c r="C97" i="22" s="1"/>
  <c r="L130" i="21"/>
  <c r="M130" i="21" s="1"/>
  <c r="B126" i="21"/>
  <c r="C126" i="21" s="1"/>
  <c r="B127" i="21"/>
  <c r="C127" i="21" s="1"/>
  <c r="B161" i="21"/>
  <c r="C161" i="21" s="1"/>
  <c r="B128" i="21"/>
  <c r="C128" i="21" s="1"/>
  <c r="L129" i="8"/>
  <c r="M129" i="8" s="1"/>
  <c r="B129" i="8" s="1"/>
  <c r="C129" i="8" s="1"/>
  <c r="L160" i="8"/>
  <c r="M160" i="8" s="1"/>
  <c r="L36" i="8"/>
  <c r="M36" i="8" s="1"/>
  <c r="B36" i="8" s="1"/>
  <c r="C36" i="8" s="1"/>
  <c r="L161" i="8"/>
  <c r="M161" i="8" s="1"/>
  <c r="L67" i="8"/>
  <c r="M67" i="8" s="1"/>
  <c r="B67" i="8" s="1"/>
  <c r="C67" i="8" s="1"/>
  <c r="L36" i="9"/>
  <c r="M36" i="9" s="1"/>
  <c r="B36" i="9" s="1"/>
  <c r="C36" i="9" s="1"/>
  <c r="B130" i="9"/>
  <c r="C130" i="9" s="1"/>
  <c r="L132" i="4"/>
  <c r="M132" i="4" s="1"/>
  <c r="B132" i="4" s="1"/>
  <c r="C132" i="4" s="1"/>
  <c r="L97" i="4"/>
  <c r="M97" i="4" s="1"/>
  <c r="B97" i="4" s="1"/>
  <c r="C97" i="4" s="1"/>
  <c r="L67" i="4"/>
  <c r="M67" i="4" s="1"/>
  <c r="B67" i="4" s="1"/>
  <c r="C67" i="4" s="1"/>
  <c r="L36" i="4"/>
  <c r="M36" i="4" s="1"/>
  <c r="B36" i="4" s="1"/>
  <c r="C36" i="4" s="1"/>
  <c r="L161" i="4"/>
  <c r="M161" i="4" s="1"/>
  <c r="B161" i="4" s="1"/>
  <c r="C161" i="4" s="1"/>
  <c r="L129" i="3"/>
  <c r="M129" i="3" s="1"/>
  <c r="B129" i="3" s="1"/>
  <c r="C129" i="3" s="1"/>
  <c r="L36" i="3"/>
  <c r="M36" i="3" s="1"/>
  <c r="L37" i="3"/>
  <c r="M37" i="3" s="1"/>
  <c r="L161" i="3"/>
  <c r="M161" i="3" s="1"/>
  <c r="B161" i="3" s="1"/>
  <c r="C161" i="3" s="1"/>
  <c r="K36" i="2"/>
  <c r="L36" i="2" s="1"/>
  <c r="B36" i="2" s="1"/>
  <c r="C36" i="2" s="1"/>
  <c r="K129" i="2"/>
  <c r="L129" i="2" s="1"/>
  <c r="B129" i="2" s="1"/>
  <c r="C129" i="2" s="1"/>
  <c r="K160" i="2"/>
  <c r="L160" i="2" s="1"/>
  <c r="B160" i="2" s="1"/>
  <c r="C160" i="2" s="1"/>
  <c r="K100" i="2"/>
  <c r="L100" i="2" s="1"/>
  <c r="B100" i="2" s="1"/>
  <c r="C100" i="2" s="1"/>
  <c r="L36" i="34"/>
  <c r="M36" i="34" s="1"/>
  <c r="L98" i="34"/>
  <c r="M98" i="34" s="1"/>
  <c r="L35" i="34"/>
  <c r="M35" i="34" s="1"/>
  <c r="L99" i="34"/>
  <c r="M99" i="34" s="1"/>
  <c r="L67" i="34"/>
  <c r="M67" i="34" s="1"/>
  <c r="L68" i="34"/>
  <c r="M68" i="34" s="1"/>
  <c r="G133" i="34"/>
  <c r="K131" i="34"/>
  <c r="G166" i="34"/>
  <c r="K165" i="34"/>
  <c r="K164" i="34"/>
  <c r="G38" i="34"/>
  <c r="K37" i="34" s="1"/>
  <c r="G101" i="34"/>
  <c r="K100" i="34" s="1"/>
  <c r="B33" i="34"/>
  <c r="C33" i="34" s="1"/>
  <c r="B34" i="34"/>
  <c r="C34" i="34" s="1"/>
  <c r="G70" i="34"/>
  <c r="L130" i="33"/>
  <c r="M130" i="33" s="1"/>
  <c r="L131" i="33"/>
  <c r="M131" i="33" s="1"/>
  <c r="L35" i="33"/>
  <c r="M35" i="33" s="1"/>
  <c r="L36" i="33"/>
  <c r="M36" i="33" s="1"/>
  <c r="L163" i="33"/>
  <c r="M163" i="33" s="1"/>
  <c r="B163" i="33" s="1"/>
  <c r="C163" i="33" s="1"/>
  <c r="G133" i="33"/>
  <c r="K132" i="33" s="1"/>
  <c r="G38" i="33"/>
  <c r="K37" i="33" s="1"/>
  <c r="B36" i="23"/>
  <c r="C36" i="23" s="1"/>
  <c r="G69" i="33"/>
  <c r="K68" i="33" s="1"/>
  <c r="K67" i="33"/>
  <c r="B64" i="33"/>
  <c r="C64" i="33" s="1"/>
  <c r="B65" i="33"/>
  <c r="C65" i="33" s="1"/>
  <c r="G165" i="33"/>
  <c r="K164" i="33" s="1"/>
  <c r="B161" i="33"/>
  <c r="C161" i="33" s="1"/>
  <c r="B34" i="33"/>
  <c r="C34" i="33" s="1"/>
  <c r="B33" i="33"/>
  <c r="C33" i="33" s="1"/>
  <c r="B66" i="33"/>
  <c r="C66" i="33" s="1"/>
  <c r="L67" i="32"/>
  <c r="M67" i="32" s="1"/>
  <c r="B67" i="32" s="1"/>
  <c r="C67" i="32" s="1"/>
  <c r="L37" i="32"/>
  <c r="M37" i="32" s="1"/>
  <c r="B37" i="32" s="1"/>
  <c r="C37" i="32" s="1"/>
  <c r="L98" i="32"/>
  <c r="M98" i="32" s="1"/>
  <c r="B98" i="32" s="1"/>
  <c r="C98" i="32" s="1"/>
  <c r="G163" i="32"/>
  <c r="K162" i="32" s="1"/>
  <c r="K161" i="32"/>
  <c r="B160" i="32"/>
  <c r="C160" i="32" s="1"/>
  <c r="B66" i="29"/>
  <c r="C66" i="29" s="1"/>
  <c r="G69" i="32"/>
  <c r="K68" i="32" s="1"/>
  <c r="G132" i="32"/>
  <c r="K131" i="32" s="1"/>
  <c r="K130" i="32"/>
  <c r="G39" i="32"/>
  <c r="B96" i="32"/>
  <c r="C96" i="32" s="1"/>
  <c r="B95" i="32"/>
  <c r="C95" i="32" s="1"/>
  <c r="B97" i="32"/>
  <c r="C97" i="32" s="1"/>
  <c r="B64" i="32"/>
  <c r="C64" i="32" s="1"/>
  <c r="B65" i="32"/>
  <c r="C65" i="32" s="1"/>
  <c r="B129" i="32"/>
  <c r="C129" i="32" s="1"/>
  <c r="G100" i="32"/>
  <c r="K99" i="32" s="1"/>
  <c r="L99" i="31"/>
  <c r="M99" i="31" s="1"/>
  <c r="B99" i="31" s="1"/>
  <c r="C99" i="31" s="1"/>
  <c r="L35" i="31"/>
  <c r="M35" i="31" s="1"/>
  <c r="L36" i="31"/>
  <c r="M36" i="31" s="1"/>
  <c r="L163" i="31"/>
  <c r="M163" i="31" s="1"/>
  <c r="G165" i="31"/>
  <c r="G69" i="31"/>
  <c r="K67" i="31"/>
  <c r="G101" i="31"/>
  <c r="K100" i="31" s="1"/>
  <c r="G38" i="31"/>
  <c r="K37" i="31" s="1"/>
  <c r="B97" i="29"/>
  <c r="C97" i="29" s="1"/>
  <c r="B64" i="31"/>
  <c r="C64" i="31" s="1"/>
  <c r="B65" i="31"/>
  <c r="C65" i="31" s="1"/>
  <c r="B66" i="31"/>
  <c r="C66" i="31" s="1"/>
  <c r="B39" i="29"/>
  <c r="C39" i="29" s="1"/>
  <c r="B162" i="31"/>
  <c r="C162" i="31" s="1"/>
  <c r="L164" i="30"/>
  <c r="M164" i="30" s="1"/>
  <c r="B164" i="30" s="1"/>
  <c r="C164" i="30" s="1"/>
  <c r="L130" i="30"/>
  <c r="M130" i="30" s="1"/>
  <c r="B130" i="30" s="1"/>
  <c r="C130" i="30" s="1"/>
  <c r="L99" i="30"/>
  <c r="M99" i="30" s="1"/>
  <c r="L40" i="30"/>
  <c r="M40" i="30" s="1"/>
  <c r="L98" i="30"/>
  <c r="M98" i="30" s="1"/>
  <c r="G101" i="30"/>
  <c r="K100" i="30" s="1"/>
  <c r="G69" i="30"/>
  <c r="K68" i="30" s="1"/>
  <c r="B39" i="30"/>
  <c r="C39" i="30" s="1"/>
  <c r="G42" i="30"/>
  <c r="B64" i="30"/>
  <c r="C64" i="30" s="1"/>
  <c r="B65" i="30"/>
  <c r="C65" i="30" s="1"/>
  <c r="K67" i="30"/>
  <c r="G166" i="30"/>
  <c r="K165" i="30"/>
  <c r="G132" i="30"/>
  <c r="K131" i="30" s="1"/>
  <c r="B129" i="30"/>
  <c r="C129" i="30" s="1"/>
  <c r="B128" i="30"/>
  <c r="C128" i="30" s="1"/>
  <c r="B66" i="30"/>
  <c r="C66" i="30" s="1"/>
  <c r="L40" i="29"/>
  <c r="M40" i="29" s="1"/>
  <c r="B40" i="29" s="1"/>
  <c r="C40" i="29" s="1"/>
  <c r="L162" i="29"/>
  <c r="M162" i="29" s="1"/>
  <c r="B162" i="29" s="1"/>
  <c r="C162" i="29" s="1"/>
  <c r="L129" i="29"/>
  <c r="M129" i="29" s="1"/>
  <c r="L130" i="29"/>
  <c r="M130" i="29" s="1"/>
  <c r="G100" i="29"/>
  <c r="K99" i="29" s="1"/>
  <c r="K98" i="29"/>
  <c r="G164" i="29"/>
  <c r="G132" i="29"/>
  <c r="K131" i="29" s="1"/>
  <c r="G69" i="29"/>
  <c r="K68" i="29" s="1"/>
  <c r="B96" i="29"/>
  <c r="C96" i="29" s="1"/>
  <c r="G42" i="29"/>
  <c r="K67" i="29"/>
  <c r="B65" i="29"/>
  <c r="C65" i="29" s="1"/>
  <c r="B64" i="29"/>
  <c r="C64" i="29" s="1"/>
  <c r="B38" i="29"/>
  <c r="C38" i="29" s="1"/>
  <c r="L36" i="28"/>
  <c r="M36" i="28" s="1"/>
  <c r="L98" i="28"/>
  <c r="M98" i="28" s="1"/>
  <c r="L99" i="28"/>
  <c r="M99" i="28" s="1"/>
  <c r="L35" i="28"/>
  <c r="M35" i="28" s="1"/>
  <c r="L131" i="28"/>
  <c r="M131" i="28" s="1"/>
  <c r="G69" i="28"/>
  <c r="K68" i="28" s="1"/>
  <c r="K67" i="28"/>
  <c r="G101" i="28"/>
  <c r="K100" i="28"/>
  <c r="G38" i="28"/>
  <c r="K37" i="28" s="1"/>
  <c r="G166" i="28"/>
  <c r="K165" i="28" s="1"/>
  <c r="B33" i="28"/>
  <c r="C33" i="28" s="1"/>
  <c r="B34" i="28"/>
  <c r="C34" i="28" s="1"/>
  <c r="G133" i="28"/>
  <c r="K132" i="28" s="1"/>
  <c r="K164" i="28"/>
  <c r="B66" i="28"/>
  <c r="C66" i="28" s="1"/>
  <c r="B35" i="27"/>
  <c r="C35" i="27" s="1"/>
  <c r="L36" i="27"/>
  <c r="M36" i="27" s="1"/>
  <c r="B36" i="27" s="1"/>
  <c r="C36" i="27" s="1"/>
  <c r="L129" i="27"/>
  <c r="M129" i="27" s="1"/>
  <c r="B129" i="27" s="1"/>
  <c r="C129" i="27" s="1"/>
  <c r="L161" i="27"/>
  <c r="M161" i="27" s="1"/>
  <c r="L97" i="27"/>
  <c r="M97" i="27" s="1"/>
  <c r="B97" i="27" s="1"/>
  <c r="C97" i="27" s="1"/>
  <c r="L98" i="27"/>
  <c r="M98" i="27" s="1"/>
  <c r="B34" i="27"/>
  <c r="C34" i="27" s="1"/>
  <c r="B33" i="27"/>
  <c r="C33" i="27" s="1"/>
  <c r="B128" i="27"/>
  <c r="C128" i="27" s="1"/>
  <c r="G38" i="27"/>
  <c r="B126" i="27"/>
  <c r="C126" i="27" s="1"/>
  <c r="B127" i="27"/>
  <c r="C127" i="27" s="1"/>
  <c r="G131" i="27"/>
  <c r="K130" i="27" s="1"/>
  <c r="B66" i="27"/>
  <c r="C66" i="27" s="1"/>
  <c r="B65" i="27"/>
  <c r="C65" i="27" s="1"/>
  <c r="B64" i="27"/>
  <c r="C64" i="27" s="1"/>
  <c r="G164" i="27"/>
  <c r="K162" i="27"/>
  <c r="G69" i="27"/>
  <c r="K68" i="27" s="1"/>
  <c r="K67" i="27"/>
  <c r="B159" i="26"/>
  <c r="C159" i="26" s="1"/>
  <c r="B66" i="23"/>
  <c r="C66" i="23" s="1"/>
  <c r="G100" i="27"/>
  <c r="L131" i="26"/>
  <c r="M131" i="26" s="1"/>
  <c r="B131" i="26" s="1"/>
  <c r="C131" i="26" s="1"/>
  <c r="L98" i="26"/>
  <c r="M98" i="26" s="1"/>
  <c r="B98" i="26" s="1"/>
  <c r="C98" i="26" s="1"/>
  <c r="G69" i="26"/>
  <c r="K68" i="26" s="1"/>
  <c r="K67" i="26"/>
  <c r="G162" i="26"/>
  <c r="K161" i="26" s="1"/>
  <c r="K160" i="26"/>
  <c r="G133" i="26"/>
  <c r="K132" i="26" s="1"/>
  <c r="B96" i="26"/>
  <c r="C96" i="26" s="1"/>
  <c r="B95" i="26"/>
  <c r="C95" i="26" s="1"/>
  <c r="G100" i="26"/>
  <c r="G40" i="26"/>
  <c r="K39" i="26" s="1"/>
  <c r="K38" i="26"/>
  <c r="B65" i="26"/>
  <c r="C65" i="26" s="1"/>
  <c r="B64" i="26"/>
  <c r="C64" i="26" s="1"/>
  <c r="B36" i="25"/>
  <c r="C36" i="25" s="1"/>
  <c r="B158" i="26"/>
  <c r="C158" i="26" s="1"/>
  <c r="B162" i="25"/>
  <c r="C162" i="25" s="1"/>
  <c r="L37" i="25"/>
  <c r="M37" i="25" s="1"/>
  <c r="B37" i="25" s="1"/>
  <c r="C37" i="25" s="1"/>
  <c r="L163" i="25"/>
  <c r="M163" i="25" s="1"/>
  <c r="B163" i="25" s="1"/>
  <c r="C163" i="25" s="1"/>
  <c r="G132" i="25"/>
  <c r="K131" i="25" s="1"/>
  <c r="G69" i="25"/>
  <c r="K68" i="25" s="1"/>
  <c r="K67" i="25"/>
  <c r="G103" i="25"/>
  <c r="K102" i="25" s="1"/>
  <c r="K101" i="25"/>
  <c r="K130" i="25"/>
  <c r="G165" i="25"/>
  <c r="G39" i="25"/>
  <c r="B64" i="25"/>
  <c r="C64" i="25" s="1"/>
  <c r="B65" i="25"/>
  <c r="C65" i="25" s="1"/>
  <c r="B35" i="25"/>
  <c r="C35" i="25" s="1"/>
  <c r="B129" i="25"/>
  <c r="C129" i="25" s="1"/>
  <c r="B66" i="25"/>
  <c r="C66" i="25" s="1"/>
  <c r="L164" i="24"/>
  <c r="M164" i="24" s="1"/>
  <c r="L37" i="24"/>
  <c r="M37" i="24" s="1"/>
  <c r="B37" i="24" s="1"/>
  <c r="C37" i="24" s="1"/>
  <c r="L163" i="24"/>
  <c r="M163" i="24" s="1"/>
  <c r="B163" i="24" s="1"/>
  <c r="C163" i="24" s="1"/>
  <c r="L67" i="24"/>
  <c r="M67" i="24" s="1"/>
  <c r="B67" i="24" s="1"/>
  <c r="C67" i="24" s="1"/>
  <c r="L130" i="24"/>
  <c r="M130" i="24" s="1"/>
  <c r="L97" i="24"/>
  <c r="M97" i="24" s="1"/>
  <c r="B97" i="24" s="1"/>
  <c r="C97" i="24" s="1"/>
  <c r="G100" i="24"/>
  <c r="K99" i="24" s="1"/>
  <c r="K98" i="24"/>
  <c r="G39" i="24"/>
  <c r="G69" i="24"/>
  <c r="K68" i="24" s="1"/>
  <c r="G166" i="24"/>
  <c r="K165" i="24" s="1"/>
  <c r="B35" i="23"/>
  <c r="C35" i="23" s="1"/>
  <c r="B64" i="24"/>
  <c r="C64" i="24" s="1"/>
  <c r="B65" i="24"/>
  <c r="C65" i="24" s="1"/>
  <c r="G132" i="24"/>
  <c r="K131" i="24" s="1"/>
  <c r="L37" i="23"/>
  <c r="M37" i="23" s="1"/>
  <c r="B37" i="23" s="1"/>
  <c r="C37" i="23" s="1"/>
  <c r="L98" i="23"/>
  <c r="M98" i="23" s="1"/>
  <c r="B98" i="23" s="1"/>
  <c r="C98" i="23" s="1"/>
  <c r="L161" i="23"/>
  <c r="M161" i="23" s="1"/>
  <c r="L67" i="23"/>
  <c r="M67" i="23" s="1"/>
  <c r="B67" i="23" s="1"/>
  <c r="C67" i="23" s="1"/>
  <c r="L160" i="23"/>
  <c r="M160" i="23" s="1"/>
  <c r="G100" i="23"/>
  <c r="K99" i="23" s="1"/>
  <c r="G69" i="23"/>
  <c r="G163" i="23"/>
  <c r="K162" i="23"/>
  <c r="B96" i="23"/>
  <c r="C96" i="23" s="1"/>
  <c r="B95" i="23"/>
  <c r="C95" i="23" s="1"/>
  <c r="G39" i="23"/>
  <c r="B64" i="23"/>
  <c r="C64" i="23" s="1"/>
  <c r="B65" i="23"/>
  <c r="C65" i="23" s="1"/>
  <c r="L160" i="22"/>
  <c r="M160" i="22" s="1"/>
  <c r="B160" i="22" s="1"/>
  <c r="C160" i="22" s="1"/>
  <c r="L128" i="22"/>
  <c r="M128" i="22" s="1"/>
  <c r="B128" i="22" s="1"/>
  <c r="C128" i="22" s="1"/>
  <c r="L129" i="22"/>
  <c r="M129" i="22" s="1"/>
  <c r="G69" i="22"/>
  <c r="K68" i="22"/>
  <c r="K67" i="22"/>
  <c r="G131" i="22"/>
  <c r="G39" i="22"/>
  <c r="K37" i="22"/>
  <c r="B126" i="22"/>
  <c r="C126" i="22" s="1"/>
  <c r="B127" i="22"/>
  <c r="C127" i="22" s="1"/>
  <c r="B159" i="22"/>
  <c r="C159" i="22" s="1"/>
  <c r="G162" i="22"/>
  <c r="K161" i="22" s="1"/>
  <c r="B66" i="22"/>
  <c r="C66" i="22" s="1"/>
  <c r="B65" i="22"/>
  <c r="C65" i="22" s="1"/>
  <c r="B64" i="22"/>
  <c r="C64" i="22" s="1"/>
  <c r="B160" i="21"/>
  <c r="C160" i="21" s="1"/>
  <c r="L68" i="21"/>
  <c r="M68" i="21" s="1"/>
  <c r="B68" i="21" s="1"/>
  <c r="C68" i="21" s="1"/>
  <c r="L162" i="21"/>
  <c r="M162" i="21" s="1"/>
  <c r="B162" i="21" s="1"/>
  <c r="C162" i="21" s="1"/>
  <c r="L99" i="21"/>
  <c r="M99" i="21" s="1"/>
  <c r="B99" i="21" s="1"/>
  <c r="C99" i="21" s="1"/>
  <c r="L37" i="21"/>
  <c r="M37" i="21" s="1"/>
  <c r="B37" i="21" s="1"/>
  <c r="C37" i="21" s="1"/>
  <c r="G101" i="21"/>
  <c r="B128" i="9"/>
  <c r="C128" i="9" s="1"/>
  <c r="G164" i="21"/>
  <c r="B98" i="21"/>
  <c r="C98" i="21" s="1"/>
  <c r="B97" i="21"/>
  <c r="C97" i="21" s="1"/>
  <c r="G70" i="21"/>
  <c r="G39" i="21"/>
  <c r="K160" i="1"/>
  <c r="L160" i="1" s="1"/>
  <c r="B160" i="1" s="1"/>
  <c r="C160" i="1" s="1"/>
  <c r="K68" i="1"/>
  <c r="L68" i="1" s="1"/>
  <c r="B68" i="1" s="1"/>
  <c r="C68" i="1" s="1"/>
  <c r="B35" i="1"/>
  <c r="C35" i="1" s="1"/>
  <c r="B96" i="4"/>
  <c r="C96" i="4" s="1"/>
  <c r="B35" i="3"/>
  <c r="C35" i="3" s="1"/>
  <c r="K98" i="4"/>
  <c r="G100" i="4"/>
  <c r="G101" i="4" s="1"/>
  <c r="G102" i="4" s="1"/>
  <c r="L36" i="1"/>
  <c r="B36" i="1" s="1"/>
  <c r="C36" i="1" s="1"/>
  <c r="L37" i="1"/>
  <c r="B99" i="2"/>
  <c r="C99" i="2" s="1"/>
  <c r="B131" i="9"/>
  <c r="C131" i="9" s="1"/>
  <c r="G100" i="9"/>
  <c r="K99" i="9" s="1"/>
  <c r="G72" i="9"/>
  <c r="G162" i="9"/>
  <c r="K161" i="9" s="1"/>
  <c r="B97" i="9"/>
  <c r="C97" i="9" s="1"/>
  <c r="K70" i="9"/>
  <c r="K160" i="9"/>
  <c r="G134" i="9"/>
  <c r="K133" i="9" s="1"/>
  <c r="B69" i="9"/>
  <c r="C69" i="9" s="1"/>
  <c r="G38" i="9"/>
  <c r="K98" i="9"/>
  <c r="B158" i="9"/>
  <c r="C158" i="9" s="1"/>
  <c r="B157" i="9"/>
  <c r="C157" i="9" s="1"/>
  <c r="K132" i="9"/>
  <c r="B34" i="9"/>
  <c r="C34" i="9" s="1"/>
  <c r="B33" i="9"/>
  <c r="C33" i="9" s="1"/>
  <c r="G69" i="8"/>
  <c r="G100" i="8"/>
  <c r="K99" i="8" s="1"/>
  <c r="K98" i="8"/>
  <c r="G163" i="8"/>
  <c r="G131" i="8"/>
  <c r="K130" i="8" s="1"/>
  <c r="B34" i="8"/>
  <c r="C34" i="8" s="1"/>
  <c r="B33" i="8"/>
  <c r="C33" i="8" s="1"/>
  <c r="G38" i="8"/>
  <c r="K37" i="8" s="1"/>
  <c r="B97" i="8"/>
  <c r="C97" i="8" s="1"/>
  <c r="B96" i="8"/>
  <c r="C96" i="8" s="1"/>
  <c r="B95" i="8"/>
  <c r="C95" i="8" s="1"/>
  <c r="B35" i="2"/>
  <c r="C35" i="2" s="1"/>
  <c r="B131" i="4"/>
  <c r="C131" i="4" s="1"/>
  <c r="B67" i="1"/>
  <c r="C67" i="1" s="1"/>
  <c r="B130" i="4"/>
  <c r="C130" i="4" s="1"/>
  <c r="G69" i="4"/>
  <c r="K68" i="4" s="1"/>
  <c r="B99" i="3"/>
  <c r="C99" i="3" s="1"/>
  <c r="G163" i="4"/>
  <c r="K162" i="4" s="1"/>
  <c r="G38" i="4"/>
  <c r="B34" i="4"/>
  <c r="C34" i="4" s="1"/>
  <c r="B33" i="4"/>
  <c r="C33" i="4" s="1"/>
  <c r="G134" i="4"/>
  <c r="B160" i="3"/>
  <c r="C160" i="3" s="1"/>
  <c r="G131" i="3"/>
  <c r="K130" i="3"/>
  <c r="G72" i="3"/>
  <c r="G102" i="3"/>
  <c r="K101" i="3" s="1"/>
  <c r="K70" i="3"/>
  <c r="G163" i="3"/>
  <c r="K162" i="3" s="1"/>
  <c r="K100" i="3"/>
  <c r="G39" i="3"/>
  <c r="K38" i="3" s="1"/>
  <c r="B69" i="3"/>
  <c r="C69" i="3" s="1"/>
  <c r="B98" i="2"/>
  <c r="C98" i="2" s="1"/>
  <c r="B34" i="2"/>
  <c r="C34" i="2" s="1"/>
  <c r="B33" i="2"/>
  <c r="C33" i="2" s="1"/>
  <c r="G131" i="2"/>
  <c r="J130" i="2" s="1"/>
  <c r="B127" i="2"/>
  <c r="C127" i="2" s="1"/>
  <c r="B126" i="2"/>
  <c r="C126" i="2" s="1"/>
  <c r="B66" i="2"/>
  <c r="C66" i="2" s="1"/>
  <c r="B159" i="2"/>
  <c r="C159" i="2" s="1"/>
  <c r="G69" i="2"/>
  <c r="J68" i="2" s="1"/>
  <c r="G38" i="2"/>
  <c r="J37" i="2" s="1"/>
  <c r="G102" i="2"/>
  <c r="J101" i="2" s="1"/>
  <c r="G162" i="2"/>
  <c r="J161" i="2" s="1"/>
  <c r="B158" i="2"/>
  <c r="C158" i="2" s="1"/>
  <c r="B157" i="2"/>
  <c r="C157" i="2" s="1"/>
  <c r="J67" i="2"/>
  <c r="G162" i="1"/>
  <c r="J161" i="1" s="1"/>
  <c r="B157" i="1"/>
  <c r="C157" i="1" s="1"/>
  <c r="B158" i="1"/>
  <c r="C158" i="1" s="1"/>
  <c r="G131" i="1"/>
  <c r="J130" i="1" s="1"/>
  <c r="J129" i="1"/>
  <c r="G100" i="1"/>
  <c r="J99" i="1" s="1"/>
  <c r="J98" i="1"/>
  <c r="B97" i="1"/>
  <c r="C97" i="1" s="1"/>
  <c r="B96" i="1"/>
  <c r="C96" i="1" s="1"/>
  <c r="B95" i="1"/>
  <c r="C95" i="1" s="1"/>
  <c r="G70" i="1"/>
  <c r="J69" i="1" s="1"/>
  <c r="L129" i="31" a="1"/>
  <c r="L99" i="29" a="1"/>
  <c r="L11" i="28" a="1"/>
  <c r="L39" i="26" a="1"/>
  <c r="K69" i="1" a="1"/>
  <c r="L37" i="28" a="1"/>
  <c r="L37" i="33" a="1"/>
  <c r="L67" i="26" a="1"/>
  <c r="L68" i="33" a="1"/>
  <c r="L165" i="34" a="1"/>
  <c r="L131" i="34" a="1"/>
  <c r="L130" i="25" a="1"/>
  <c r="L67" i="29" a="1"/>
  <c r="L98" i="8" a="1"/>
  <c r="L68" i="29" a="1"/>
  <c r="L131" i="25" a="1"/>
  <c r="L67" i="22" a="1"/>
  <c r="L98" i="9" a="1"/>
  <c r="L68" i="26" a="1"/>
  <c r="K10" i="2" a="1"/>
  <c r="L67" i="25" a="1"/>
  <c r="L10" i="25" a="1"/>
  <c r="L37" i="22" a="1"/>
  <c r="K68" i="2" a="1"/>
  <c r="L131" i="21" a="1"/>
  <c r="L129" i="28" a="1"/>
  <c r="L130" i="8" a="1"/>
  <c r="L68" i="32" a="1"/>
  <c r="K10" i="1" a="1"/>
  <c r="L67" i="28" a="1"/>
  <c r="L38" i="3" a="1"/>
  <c r="L98" i="29" a="1"/>
  <c r="K67" i="2" a="1"/>
  <c r="K37" i="2" a="1"/>
  <c r="K99" i="1" a="1"/>
  <c r="L99" i="24" a="1"/>
  <c r="K161" i="2" a="1"/>
  <c r="L132" i="33" a="1"/>
  <c r="L164" i="28" a="1"/>
  <c r="L37" i="31" a="1"/>
  <c r="L100" i="31" a="1"/>
  <c r="K130" i="1" a="1"/>
  <c r="L161" i="32" a="1"/>
  <c r="L99" i="8" a="1"/>
  <c r="L68" i="28" a="1"/>
  <c r="L100" i="30" a="1"/>
  <c r="L12" i="9" a="1"/>
  <c r="L131" i="31" a="1"/>
  <c r="L68" i="25" a="1"/>
  <c r="L132" i="28" a="1"/>
  <c r="L130" i="27" a="1"/>
  <c r="L130" i="32" a="1"/>
  <c r="L11" i="3" a="1"/>
  <c r="L129" i="21" a="1"/>
  <c r="L160" i="26" a="1"/>
  <c r="L67" i="30" a="1"/>
  <c r="L11" i="24" a="1"/>
  <c r="L70" i="3" a="1"/>
  <c r="L67" i="33" a="1"/>
  <c r="L132" i="26" a="1"/>
  <c r="L131" i="32" a="1"/>
  <c r="L162" i="4" a="1"/>
  <c r="L161" i="9" a="1"/>
  <c r="L37" i="8" a="1"/>
  <c r="L37" i="34" a="1"/>
  <c r="L10" i="22" a="1"/>
  <c r="K129" i="1" a="1"/>
  <c r="L162" i="27" a="1"/>
  <c r="L99" i="9" a="1"/>
  <c r="L165" i="28" a="1"/>
  <c r="L130" i="28" a="1"/>
  <c r="L160" i="9" a="1"/>
  <c r="L130" i="3" a="1"/>
  <c r="L131" i="30" a="1"/>
  <c r="L98" i="24" a="1"/>
  <c r="L11" i="25" a="1"/>
  <c r="K130" i="2" a="1"/>
  <c r="L100" i="28" a="1"/>
  <c r="L100" i="3" a="1"/>
  <c r="L12" i="33" a="1"/>
  <c r="L99" i="32" a="1"/>
  <c r="K101" i="2" a="1"/>
  <c r="L101" i="25" a="1"/>
  <c r="L68" i="27" a="1"/>
  <c r="L100" i="33" a="1"/>
  <c r="L68" i="30" a="1"/>
  <c r="L131" i="24" a="1"/>
  <c r="L162" i="32" a="1"/>
  <c r="L102" i="25" a="1"/>
  <c r="L68" i="4" a="1"/>
  <c r="L162" i="3" a="1"/>
  <c r="L11" i="31" a="1"/>
  <c r="L161" i="22" a="1"/>
  <c r="L11" i="21" a="1"/>
  <c r="L68" i="24" a="1"/>
  <c r="L130" i="23" a="1"/>
  <c r="L99" i="23" a="1"/>
  <c r="L164" i="33" a="1"/>
  <c r="L165" i="30" a="1"/>
  <c r="L165" i="24" a="1"/>
  <c r="L11" i="22" a="1"/>
  <c r="L132" i="9" a="1"/>
  <c r="L98" i="4" a="1"/>
  <c r="L131" i="29" a="1"/>
  <c r="L10" i="31" a="1"/>
  <c r="K98" i="1" a="1"/>
  <c r="K161" i="1" a="1"/>
  <c r="L133" i="9" a="1"/>
  <c r="L100" i="34" a="1"/>
  <c r="L38" i="26" a="1"/>
  <c r="L101" i="3" a="1"/>
  <c r="L68" i="22" a="1"/>
  <c r="L67" i="31" a="1"/>
  <c r="L70" i="9" a="1"/>
  <c r="L161" i="26" a="1"/>
  <c r="L11" i="29" a="1"/>
  <c r="L67" i="27" a="1"/>
  <c r="L164" i="34" a="1"/>
  <c r="L162" i="23" a="1"/>
  <c r="K33" i="1" a="1"/>
  <c r="B11" i="30" l="1"/>
  <c r="C11" i="30" s="1"/>
  <c r="G132" i="23"/>
  <c r="K131" i="23" s="1"/>
  <c r="K101" i="22"/>
  <c r="G102" i="33"/>
  <c r="G133" i="31"/>
  <c r="K132" i="31" s="1"/>
  <c r="B130" i="24"/>
  <c r="C130" i="24" s="1"/>
  <c r="G133" i="21"/>
  <c r="K132" i="21" s="1"/>
  <c r="G14" i="34"/>
  <c r="K13" i="34" s="1"/>
  <c r="K12" i="34"/>
  <c r="L12" i="33"/>
  <c r="M12" i="33" s="1"/>
  <c r="G14" i="33"/>
  <c r="K13" i="33" s="1"/>
  <c r="B12" i="33"/>
  <c r="C12" i="33" s="1"/>
  <c r="L100" i="33"/>
  <c r="M100" i="33" s="1"/>
  <c r="B100" i="33" s="1"/>
  <c r="C100" i="33" s="1"/>
  <c r="G14" i="32"/>
  <c r="K13" i="32" s="1"/>
  <c r="K12" i="32"/>
  <c r="L11" i="31"/>
  <c r="M11" i="31" s="1"/>
  <c r="L10" i="31"/>
  <c r="M10" i="31" s="1"/>
  <c r="B11" i="31" s="1"/>
  <c r="C11" i="31" s="1"/>
  <c r="G13" i="31"/>
  <c r="K12" i="31" s="1"/>
  <c r="B9" i="31"/>
  <c r="C9" i="31" s="1"/>
  <c r="L129" i="31"/>
  <c r="M129" i="31" s="1"/>
  <c r="B130" i="31" s="1"/>
  <c r="C130" i="31" s="1"/>
  <c r="G14" i="30"/>
  <c r="K13" i="30" s="1"/>
  <c r="K12" i="30"/>
  <c r="L11" i="29"/>
  <c r="M11" i="29" s="1"/>
  <c r="B11" i="29" s="1"/>
  <c r="C11" i="29" s="1"/>
  <c r="G13" i="29"/>
  <c r="L11" i="28"/>
  <c r="M11" i="28" s="1"/>
  <c r="G13" i="28"/>
  <c r="B11" i="28"/>
  <c r="C11" i="28" s="1"/>
  <c r="B10" i="28"/>
  <c r="C10" i="28" s="1"/>
  <c r="B9" i="28"/>
  <c r="C9" i="28" s="1"/>
  <c r="L129" i="28"/>
  <c r="M129" i="28" s="1"/>
  <c r="B129" i="28" s="1"/>
  <c r="C129" i="28" s="1"/>
  <c r="L130" i="28"/>
  <c r="M130" i="28" s="1"/>
  <c r="B131" i="28" s="1"/>
  <c r="C131" i="28" s="1"/>
  <c r="G14" i="27"/>
  <c r="K13" i="27" s="1"/>
  <c r="K12" i="27"/>
  <c r="B161" i="27"/>
  <c r="C161" i="27" s="1"/>
  <c r="G14" i="26"/>
  <c r="K13" i="26"/>
  <c r="K12" i="26"/>
  <c r="L11" i="25"/>
  <c r="M11" i="25" s="1"/>
  <c r="L10" i="25"/>
  <c r="M10" i="25" s="1"/>
  <c r="B11" i="25" s="1"/>
  <c r="C11" i="25" s="1"/>
  <c r="G13" i="25"/>
  <c r="B9" i="25"/>
  <c r="C9" i="25" s="1"/>
  <c r="L11" i="24"/>
  <c r="M11" i="24" s="1"/>
  <c r="G14" i="24"/>
  <c r="K13" i="24" s="1"/>
  <c r="K12" i="24"/>
  <c r="G14" i="23"/>
  <c r="K12" i="23"/>
  <c r="B11" i="23"/>
  <c r="C11" i="23" s="1"/>
  <c r="B10" i="23"/>
  <c r="C10" i="23" s="1"/>
  <c r="L130" i="23"/>
  <c r="M130" i="23" s="1"/>
  <c r="B130" i="23" s="1"/>
  <c r="C130" i="23" s="1"/>
  <c r="L11" i="22"/>
  <c r="M11" i="22" s="1"/>
  <c r="L10" i="22"/>
  <c r="M10" i="22" s="1"/>
  <c r="B10" i="22" s="1"/>
  <c r="C10" i="22" s="1"/>
  <c r="G13" i="22"/>
  <c r="B9" i="22"/>
  <c r="C9" i="22" s="1"/>
  <c r="K102" i="22"/>
  <c r="B99" i="22"/>
  <c r="C99" i="22" s="1"/>
  <c r="L11" i="21"/>
  <c r="M11" i="21" s="1"/>
  <c r="B11" i="21" s="1"/>
  <c r="C11" i="21" s="1"/>
  <c r="G13" i="21"/>
  <c r="B10" i="21"/>
  <c r="C10" i="21" s="1"/>
  <c r="B9" i="21"/>
  <c r="C9" i="21" s="1"/>
  <c r="G13" i="8"/>
  <c r="K12" i="8"/>
  <c r="K11" i="8"/>
  <c r="L12" i="9"/>
  <c r="M12" i="9" s="1"/>
  <c r="G14" i="9"/>
  <c r="K13" i="9"/>
  <c r="B12" i="9"/>
  <c r="C12" i="9" s="1"/>
  <c r="G13" i="4"/>
  <c r="K12" i="4" s="1"/>
  <c r="K11" i="4"/>
  <c r="L11" i="3"/>
  <c r="M11" i="3" s="1"/>
  <c r="B11" i="3" s="1"/>
  <c r="C11" i="3" s="1"/>
  <c r="G13" i="3"/>
  <c r="B10" i="3"/>
  <c r="C10" i="3" s="1"/>
  <c r="B9" i="3"/>
  <c r="C9" i="3" s="1"/>
  <c r="L131" i="21"/>
  <c r="M131" i="21" s="1"/>
  <c r="B131" i="21" s="1"/>
  <c r="C131" i="21" s="1"/>
  <c r="L129" i="21"/>
  <c r="M129" i="21" s="1"/>
  <c r="B129" i="21" s="1"/>
  <c r="C129" i="21" s="1"/>
  <c r="B9" i="2"/>
  <c r="C9" i="2" s="1"/>
  <c r="K10" i="2"/>
  <c r="L10" i="2" s="1"/>
  <c r="B10" i="2" s="1"/>
  <c r="C10" i="2" s="1"/>
  <c r="B8" i="2"/>
  <c r="C8" i="2" s="1"/>
  <c r="G12" i="2"/>
  <c r="J11" i="2" s="1"/>
  <c r="K10" i="1"/>
  <c r="L10" i="1" s="1"/>
  <c r="B10" i="1" s="1"/>
  <c r="C10" i="1" s="1"/>
  <c r="G12" i="1"/>
  <c r="J11" i="1" s="1"/>
  <c r="K130" i="34"/>
  <c r="B128" i="34"/>
  <c r="C128" i="34" s="1"/>
  <c r="B129" i="34"/>
  <c r="C129" i="34" s="1"/>
  <c r="B128" i="31"/>
  <c r="C128" i="31" s="1"/>
  <c r="B128" i="28"/>
  <c r="C128" i="28" s="1"/>
  <c r="L130" i="8"/>
  <c r="M130" i="8" s="1"/>
  <c r="B130" i="8" s="1"/>
  <c r="C130" i="8" s="1"/>
  <c r="L37" i="8"/>
  <c r="M37" i="8" s="1"/>
  <c r="B37" i="8" s="1"/>
  <c r="C37" i="8" s="1"/>
  <c r="L99" i="8"/>
  <c r="M99" i="8" s="1"/>
  <c r="L98" i="8"/>
  <c r="M98" i="8" s="1"/>
  <c r="L70" i="9"/>
  <c r="M70" i="9" s="1"/>
  <c r="L99" i="9"/>
  <c r="M99" i="9" s="1"/>
  <c r="L133" i="9"/>
  <c r="M133" i="9" s="1"/>
  <c r="L161" i="9"/>
  <c r="M161" i="9" s="1"/>
  <c r="L132" i="9"/>
  <c r="M132" i="9" s="1"/>
  <c r="L98" i="9"/>
  <c r="M98" i="9" s="1"/>
  <c r="L160" i="9"/>
  <c r="M160" i="9" s="1"/>
  <c r="L98" i="4"/>
  <c r="M98" i="4" s="1"/>
  <c r="L162" i="4"/>
  <c r="M162" i="4" s="1"/>
  <c r="B162" i="4" s="1"/>
  <c r="C162" i="4" s="1"/>
  <c r="L68" i="4"/>
  <c r="M68" i="4" s="1"/>
  <c r="B68" i="4" s="1"/>
  <c r="C68" i="4" s="1"/>
  <c r="K100" i="4"/>
  <c r="K101" i="4"/>
  <c r="L100" i="3"/>
  <c r="M100" i="3" s="1"/>
  <c r="L162" i="3"/>
  <c r="M162" i="3" s="1"/>
  <c r="B162" i="3" s="1"/>
  <c r="C162" i="3" s="1"/>
  <c r="L101" i="3"/>
  <c r="M101" i="3" s="1"/>
  <c r="L70" i="3"/>
  <c r="M70" i="3" s="1"/>
  <c r="L130" i="3"/>
  <c r="M130" i="3" s="1"/>
  <c r="B130" i="3" s="1"/>
  <c r="C130" i="3" s="1"/>
  <c r="L38" i="3"/>
  <c r="M38" i="3" s="1"/>
  <c r="K68" i="2"/>
  <c r="L68" i="2" s="1"/>
  <c r="K130" i="2"/>
  <c r="L130" i="2" s="1"/>
  <c r="B130" i="2" s="1"/>
  <c r="C130" i="2" s="1"/>
  <c r="K67" i="2"/>
  <c r="L67" i="2" s="1"/>
  <c r="K37" i="2"/>
  <c r="L37" i="2" s="1"/>
  <c r="K161" i="2"/>
  <c r="L161" i="2" s="1"/>
  <c r="B161" i="2" s="1"/>
  <c r="C161" i="2" s="1"/>
  <c r="K101" i="2"/>
  <c r="L101" i="2" s="1"/>
  <c r="B101" i="2" s="1"/>
  <c r="C101" i="2" s="1"/>
  <c r="L100" i="34"/>
  <c r="M100" i="34" s="1"/>
  <c r="B100" i="34" s="1"/>
  <c r="C100" i="34" s="1"/>
  <c r="L37" i="34"/>
  <c r="M37" i="34" s="1"/>
  <c r="B37" i="34" s="1"/>
  <c r="C37" i="34" s="1"/>
  <c r="L164" i="34"/>
  <c r="M164" i="34" s="1"/>
  <c r="L165" i="34"/>
  <c r="M165" i="34" s="1"/>
  <c r="L131" i="34"/>
  <c r="M131" i="34" s="1"/>
  <c r="G71" i="34"/>
  <c r="G102" i="34"/>
  <c r="G39" i="34"/>
  <c r="G167" i="34"/>
  <c r="K166" i="34" s="1"/>
  <c r="G134" i="34"/>
  <c r="K132" i="34"/>
  <c r="B68" i="34"/>
  <c r="C68" i="34" s="1"/>
  <c r="B67" i="34"/>
  <c r="C67" i="34" s="1"/>
  <c r="B36" i="34"/>
  <c r="C36" i="34" s="1"/>
  <c r="B35" i="34"/>
  <c r="C35" i="34" s="1"/>
  <c r="B99" i="34"/>
  <c r="C99" i="34" s="1"/>
  <c r="B98" i="34"/>
  <c r="C98" i="34" s="1"/>
  <c r="K69" i="34"/>
  <c r="L164" i="33"/>
  <c r="M164" i="33" s="1"/>
  <c r="B164" i="33" s="1"/>
  <c r="C164" i="33" s="1"/>
  <c r="L67" i="33"/>
  <c r="M67" i="33" s="1"/>
  <c r="L68" i="33"/>
  <c r="M68" i="33" s="1"/>
  <c r="L37" i="33"/>
  <c r="M37" i="33" s="1"/>
  <c r="B37" i="33" s="1"/>
  <c r="C37" i="33" s="1"/>
  <c r="L132" i="33"/>
  <c r="M132" i="33" s="1"/>
  <c r="B132" i="33" s="1"/>
  <c r="C132" i="33" s="1"/>
  <c r="G70" i="33"/>
  <c r="K69" i="33" s="1"/>
  <c r="G103" i="33"/>
  <c r="K102" i="33" s="1"/>
  <c r="K101" i="33"/>
  <c r="G39" i="33"/>
  <c r="G134" i="33"/>
  <c r="B36" i="33"/>
  <c r="C36" i="33" s="1"/>
  <c r="B35" i="33"/>
  <c r="C35" i="33" s="1"/>
  <c r="B131" i="33"/>
  <c r="C131" i="33" s="1"/>
  <c r="B130" i="33"/>
  <c r="C130" i="33" s="1"/>
  <c r="G166" i="33"/>
  <c r="K165" i="33" s="1"/>
  <c r="L131" i="32"/>
  <c r="M131" i="32" s="1"/>
  <c r="L68" i="32"/>
  <c r="M68" i="32" s="1"/>
  <c r="B68" i="32" s="1"/>
  <c r="C68" i="32" s="1"/>
  <c r="L161" i="32"/>
  <c r="M161" i="32" s="1"/>
  <c r="L130" i="32"/>
  <c r="M130" i="32" s="1"/>
  <c r="L99" i="32"/>
  <c r="M99" i="32" s="1"/>
  <c r="B99" i="32" s="1"/>
  <c r="C99" i="32" s="1"/>
  <c r="L162" i="32"/>
  <c r="M162" i="32" s="1"/>
  <c r="G40" i="32"/>
  <c r="K39" i="32" s="1"/>
  <c r="K38" i="32"/>
  <c r="G164" i="32"/>
  <c r="K163" i="32" s="1"/>
  <c r="G133" i="32"/>
  <c r="K132" i="32" s="1"/>
  <c r="G70" i="32"/>
  <c r="K69" i="32"/>
  <c r="G101" i="32"/>
  <c r="K100" i="32" s="1"/>
  <c r="L131" i="31"/>
  <c r="M131" i="31" s="1"/>
  <c r="L37" i="31"/>
  <c r="M37" i="31" s="1"/>
  <c r="B37" i="31" s="1"/>
  <c r="C37" i="31" s="1"/>
  <c r="L100" i="31"/>
  <c r="M100" i="31" s="1"/>
  <c r="B100" i="31" s="1"/>
  <c r="C100" i="31" s="1"/>
  <c r="L67" i="31"/>
  <c r="M67" i="31" s="1"/>
  <c r="G70" i="31"/>
  <c r="K69" i="31" s="1"/>
  <c r="G166" i="31"/>
  <c r="K165" i="31" s="1"/>
  <c r="K164" i="31"/>
  <c r="G134" i="31"/>
  <c r="B163" i="31"/>
  <c r="C163" i="31" s="1"/>
  <c r="G39" i="31"/>
  <c r="G102" i="31"/>
  <c r="K101" i="31" s="1"/>
  <c r="K68" i="31"/>
  <c r="B36" i="31"/>
  <c r="C36" i="31" s="1"/>
  <c r="B35" i="31"/>
  <c r="C35" i="31" s="1"/>
  <c r="L131" i="30"/>
  <c r="M131" i="30" s="1"/>
  <c r="B131" i="30" s="1"/>
  <c r="C131" i="30" s="1"/>
  <c r="L165" i="30"/>
  <c r="M165" i="30" s="1"/>
  <c r="B165" i="30" s="1"/>
  <c r="C165" i="30" s="1"/>
  <c r="L67" i="30"/>
  <c r="M67" i="30" s="1"/>
  <c r="L100" i="30"/>
  <c r="M100" i="30" s="1"/>
  <c r="B100" i="30" s="1"/>
  <c r="C100" i="30" s="1"/>
  <c r="L68" i="30"/>
  <c r="M68" i="30" s="1"/>
  <c r="G43" i="30"/>
  <c r="K42" i="30" s="1"/>
  <c r="B99" i="30"/>
  <c r="C99" i="30" s="1"/>
  <c r="B98" i="30"/>
  <c r="C98" i="30" s="1"/>
  <c r="G133" i="30"/>
  <c r="K132" i="30" s="1"/>
  <c r="G167" i="30"/>
  <c r="K166" i="30" s="1"/>
  <c r="K41" i="30"/>
  <c r="G70" i="30"/>
  <c r="K69" i="30" s="1"/>
  <c r="G102" i="30"/>
  <c r="B40" i="30"/>
  <c r="C40" i="30" s="1"/>
  <c r="L131" i="29"/>
  <c r="M131" i="29" s="1"/>
  <c r="B131" i="29" s="1"/>
  <c r="C131" i="29" s="1"/>
  <c r="L67" i="29"/>
  <c r="M67" i="29" s="1"/>
  <c r="L68" i="29"/>
  <c r="M68" i="29" s="1"/>
  <c r="L98" i="29"/>
  <c r="M98" i="29" s="1"/>
  <c r="L99" i="29"/>
  <c r="M99" i="29" s="1"/>
  <c r="G43" i="29"/>
  <c r="K42" i="29" s="1"/>
  <c r="K41" i="29"/>
  <c r="B37" i="3"/>
  <c r="C37" i="3" s="1"/>
  <c r="G70" i="29"/>
  <c r="K69" i="29" s="1"/>
  <c r="G133" i="29"/>
  <c r="K132" i="29" s="1"/>
  <c r="G165" i="29"/>
  <c r="K164" i="29" s="1"/>
  <c r="K163" i="29"/>
  <c r="G101" i="29"/>
  <c r="K100" i="29" s="1"/>
  <c r="B130" i="29"/>
  <c r="C130" i="29" s="1"/>
  <c r="B129" i="29"/>
  <c r="C129" i="29" s="1"/>
  <c r="L132" i="28"/>
  <c r="M132" i="28" s="1"/>
  <c r="B132" i="28" s="1"/>
  <c r="C132" i="28" s="1"/>
  <c r="L165" i="28"/>
  <c r="M165" i="28" s="1"/>
  <c r="L37" i="28"/>
  <c r="M37" i="28" s="1"/>
  <c r="B37" i="28" s="1"/>
  <c r="C37" i="28" s="1"/>
  <c r="L67" i="28"/>
  <c r="M67" i="28" s="1"/>
  <c r="L100" i="28"/>
  <c r="M100" i="28" s="1"/>
  <c r="L68" i="28"/>
  <c r="M68" i="28" s="1"/>
  <c r="L164" i="28"/>
  <c r="M164" i="28" s="1"/>
  <c r="G134" i="28"/>
  <c r="K133" i="28" s="1"/>
  <c r="G102" i="28"/>
  <c r="B36" i="28"/>
  <c r="C36" i="28" s="1"/>
  <c r="B35" i="28"/>
  <c r="C35" i="28" s="1"/>
  <c r="G167" i="28"/>
  <c r="K166" i="28" s="1"/>
  <c r="G39" i="28"/>
  <c r="G70" i="28"/>
  <c r="K69" i="28" s="1"/>
  <c r="B99" i="28"/>
  <c r="C99" i="28" s="1"/>
  <c r="B98" i="28"/>
  <c r="C98" i="28" s="1"/>
  <c r="L130" i="27"/>
  <c r="M130" i="27" s="1"/>
  <c r="B130" i="27" s="1"/>
  <c r="C130" i="27" s="1"/>
  <c r="L67" i="27"/>
  <c r="M67" i="27" s="1"/>
  <c r="L68" i="27"/>
  <c r="M68" i="27" s="1"/>
  <c r="L162" i="27"/>
  <c r="M162" i="27" s="1"/>
  <c r="B162" i="27" s="1"/>
  <c r="C162" i="27" s="1"/>
  <c r="G39" i="27"/>
  <c r="G101" i="27"/>
  <c r="K100" i="27" s="1"/>
  <c r="K99" i="27"/>
  <c r="G70" i="27"/>
  <c r="K69" i="27" s="1"/>
  <c r="B98" i="27"/>
  <c r="C98" i="27" s="1"/>
  <c r="G165" i="27"/>
  <c r="K164" i="27"/>
  <c r="G132" i="27"/>
  <c r="K131" i="27" s="1"/>
  <c r="K37" i="27"/>
  <c r="K163" i="27"/>
  <c r="L161" i="26"/>
  <c r="M161" i="26" s="1"/>
  <c r="L68" i="26"/>
  <c r="M68" i="26" s="1"/>
  <c r="L132" i="26"/>
  <c r="M132" i="26" s="1"/>
  <c r="L160" i="26"/>
  <c r="M160" i="26" s="1"/>
  <c r="L39" i="26"/>
  <c r="M39" i="26" s="1"/>
  <c r="L38" i="26"/>
  <c r="M38" i="26" s="1"/>
  <c r="L67" i="26"/>
  <c r="M67" i="26" s="1"/>
  <c r="B164" i="24"/>
  <c r="C164" i="24" s="1"/>
  <c r="G134" i="26"/>
  <c r="K133" i="26" s="1"/>
  <c r="G41" i="26"/>
  <c r="G101" i="26"/>
  <c r="K99" i="26"/>
  <c r="G163" i="26"/>
  <c r="K162" i="26" s="1"/>
  <c r="G70" i="26"/>
  <c r="K69" i="26"/>
  <c r="L102" i="25"/>
  <c r="M102" i="25" s="1"/>
  <c r="L130" i="25"/>
  <c r="M130" i="25" s="1"/>
  <c r="L101" i="25"/>
  <c r="M101" i="25" s="1"/>
  <c r="L67" i="25"/>
  <c r="M67" i="25" s="1"/>
  <c r="L68" i="25"/>
  <c r="M68" i="25" s="1"/>
  <c r="L131" i="25"/>
  <c r="M131" i="25" s="1"/>
  <c r="G166" i="25"/>
  <c r="K165" i="25"/>
  <c r="K164" i="25"/>
  <c r="G40" i="25"/>
  <c r="K39" i="25" s="1"/>
  <c r="K38" i="25"/>
  <c r="G70" i="25"/>
  <c r="K69" i="25" s="1"/>
  <c r="G133" i="25"/>
  <c r="K132" i="25" s="1"/>
  <c r="G104" i="25"/>
  <c r="K103" i="25" s="1"/>
  <c r="L68" i="24"/>
  <c r="M68" i="24" s="1"/>
  <c r="B68" i="24" s="1"/>
  <c r="C68" i="24" s="1"/>
  <c r="L165" i="24"/>
  <c r="M165" i="24" s="1"/>
  <c r="L98" i="24"/>
  <c r="M98" i="24" s="1"/>
  <c r="B98" i="24" s="1"/>
  <c r="C98" i="24" s="1"/>
  <c r="L99" i="24"/>
  <c r="M99" i="24" s="1"/>
  <c r="L131" i="24"/>
  <c r="M131" i="24" s="1"/>
  <c r="B131" i="24" s="1"/>
  <c r="C131" i="24" s="1"/>
  <c r="G70" i="24"/>
  <c r="K69" i="24" s="1"/>
  <c r="G40" i="24"/>
  <c r="K39" i="24" s="1"/>
  <c r="K38" i="24"/>
  <c r="G101" i="24"/>
  <c r="K100" i="24" s="1"/>
  <c r="G133" i="24"/>
  <c r="K132" i="24" s="1"/>
  <c r="G167" i="24"/>
  <c r="K166" i="24"/>
  <c r="L162" i="23"/>
  <c r="M162" i="23" s="1"/>
  <c r="B162" i="23" s="1"/>
  <c r="C162" i="23" s="1"/>
  <c r="L99" i="23"/>
  <c r="M99" i="23" s="1"/>
  <c r="B99" i="23" s="1"/>
  <c r="C99" i="23" s="1"/>
  <c r="G164" i="23"/>
  <c r="K163" i="23" s="1"/>
  <c r="G70" i="23"/>
  <c r="K69" i="23" s="1"/>
  <c r="K68" i="23"/>
  <c r="G101" i="23"/>
  <c r="K100" i="23" s="1"/>
  <c r="B161" i="23"/>
  <c r="C161" i="23" s="1"/>
  <c r="B160" i="23"/>
  <c r="C160" i="23" s="1"/>
  <c r="G40" i="23"/>
  <c r="K39" i="23"/>
  <c r="K38" i="23"/>
  <c r="L161" i="22"/>
  <c r="M161" i="22" s="1"/>
  <c r="B161" i="22" s="1"/>
  <c r="C161" i="22" s="1"/>
  <c r="L37" i="22"/>
  <c r="M37" i="22" s="1"/>
  <c r="L67" i="22"/>
  <c r="M67" i="22" s="1"/>
  <c r="L68" i="22"/>
  <c r="M68" i="22" s="1"/>
  <c r="G104" i="22"/>
  <c r="G40" i="22"/>
  <c r="K39" i="22" s="1"/>
  <c r="G70" i="22"/>
  <c r="K69" i="22" s="1"/>
  <c r="K38" i="22"/>
  <c r="G132" i="22"/>
  <c r="K131" i="22" s="1"/>
  <c r="K130" i="22"/>
  <c r="G163" i="22"/>
  <c r="K162" i="22" s="1"/>
  <c r="B129" i="22"/>
  <c r="C129" i="22" s="1"/>
  <c r="G134" i="21"/>
  <c r="K133" i="21" s="1"/>
  <c r="G40" i="21"/>
  <c r="K39" i="21" s="1"/>
  <c r="K38" i="21"/>
  <c r="G71" i="21"/>
  <c r="K69" i="21"/>
  <c r="G102" i="21"/>
  <c r="K100" i="21"/>
  <c r="G165" i="21"/>
  <c r="K164" i="21" s="1"/>
  <c r="K163" i="21"/>
  <c r="K161" i="1"/>
  <c r="L161" i="1" s="1"/>
  <c r="B161" i="1" s="1"/>
  <c r="C161" i="1" s="1"/>
  <c r="K98" i="1"/>
  <c r="L98" i="1" s="1"/>
  <c r="K33" i="1"/>
  <c r="L33" i="1" s="1"/>
  <c r="B33" i="1" s="1"/>
  <c r="K69" i="1"/>
  <c r="L69" i="1" s="1"/>
  <c r="B69" i="1" s="1"/>
  <c r="C69" i="1" s="1"/>
  <c r="K99" i="1"/>
  <c r="L99" i="1" s="1"/>
  <c r="K129" i="1"/>
  <c r="L129" i="1" s="1"/>
  <c r="K130" i="1"/>
  <c r="L130" i="1" s="1"/>
  <c r="B36" i="3"/>
  <c r="C36" i="3" s="1"/>
  <c r="K99" i="4"/>
  <c r="B37" i="1"/>
  <c r="C37" i="1" s="1"/>
  <c r="G135" i="9"/>
  <c r="G101" i="9"/>
  <c r="K100" i="9" s="1"/>
  <c r="G39" i="9"/>
  <c r="G163" i="9"/>
  <c r="G73" i="9"/>
  <c r="K72" i="9" s="1"/>
  <c r="K71" i="9"/>
  <c r="K37" i="9"/>
  <c r="G164" i="8"/>
  <c r="K163" i="8" s="1"/>
  <c r="K162" i="8"/>
  <c r="G101" i="8"/>
  <c r="K100" i="8" s="1"/>
  <c r="G70" i="8"/>
  <c r="K69" i="8" s="1"/>
  <c r="K68" i="8"/>
  <c r="B161" i="8"/>
  <c r="C161" i="8" s="1"/>
  <c r="B160" i="8"/>
  <c r="C160" i="8" s="1"/>
  <c r="G39" i="8"/>
  <c r="K38" i="8" s="1"/>
  <c r="G132" i="8"/>
  <c r="K131" i="8" s="1"/>
  <c r="G39" i="4"/>
  <c r="K38" i="4" s="1"/>
  <c r="G135" i="4"/>
  <c r="K133" i="4"/>
  <c r="K37" i="4"/>
  <c r="G164" i="4"/>
  <c r="K163" i="4" s="1"/>
  <c r="G70" i="4"/>
  <c r="K69" i="4" s="1"/>
  <c r="G103" i="4"/>
  <c r="K102" i="4"/>
  <c r="G103" i="3"/>
  <c r="K102" i="3" s="1"/>
  <c r="G73" i="3"/>
  <c r="K72" i="3" s="1"/>
  <c r="G164" i="3"/>
  <c r="K163" i="3" s="1"/>
  <c r="K71" i="3"/>
  <c r="G132" i="3"/>
  <c r="K131" i="3" s="1"/>
  <c r="G40" i="3"/>
  <c r="K39" i="3" s="1"/>
  <c r="G103" i="2"/>
  <c r="G163" i="2"/>
  <c r="G39" i="2"/>
  <c r="G132" i="2"/>
  <c r="J131" i="2" s="1"/>
  <c r="G70" i="2"/>
  <c r="J69" i="2"/>
  <c r="G163" i="1"/>
  <c r="G132" i="1"/>
  <c r="G101" i="1"/>
  <c r="G71" i="1"/>
  <c r="J70" i="1" s="1"/>
  <c r="L69" i="23" a="1"/>
  <c r="L69" i="34" a="1"/>
  <c r="L12" i="27" a="1"/>
  <c r="L163" i="8" a="1"/>
  <c r="L162" i="8" a="1"/>
  <c r="L12" i="30" a="1"/>
  <c r="L164" i="21" a="1"/>
  <c r="L131" i="8" a="1"/>
  <c r="L69" i="26" a="1"/>
  <c r="L164" i="25" a="1"/>
  <c r="L102" i="3" a="1"/>
  <c r="K11" i="2" a="1"/>
  <c r="L165" i="33" a="1"/>
  <c r="L69" i="4" a="1"/>
  <c r="L39" i="3" a="1"/>
  <c r="L68" i="23" a="1"/>
  <c r="K70" i="1" a="1"/>
  <c r="L165" i="25" a="1"/>
  <c r="L130" i="22" a="1"/>
  <c r="L69" i="29" a="1"/>
  <c r="L132" i="32" a="1"/>
  <c r="L162" i="22" a="1"/>
  <c r="L71" i="3" a="1"/>
  <c r="L13" i="26" a="1"/>
  <c r="L39" i="25" a="1"/>
  <c r="K69" i="2" a="1"/>
  <c r="L71" i="9" a="1"/>
  <c r="L132" i="21" a="1"/>
  <c r="L12" i="26" a="1"/>
  <c r="L13" i="32" a="1"/>
  <c r="L163" i="29" a="1"/>
  <c r="L100" i="9" a="1"/>
  <c r="L13" i="30" a="1"/>
  <c r="L42" i="29" a="1"/>
  <c r="L102" i="22" a="1"/>
  <c r="L69" i="32" a="1"/>
  <c r="L132" i="30" a="1"/>
  <c r="L13" i="24" a="1"/>
  <c r="L41" i="29" a="1"/>
  <c r="L102" i="33" a="1"/>
  <c r="L69" i="25" a="1"/>
  <c r="L163" i="4" a="1"/>
  <c r="L38" i="25" a="1"/>
  <c r="L39" i="23" a="1"/>
  <c r="L12" i="23" a="1"/>
  <c r="L69" i="22" a="1"/>
  <c r="L38" i="22" a="1"/>
  <c r="L132" i="29" a="1"/>
  <c r="L37" i="27" a="1"/>
  <c r="L69" i="28" a="1"/>
  <c r="L38" i="32" a="1"/>
  <c r="L165" i="31" a="1"/>
  <c r="L100" i="29" a="1"/>
  <c r="L13" i="27" a="1"/>
  <c r="L37" i="9" a="1"/>
  <c r="L38" i="24" a="1"/>
  <c r="L69" i="21" a="1"/>
  <c r="L39" i="22" a="1"/>
  <c r="L12" i="8" a="1"/>
  <c r="L38" i="4" a="1"/>
  <c r="L72" i="9" a="1"/>
  <c r="L132" i="25" a="1"/>
  <c r="L163" i="3" a="1"/>
  <c r="L38" i="8" a="1"/>
  <c r="L133" i="26" a="1"/>
  <c r="L12" i="4" a="1"/>
  <c r="L72" i="3" a="1"/>
  <c r="L131" i="22" a="1"/>
  <c r="L103" i="25" a="1"/>
  <c r="L164" i="31" a="1"/>
  <c r="L99" i="27" a="1"/>
  <c r="L38" i="21" a="1"/>
  <c r="L133" i="21" a="1"/>
  <c r="L163" i="32" a="1"/>
  <c r="L132" i="24" a="1"/>
  <c r="L39" i="24" a="1"/>
  <c r="L13" i="33" a="1"/>
  <c r="L69" i="31" a="1"/>
  <c r="L133" i="4" a="1"/>
  <c r="L37" i="4" a="1"/>
  <c r="L102" i="4" a="1"/>
  <c r="L99" i="4" a="1"/>
  <c r="L41" i="30" a="1"/>
  <c r="L101" i="4" a="1"/>
  <c r="L133" i="28" a="1"/>
  <c r="L100" i="21" a="1"/>
  <c r="L69" i="27" a="1"/>
  <c r="L100" i="23" a="1"/>
  <c r="L69" i="8" a="1"/>
  <c r="L101" i="22" a="1"/>
  <c r="L100" i="4" a="1"/>
  <c r="L100" i="32" a="1"/>
  <c r="L131" i="23" a="1"/>
  <c r="L12" i="34" a="1"/>
  <c r="L166" i="34" a="1"/>
  <c r="L163" i="21" a="1"/>
  <c r="L13" i="9" a="1"/>
  <c r="L166" i="24" a="1"/>
  <c r="L39" i="21" a="1"/>
  <c r="L132" i="34" a="1"/>
  <c r="L99" i="26" a="1"/>
  <c r="L132" i="31" a="1"/>
  <c r="L164" i="27" a="1"/>
  <c r="L69" i="24" a="1"/>
  <c r="L131" i="27" a="1"/>
  <c r="L69" i="30" a="1"/>
  <c r="L68" i="8" a="1"/>
  <c r="L12" i="32" a="1"/>
  <c r="L12" i="31" a="1"/>
  <c r="L100" i="24" a="1"/>
  <c r="L68" i="31" a="1"/>
  <c r="L13" i="34" a="1"/>
  <c r="L100" i="27" a="1"/>
  <c r="L131" i="3" a="1"/>
  <c r="L130" i="34" a="1"/>
  <c r="L101" i="33" a="1"/>
  <c r="L11" i="8" a="1"/>
  <c r="L12" i="24" a="1"/>
  <c r="L11" i="4" a="1"/>
  <c r="L163" i="23" a="1"/>
  <c r="K131" i="2" a="1"/>
  <c r="L42" i="30" a="1"/>
  <c r="L164" i="29" a="1"/>
  <c r="L101" i="31" a="1"/>
  <c r="L39" i="32" a="1"/>
  <c r="L166" i="30" a="1"/>
  <c r="L69" i="33" a="1"/>
  <c r="L162" i="26" a="1"/>
  <c r="L166" i="28" a="1"/>
  <c r="L163" i="27" a="1"/>
  <c r="K11" i="1" a="1"/>
  <c r="L38" i="23" a="1"/>
  <c r="L100" i="8" a="1"/>
  <c r="L131" i="23" l="1"/>
  <c r="M131" i="23" s="1"/>
  <c r="B131" i="23" s="1"/>
  <c r="C131" i="23" s="1"/>
  <c r="G133" i="23"/>
  <c r="K132" i="23" s="1"/>
  <c r="L101" i="22"/>
  <c r="M101" i="22" s="1"/>
  <c r="L132" i="31"/>
  <c r="M132" i="31" s="1"/>
  <c r="B10" i="31"/>
  <c r="C10" i="31" s="1"/>
  <c r="B129" i="31"/>
  <c r="C129" i="31" s="1"/>
  <c r="B10" i="25"/>
  <c r="C10" i="25" s="1"/>
  <c r="B11" i="22"/>
  <c r="C11" i="22" s="1"/>
  <c r="L12" i="34"/>
  <c r="M12" i="34" s="1"/>
  <c r="L13" i="34"/>
  <c r="M13" i="34" s="1"/>
  <c r="G15" i="34"/>
  <c r="K14" i="34"/>
  <c r="L13" i="33"/>
  <c r="M13" i="33" s="1"/>
  <c r="G15" i="33"/>
  <c r="K14" i="33"/>
  <c r="B13" i="33"/>
  <c r="C13" i="33" s="1"/>
  <c r="L12" i="32"/>
  <c r="M12" i="32" s="1"/>
  <c r="L13" i="32"/>
  <c r="M13" i="32" s="1"/>
  <c r="G15" i="32"/>
  <c r="K14" i="32"/>
  <c r="L12" i="31"/>
  <c r="M12" i="31" s="1"/>
  <c r="B12" i="31" s="1"/>
  <c r="C12" i="31" s="1"/>
  <c r="G14" i="31"/>
  <c r="K13" i="31" s="1"/>
  <c r="L13" i="30"/>
  <c r="M13" i="30" s="1"/>
  <c r="L12" i="30"/>
  <c r="M12" i="30" s="1"/>
  <c r="G15" i="30"/>
  <c r="K14" i="30"/>
  <c r="G14" i="29"/>
  <c r="K12" i="29"/>
  <c r="G14" i="28"/>
  <c r="K13" i="28"/>
  <c r="K12" i="28"/>
  <c r="B130" i="28"/>
  <c r="C130" i="28" s="1"/>
  <c r="L12" i="27"/>
  <c r="M12" i="27" s="1"/>
  <c r="L13" i="27"/>
  <c r="M13" i="27" s="1"/>
  <c r="G15" i="27"/>
  <c r="K14" i="27" s="1"/>
  <c r="L12" i="26"/>
  <c r="M12" i="26" s="1"/>
  <c r="L13" i="26"/>
  <c r="M13" i="26" s="1"/>
  <c r="G15" i="26"/>
  <c r="K14" i="26" s="1"/>
  <c r="G14" i="25"/>
  <c r="K13" i="25" s="1"/>
  <c r="K12" i="25"/>
  <c r="L13" i="24"/>
  <c r="M13" i="24" s="1"/>
  <c r="L12" i="24"/>
  <c r="M12" i="24" s="1"/>
  <c r="B12" i="24" s="1"/>
  <c r="C12" i="24" s="1"/>
  <c r="G15" i="24"/>
  <c r="K14" i="24" s="1"/>
  <c r="B11" i="24"/>
  <c r="C11" i="24" s="1"/>
  <c r="L12" i="23"/>
  <c r="M12" i="23" s="1"/>
  <c r="G15" i="23"/>
  <c r="K13" i="23"/>
  <c r="G14" i="22"/>
  <c r="K13" i="22"/>
  <c r="K12" i="22"/>
  <c r="L102" i="22"/>
  <c r="M102" i="22" s="1"/>
  <c r="G14" i="21"/>
  <c r="K13" i="21" s="1"/>
  <c r="K12" i="21"/>
  <c r="B130" i="21"/>
  <c r="C130" i="21" s="1"/>
  <c r="L11" i="8"/>
  <c r="M11" i="8" s="1"/>
  <c r="L12" i="8"/>
  <c r="M12" i="8" s="1"/>
  <c r="G14" i="8"/>
  <c r="K13" i="8"/>
  <c r="L13" i="9"/>
  <c r="M13" i="9" s="1"/>
  <c r="B13" i="9" s="1"/>
  <c r="C13" i="9" s="1"/>
  <c r="G15" i="9"/>
  <c r="K14" i="9" s="1"/>
  <c r="L11" i="4"/>
  <c r="M11" i="4" s="1"/>
  <c r="L12" i="4"/>
  <c r="M12" i="4" s="1"/>
  <c r="G14" i="4"/>
  <c r="K13" i="4"/>
  <c r="G14" i="3"/>
  <c r="K13" i="3"/>
  <c r="K12" i="3"/>
  <c r="K11" i="2"/>
  <c r="L11" i="2" s="1"/>
  <c r="B11" i="2" s="1"/>
  <c r="C11" i="2" s="1"/>
  <c r="G13" i="2"/>
  <c r="K11" i="1"/>
  <c r="L11" i="1" s="1"/>
  <c r="B11" i="1" s="1"/>
  <c r="C11" i="1" s="1"/>
  <c r="G13" i="1"/>
  <c r="J12" i="1" s="1"/>
  <c r="L130" i="34"/>
  <c r="M130" i="34" s="1"/>
  <c r="B130" i="34" s="1"/>
  <c r="C130" i="34" s="1"/>
  <c r="L131" i="8"/>
  <c r="M131" i="8" s="1"/>
  <c r="B131" i="8" s="1"/>
  <c r="C131" i="8" s="1"/>
  <c r="L38" i="8"/>
  <c r="M38" i="8" s="1"/>
  <c r="B38" i="8" s="1"/>
  <c r="C38" i="8" s="1"/>
  <c r="L68" i="8"/>
  <c r="M68" i="8" s="1"/>
  <c r="L163" i="8"/>
  <c r="M163" i="8" s="1"/>
  <c r="L69" i="8"/>
  <c r="M69" i="8" s="1"/>
  <c r="L162" i="8"/>
  <c r="M162" i="8" s="1"/>
  <c r="L100" i="8"/>
  <c r="M100" i="8" s="1"/>
  <c r="B100" i="8" s="1"/>
  <c r="C100" i="8" s="1"/>
  <c r="L72" i="9"/>
  <c r="M72" i="9" s="1"/>
  <c r="L37" i="9"/>
  <c r="M37" i="9" s="1"/>
  <c r="L100" i="9"/>
  <c r="M100" i="9" s="1"/>
  <c r="B100" i="9" s="1"/>
  <c r="C100" i="9" s="1"/>
  <c r="L71" i="9"/>
  <c r="M71" i="9" s="1"/>
  <c r="B71" i="9" s="1"/>
  <c r="C71" i="9" s="1"/>
  <c r="L99" i="4"/>
  <c r="M99" i="4" s="1"/>
  <c r="B99" i="4" s="1"/>
  <c r="C99" i="4" s="1"/>
  <c r="L37" i="4"/>
  <c r="M37" i="4" s="1"/>
  <c r="L38" i="4"/>
  <c r="M38" i="4" s="1"/>
  <c r="L100" i="4"/>
  <c r="M100" i="4" s="1"/>
  <c r="L133" i="4"/>
  <c r="M133" i="4" s="1"/>
  <c r="L102" i="4"/>
  <c r="M102" i="4" s="1"/>
  <c r="L69" i="4"/>
  <c r="M69" i="4" s="1"/>
  <c r="B69" i="4" s="1"/>
  <c r="C69" i="4" s="1"/>
  <c r="L163" i="4"/>
  <c r="M163" i="4" s="1"/>
  <c r="B163" i="4" s="1"/>
  <c r="C163" i="4" s="1"/>
  <c r="L101" i="4"/>
  <c r="M101" i="4" s="1"/>
  <c r="L163" i="3"/>
  <c r="M163" i="3" s="1"/>
  <c r="B163" i="3" s="1"/>
  <c r="C163" i="3" s="1"/>
  <c r="L39" i="3"/>
  <c r="M39" i="3" s="1"/>
  <c r="L72" i="3"/>
  <c r="M72" i="3" s="1"/>
  <c r="L102" i="3"/>
  <c r="M102" i="3" s="1"/>
  <c r="B102" i="3" s="1"/>
  <c r="C102" i="3" s="1"/>
  <c r="L131" i="3"/>
  <c r="M131" i="3" s="1"/>
  <c r="B131" i="3" s="1"/>
  <c r="C131" i="3" s="1"/>
  <c r="L71" i="3"/>
  <c r="M71" i="3" s="1"/>
  <c r="K131" i="2"/>
  <c r="L131" i="2" s="1"/>
  <c r="B131" i="2" s="1"/>
  <c r="C131" i="2" s="1"/>
  <c r="K69" i="2"/>
  <c r="L69" i="2" s="1"/>
  <c r="B69" i="2" s="1"/>
  <c r="C69" i="2" s="1"/>
  <c r="L132" i="34"/>
  <c r="M132" i="34" s="1"/>
  <c r="B132" i="34" s="1"/>
  <c r="C132" i="34" s="1"/>
  <c r="L166" i="34"/>
  <c r="M166" i="34" s="1"/>
  <c r="B166" i="34" s="1"/>
  <c r="C166" i="34" s="1"/>
  <c r="L69" i="34"/>
  <c r="M69" i="34" s="1"/>
  <c r="G135" i="34"/>
  <c r="K134" i="34" s="1"/>
  <c r="G40" i="34"/>
  <c r="K39" i="34" s="1"/>
  <c r="G103" i="34"/>
  <c r="K102" i="34" s="1"/>
  <c r="G72" i="34"/>
  <c r="K71" i="34" s="1"/>
  <c r="K70" i="34"/>
  <c r="B165" i="34"/>
  <c r="C165" i="34" s="1"/>
  <c r="B164" i="34"/>
  <c r="C164" i="34" s="1"/>
  <c r="K133" i="34"/>
  <c r="G168" i="34"/>
  <c r="K38" i="34"/>
  <c r="K101" i="34"/>
  <c r="L101" i="33"/>
  <c r="M101" i="33" s="1"/>
  <c r="L102" i="33"/>
  <c r="M102" i="33" s="1"/>
  <c r="L69" i="33"/>
  <c r="M69" i="33" s="1"/>
  <c r="B69" i="33" s="1"/>
  <c r="C69" i="33" s="1"/>
  <c r="L165" i="33"/>
  <c r="M165" i="33" s="1"/>
  <c r="G135" i="33"/>
  <c r="K134" i="33" s="1"/>
  <c r="K133" i="33"/>
  <c r="G40" i="33"/>
  <c r="K39" i="33"/>
  <c r="K38" i="33"/>
  <c r="G104" i="33"/>
  <c r="K103" i="33" s="1"/>
  <c r="G71" i="33"/>
  <c r="G167" i="33"/>
  <c r="K166" i="33" s="1"/>
  <c r="B68" i="33"/>
  <c r="C68" i="33" s="1"/>
  <c r="B67" i="33"/>
  <c r="C67" i="33" s="1"/>
  <c r="L39" i="32"/>
  <c r="M39" i="32" s="1"/>
  <c r="L100" i="32"/>
  <c r="M100" i="32" s="1"/>
  <c r="B100" i="32" s="1"/>
  <c r="C100" i="32" s="1"/>
  <c r="L132" i="32"/>
  <c r="M132" i="32" s="1"/>
  <c r="B132" i="32" s="1"/>
  <c r="C132" i="32" s="1"/>
  <c r="L163" i="32"/>
  <c r="M163" i="32" s="1"/>
  <c r="L69" i="32"/>
  <c r="M69" i="32" s="1"/>
  <c r="L38" i="32"/>
  <c r="M38" i="32" s="1"/>
  <c r="G165" i="32"/>
  <c r="B131" i="32"/>
  <c r="C131" i="32" s="1"/>
  <c r="B130" i="32"/>
  <c r="C130" i="32" s="1"/>
  <c r="B162" i="32"/>
  <c r="C162" i="32" s="1"/>
  <c r="B161" i="32"/>
  <c r="C161" i="32" s="1"/>
  <c r="G102" i="32"/>
  <c r="G71" i="32"/>
  <c r="G134" i="32"/>
  <c r="G41" i="32"/>
  <c r="K40" i="32" s="1"/>
  <c r="L101" i="31"/>
  <c r="M101" i="31" s="1"/>
  <c r="B101" i="31" s="1"/>
  <c r="C101" i="31" s="1"/>
  <c r="L69" i="31"/>
  <c r="M69" i="31" s="1"/>
  <c r="L164" i="31"/>
  <c r="M164" i="31" s="1"/>
  <c r="L165" i="31"/>
  <c r="M165" i="31" s="1"/>
  <c r="L68" i="31"/>
  <c r="M68" i="31" s="1"/>
  <c r="G167" i="31"/>
  <c r="K166" i="31" s="1"/>
  <c r="B67" i="31"/>
  <c r="C67" i="31" s="1"/>
  <c r="G40" i="31"/>
  <c r="G135" i="31"/>
  <c r="K134" i="31" s="1"/>
  <c r="G103" i="31"/>
  <c r="K102" i="31"/>
  <c r="K38" i="31"/>
  <c r="K133" i="31"/>
  <c r="G71" i="31"/>
  <c r="B132" i="31"/>
  <c r="C132" i="31" s="1"/>
  <c r="B131" i="31"/>
  <c r="C131" i="31" s="1"/>
  <c r="L42" i="30"/>
  <c r="M42" i="30" s="1"/>
  <c r="L69" i="30"/>
  <c r="M69" i="30" s="1"/>
  <c r="B69" i="30" s="1"/>
  <c r="C69" i="30" s="1"/>
  <c r="L41" i="30"/>
  <c r="M41" i="30" s="1"/>
  <c r="L166" i="30"/>
  <c r="M166" i="30" s="1"/>
  <c r="L132" i="30"/>
  <c r="M132" i="30" s="1"/>
  <c r="G103" i="30"/>
  <c r="K102" i="30"/>
  <c r="K101" i="30"/>
  <c r="G71" i="30"/>
  <c r="K70" i="30" s="1"/>
  <c r="G168" i="30"/>
  <c r="G134" i="30"/>
  <c r="B68" i="30"/>
  <c r="C68" i="30" s="1"/>
  <c r="B67" i="30"/>
  <c r="C67" i="30" s="1"/>
  <c r="G44" i="30"/>
  <c r="L100" i="29"/>
  <c r="M100" i="29" s="1"/>
  <c r="B100" i="29" s="1"/>
  <c r="C100" i="29" s="1"/>
  <c r="L69" i="29"/>
  <c r="M69" i="29" s="1"/>
  <c r="B69" i="29" s="1"/>
  <c r="C69" i="29" s="1"/>
  <c r="L163" i="29"/>
  <c r="M163" i="29" s="1"/>
  <c r="L164" i="29"/>
  <c r="M164" i="29" s="1"/>
  <c r="L132" i="29"/>
  <c r="M132" i="29" s="1"/>
  <c r="B132" i="29" s="1"/>
  <c r="C132" i="29" s="1"/>
  <c r="L41" i="29"/>
  <c r="M41" i="29" s="1"/>
  <c r="L42" i="29"/>
  <c r="M42" i="29" s="1"/>
  <c r="G166" i="29"/>
  <c r="K165" i="29" s="1"/>
  <c r="G134" i="29"/>
  <c r="K133" i="29" s="1"/>
  <c r="G71" i="29"/>
  <c r="K70" i="29" s="1"/>
  <c r="G102" i="29"/>
  <c r="K101" i="29" s="1"/>
  <c r="G44" i="29"/>
  <c r="K43" i="29"/>
  <c r="B99" i="29"/>
  <c r="C99" i="29" s="1"/>
  <c r="B98" i="29"/>
  <c r="C98" i="29" s="1"/>
  <c r="B68" i="29"/>
  <c r="C68" i="29" s="1"/>
  <c r="B67" i="29"/>
  <c r="C67" i="29" s="1"/>
  <c r="L133" i="28"/>
  <c r="M133" i="28" s="1"/>
  <c r="B133" i="28" s="1"/>
  <c r="C133" i="28" s="1"/>
  <c r="L166" i="28"/>
  <c r="M166" i="28" s="1"/>
  <c r="B166" i="28" s="1"/>
  <c r="C166" i="28" s="1"/>
  <c r="L69" i="28"/>
  <c r="M69" i="28" s="1"/>
  <c r="B69" i="28" s="1"/>
  <c r="C69" i="28" s="1"/>
  <c r="G40" i="28"/>
  <c r="K39" i="28" s="1"/>
  <c r="G168" i="28"/>
  <c r="B68" i="28"/>
  <c r="C68" i="28" s="1"/>
  <c r="B67" i="28"/>
  <c r="C67" i="28" s="1"/>
  <c r="K38" i="28"/>
  <c r="G103" i="28"/>
  <c r="K102" i="28" s="1"/>
  <c r="K101" i="28"/>
  <c r="G135" i="28"/>
  <c r="K134" i="28" s="1"/>
  <c r="B165" i="28"/>
  <c r="C165" i="28" s="1"/>
  <c r="B164" i="28"/>
  <c r="C164" i="28" s="1"/>
  <c r="B100" i="28"/>
  <c r="C100" i="28" s="1"/>
  <c r="G71" i="28"/>
  <c r="K70" i="28" s="1"/>
  <c r="L100" i="27"/>
  <c r="M100" i="27" s="1"/>
  <c r="L37" i="27"/>
  <c r="M37" i="27" s="1"/>
  <c r="L131" i="27"/>
  <c r="M131" i="27" s="1"/>
  <c r="B131" i="27" s="1"/>
  <c r="C131" i="27" s="1"/>
  <c r="L164" i="27"/>
  <c r="M164" i="27" s="1"/>
  <c r="L69" i="27"/>
  <c r="M69" i="27" s="1"/>
  <c r="B69" i="27" s="1"/>
  <c r="C69" i="27" s="1"/>
  <c r="L99" i="27"/>
  <c r="M99" i="27" s="1"/>
  <c r="L163" i="27"/>
  <c r="M163" i="27" s="1"/>
  <c r="G102" i="27"/>
  <c r="G40" i="27"/>
  <c r="K38" i="27"/>
  <c r="G133" i="27"/>
  <c r="K132" i="27" s="1"/>
  <c r="G166" i="27"/>
  <c r="K165" i="27" s="1"/>
  <c r="G71" i="27"/>
  <c r="B68" i="27"/>
  <c r="C68" i="27" s="1"/>
  <c r="B67" i="27"/>
  <c r="C67" i="27" s="1"/>
  <c r="L162" i="26"/>
  <c r="M162" i="26" s="1"/>
  <c r="B162" i="26" s="1"/>
  <c r="C162" i="26" s="1"/>
  <c r="L69" i="26"/>
  <c r="M69" i="26" s="1"/>
  <c r="B69" i="26" s="1"/>
  <c r="C69" i="26" s="1"/>
  <c r="L99" i="26"/>
  <c r="M99" i="26" s="1"/>
  <c r="L133" i="26"/>
  <c r="M133" i="26" s="1"/>
  <c r="B133" i="26" s="1"/>
  <c r="C133" i="26" s="1"/>
  <c r="G102" i="26"/>
  <c r="K101" i="26" s="1"/>
  <c r="K100" i="26"/>
  <c r="G42" i="26"/>
  <c r="K40" i="26"/>
  <c r="G135" i="26"/>
  <c r="G71" i="26"/>
  <c r="G164" i="26"/>
  <c r="K163" i="26" s="1"/>
  <c r="B68" i="26"/>
  <c r="C68" i="26" s="1"/>
  <c r="B67" i="26"/>
  <c r="C67" i="26" s="1"/>
  <c r="B39" i="26"/>
  <c r="C39" i="26" s="1"/>
  <c r="B38" i="26"/>
  <c r="C38" i="26" s="1"/>
  <c r="B161" i="26"/>
  <c r="C161" i="26" s="1"/>
  <c r="B160" i="26"/>
  <c r="C160" i="26" s="1"/>
  <c r="B132" i="26"/>
  <c r="C132" i="26" s="1"/>
  <c r="L103" i="25"/>
  <c r="M103" i="25" s="1"/>
  <c r="B103" i="25" s="1"/>
  <c r="C103" i="25" s="1"/>
  <c r="L132" i="25"/>
  <c r="M132" i="25" s="1"/>
  <c r="B132" i="25" s="1"/>
  <c r="C132" i="25" s="1"/>
  <c r="L69" i="25"/>
  <c r="M69" i="25" s="1"/>
  <c r="B69" i="25" s="1"/>
  <c r="C69" i="25" s="1"/>
  <c r="L38" i="25"/>
  <c r="M38" i="25" s="1"/>
  <c r="L39" i="25"/>
  <c r="M39" i="25" s="1"/>
  <c r="L164" i="25"/>
  <c r="M164" i="25" s="1"/>
  <c r="L165" i="25"/>
  <c r="M165" i="25" s="1"/>
  <c r="G105" i="25"/>
  <c r="G134" i="25"/>
  <c r="K133" i="25" s="1"/>
  <c r="G71" i="25"/>
  <c r="G41" i="25"/>
  <c r="K40" i="25" s="1"/>
  <c r="G167" i="25"/>
  <c r="K166" i="25" s="1"/>
  <c r="B68" i="25"/>
  <c r="C68" i="25" s="1"/>
  <c r="B67" i="25"/>
  <c r="C67" i="25" s="1"/>
  <c r="B102" i="25"/>
  <c r="C102" i="25" s="1"/>
  <c r="B101" i="25"/>
  <c r="C101" i="25" s="1"/>
  <c r="B131" i="25"/>
  <c r="C131" i="25" s="1"/>
  <c r="B130" i="25"/>
  <c r="C130" i="25" s="1"/>
  <c r="L166" i="24"/>
  <c r="M166" i="24" s="1"/>
  <c r="B166" i="24" s="1"/>
  <c r="C166" i="24" s="1"/>
  <c r="L38" i="24"/>
  <c r="M38" i="24" s="1"/>
  <c r="L39" i="24"/>
  <c r="M39" i="24" s="1"/>
  <c r="L69" i="24"/>
  <c r="M69" i="24" s="1"/>
  <c r="B69" i="24" s="1"/>
  <c r="C69" i="24" s="1"/>
  <c r="L132" i="24"/>
  <c r="M132" i="24" s="1"/>
  <c r="B132" i="24" s="1"/>
  <c r="C132" i="24" s="1"/>
  <c r="L100" i="24"/>
  <c r="M100" i="24" s="1"/>
  <c r="B100" i="24" s="1"/>
  <c r="C100" i="24" s="1"/>
  <c r="G168" i="24"/>
  <c r="G71" i="24"/>
  <c r="K70" i="24" s="1"/>
  <c r="G134" i="24"/>
  <c r="G102" i="24"/>
  <c r="K101" i="24" s="1"/>
  <c r="G41" i="24"/>
  <c r="K40" i="24" s="1"/>
  <c r="B99" i="24"/>
  <c r="C99" i="24" s="1"/>
  <c r="B165" i="24"/>
  <c r="C165" i="24" s="1"/>
  <c r="L38" i="23"/>
  <c r="M38" i="23" s="1"/>
  <c r="L39" i="23"/>
  <c r="M39" i="23" s="1"/>
  <c r="L100" i="23"/>
  <c r="M100" i="23" s="1"/>
  <c r="B100" i="23" s="1"/>
  <c r="C100" i="23" s="1"/>
  <c r="L68" i="23"/>
  <c r="M68" i="23" s="1"/>
  <c r="L69" i="23"/>
  <c r="M69" i="23" s="1"/>
  <c r="L163" i="23"/>
  <c r="M163" i="23" s="1"/>
  <c r="B163" i="23" s="1"/>
  <c r="C163" i="23" s="1"/>
  <c r="G41" i="23"/>
  <c r="K40" i="23"/>
  <c r="G134" i="23"/>
  <c r="G102" i="23"/>
  <c r="K101" i="23" s="1"/>
  <c r="G71" i="23"/>
  <c r="K70" i="23" s="1"/>
  <c r="G165" i="23"/>
  <c r="L162" i="22"/>
  <c r="M162" i="22" s="1"/>
  <c r="L131" i="22"/>
  <c r="M131" i="22" s="1"/>
  <c r="L39" i="22"/>
  <c r="M39" i="22" s="1"/>
  <c r="L130" i="22"/>
  <c r="M130" i="22" s="1"/>
  <c r="L69" i="22"/>
  <c r="M69" i="22" s="1"/>
  <c r="L38" i="22"/>
  <c r="M38" i="22" s="1"/>
  <c r="B38" i="22" s="1"/>
  <c r="C38" i="22" s="1"/>
  <c r="G71" i="22"/>
  <c r="K70" i="22" s="1"/>
  <c r="G41" i="22"/>
  <c r="K40" i="22" s="1"/>
  <c r="G164" i="22"/>
  <c r="K163" i="22" s="1"/>
  <c r="G133" i="22"/>
  <c r="K132" i="22" s="1"/>
  <c r="G105" i="22"/>
  <c r="B102" i="22"/>
  <c r="C102" i="22" s="1"/>
  <c r="B101" i="22"/>
  <c r="C101" i="22" s="1"/>
  <c r="B37" i="22"/>
  <c r="C37" i="22" s="1"/>
  <c r="K103" i="22"/>
  <c r="B68" i="22"/>
  <c r="C68" i="22" s="1"/>
  <c r="B67" i="22"/>
  <c r="C67" i="22" s="1"/>
  <c r="L132" i="21"/>
  <c r="M132" i="21" s="1"/>
  <c r="L163" i="21"/>
  <c r="M163" i="21" s="1"/>
  <c r="L164" i="21"/>
  <c r="M164" i="21" s="1"/>
  <c r="L38" i="21"/>
  <c r="M38" i="21" s="1"/>
  <c r="L100" i="21"/>
  <c r="M100" i="21" s="1"/>
  <c r="L69" i="21"/>
  <c r="M69" i="21" s="1"/>
  <c r="L39" i="21"/>
  <c r="M39" i="21" s="1"/>
  <c r="L133" i="21"/>
  <c r="M133" i="21" s="1"/>
  <c r="G166" i="21"/>
  <c r="K165" i="21" s="1"/>
  <c r="G103" i="21"/>
  <c r="K102" i="21"/>
  <c r="K101" i="21"/>
  <c r="G72" i="21"/>
  <c r="K71" i="21" s="1"/>
  <c r="K70" i="21"/>
  <c r="G41" i="21"/>
  <c r="K40" i="21" s="1"/>
  <c r="G135" i="21"/>
  <c r="K134" i="21"/>
  <c r="K70" i="1"/>
  <c r="L70" i="1" s="1"/>
  <c r="B70" i="1" s="1"/>
  <c r="C70" i="1" s="1"/>
  <c r="B38" i="3"/>
  <c r="C38" i="3" s="1"/>
  <c r="B98" i="4"/>
  <c r="C98" i="4" s="1"/>
  <c r="B34" i="1"/>
  <c r="C34" i="1" s="1"/>
  <c r="C33" i="1"/>
  <c r="G136" i="9"/>
  <c r="K135" i="9" s="1"/>
  <c r="G164" i="9"/>
  <c r="K163" i="9" s="1"/>
  <c r="G40" i="9"/>
  <c r="K39" i="9" s="1"/>
  <c r="K38" i="9"/>
  <c r="B70" i="9"/>
  <c r="C70" i="9" s="1"/>
  <c r="K162" i="9"/>
  <c r="G102" i="9"/>
  <c r="K101" i="9" s="1"/>
  <c r="B133" i="9"/>
  <c r="C133" i="9" s="1"/>
  <c r="B132" i="9"/>
  <c r="C132" i="9" s="1"/>
  <c r="B161" i="9"/>
  <c r="C161" i="9" s="1"/>
  <c r="B160" i="9"/>
  <c r="C160" i="9" s="1"/>
  <c r="K134" i="9"/>
  <c r="B99" i="9"/>
  <c r="C99" i="9" s="1"/>
  <c r="B98" i="9"/>
  <c r="C98" i="9" s="1"/>
  <c r="G74" i="9"/>
  <c r="G71" i="8"/>
  <c r="G165" i="8"/>
  <c r="G133" i="8"/>
  <c r="B99" i="8"/>
  <c r="C99" i="8" s="1"/>
  <c r="B98" i="8"/>
  <c r="C98" i="8" s="1"/>
  <c r="G102" i="8"/>
  <c r="K101" i="8" s="1"/>
  <c r="G40" i="8"/>
  <c r="K39" i="8" s="1"/>
  <c r="G136" i="4"/>
  <c r="K135" i="4" s="1"/>
  <c r="G40" i="4"/>
  <c r="K39" i="4" s="1"/>
  <c r="G165" i="4"/>
  <c r="K164" i="4" s="1"/>
  <c r="K134" i="4"/>
  <c r="G104" i="4"/>
  <c r="K103" i="4" s="1"/>
  <c r="G71" i="4"/>
  <c r="K70" i="4" s="1"/>
  <c r="G165" i="3"/>
  <c r="G74" i="3"/>
  <c r="G104" i="3"/>
  <c r="K103" i="3" s="1"/>
  <c r="B101" i="3"/>
  <c r="C101" i="3" s="1"/>
  <c r="B100" i="3"/>
  <c r="C100" i="3" s="1"/>
  <c r="G133" i="3"/>
  <c r="K132" i="3" s="1"/>
  <c r="B70" i="3"/>
  <c r="C70" i="3" s="1"/>
  <c r="G41" i="3"/>
  <c r="K40" i="3" s="1"/>
  <c r="G164" i="2"/>
  <c r="J163" i="2" s="1"/>
  <c r="J162" i="2"/>
  <c r="G133" i="2"/>
  <c r="J132" i="2" s="1"/>
  <c r="G40" i="2"/>
  <c r="J39" i="2" s="1"/>
  <c r="G104" i="2"/>
  <c r="J103" i="2" s="1"/>
  <c r="J38" i="2"/>
  <c r="J102" i="2"/>
  <c r="B37" i="2"/>
  <c r="C37" i="2" s="1"/>
  <c r="B68" i="2"/>
  <c r="C68" i="2" s="1"/>
  <c r="B67" i="2"/>
  <c r="C67" i="2" s="1"/>
  <c r="G71" i="2"/>
  <c r="G164" i="1"/>
  <c r="J162" i="1"/>
  <c r="G133" i="1"/>
  <c r="J132" i="1" s="1"/>
  <c r="J131" i="1"/>
  <c r="B130" i="1"/>
  <c r="C130" i="1" s="1"/>
  <c r="B129" i="1"/>
  <c r="C129" i="1" s="1"/>
  <c r="G102" i="1"/>
  <c r="J101" i="1" s="1"/>
  <c r="J100" i="1"/>
  <c r="B99" i="1"/>
  <c r="C99" i="1" s="1"/>
  <c r="B98" i="1"/>
  <c r="C98" i="1" s="1"/>
  <c r="G72" i="1"/>
  <c r="L102" i="30" a="1"/>
  <c r="L166" i="25" a="1"/>
  <c r="L39" i="4" a="1"/>
  <c r="L103" i="22" a="1"/>
  <c r="L14" i="9" a="1"/>
  <c r="L40" i="26" a="1"/>
  <c r="L101" i="26" a="1"/>
  <c r="K132" i="2" a="1"/>
  <c r="L12" i="29" a="1"/>
  <c r="L70" i="4" a="1"/>
  <c r="L102" i="31" a="1"/>
  <c r="L101" i="21" a="1"/>
  <c r="L71" i="21" a="1"/>
  <c r="L133" i="34" a="1"/>
  <c r="L102" i="34" a="1"/>
  <c r="L132" i="22" a="1"/>
  <c r="L165" i="27" a="1"/>
  <c r="L103" i="3" a="1"/>
  <c r="K103" i="2" a="1"/>
  <c r="L40" i="24" a="1"/>
  <c r="L70" i="30" a="1"/>
  <c r="L12" i="21" a="1"/>
  <c r="L134" i="21" a="1"/>
  <c r="L12" i="25" a="1"/>
  <c r="L101" i="28" a="1"/>
  <c r="L14" i="27" a="1"/>
  <c r="L133" i="25" a="1"/>
  <c r="L132" i="27" a="1"/>
  <c r="L103" i="4" a="1"/>
  <c r="L40" i="23" a="1"/>
  <c r="L14" i="24" a="1"/>
  <c r="L43" i="29" a="1"/>
  <c r="L39" i="8" a="1"/>
  <c r="L13" i="28" a="1"/>
  <c r="L14" i="34" a="1"/>
  <c r="K12" i="1" a="1"/>
  <c r="K101" i="1" a="1"/>
  <c r="L162" i="9" a="1"/>
  <c r="K102" i="2" a="1"/>
  <c r="L70" i="34" a="1"/>
  <c r="L13" i="4" a="1"/>
  <c r="L166" i="33" a="1"/>
  <c r="L39" i="33" a="1"/>
  <c r="L135" i="4" a="1"/>
  <c r="L134" i="31" a="1"/>
  <c r="L13" i="23" a="1"/>
  <c r="L102" i="28" a="1"/>
  <c r="L40" i="21" a="1"/>
  <c r="L163" i="9" a="1"/>
  <c r="L165" i="21" a="1"/>
  <c r="L101" i="30" a="1"/>
  <c r="L101" i="9" a="1"/>
  <c r="K131" i="1" a="1"/>
  <c r="L14" i="32" a="1"/>
  <c r="L102" i="21" a="1"/>
  <c r="L103" i="33" a="1"/>
  <c r="L40" i="22" a="1"/>
  <c r="L39" i="34" a="1"/>
  <c r="L12" i="22" a="1"/>
  <c r="L13" i="22" a="1"/>
  <c r="L132" i="3" a="1"/>
  <c r="L134" i="4" a="1"/>
  <c r="L12" i="3" a="1"/>
  <c r="L13" i="8" a="1"/>
  <c r="L39" i="28" a="1"/>
  <c r="K39" i="2" a="1"/>
  <c r="L38" i="28" a="1"/>
  <c r="L134" i="34" a="1"/>
  <c r="L101" i="8" a="1"/>
  <c r="L165" i="29" a="1"/>
  <c r="L38" i="31" a="1"/>
  <c r="L38" i="9" a="1"/>
  <c r="L134" i="28" a="1"/>
  <c r="L70" i="24" a="1"/>
  <c r="L12" i="28" a="1"/>
  <c r="L134" i="9" a="1"/>
  <c r="L163" i="26" a="1"/>
  <c r="L135" i="9" a="1"/>
  <c r="K100" i="1" a="1"/>
  <c r="L39" i="9" a="1"/>
  <c r="L133" i="29" a="1"/>
  <c r="L101" i="24" a="1"/>
  <c r="L70" i="21" a="1"/>
  <c r="K132" i="1" a="1"/>
  <c r="K162" i="1" a="1"/>
  <c r="K38" i="2" a="1"/>
  <c r="K162" i="2" a="1"/>
  <c r="L13" i="25" a="1"/>
  <c r="L40" i="3" a="1"/>
  <c r="L133" i="33" a="1"/>
  <c r="L70" i="22" a="1"/>
  <c r="L101" i="29" a="1"/>
  <c r="L101" i="34" a="1"/>
  <c r="L101" i="23" a="1"/>
  <c r="L14" i="33" a="1"/>
  <c r="L38" i="33" a="1"/>
  <c r="L164" i="4" a="1"/>
  <c r="L70" i="23" a="1"/>
  <c r="K163" i="2" a="1"/>
  <c r="L134" i="33" a="1"/>
  <c r="L13" i="3" a="1"/>
  <c r="L70" i="28" a="1"/>
  <c r="L133" i="31" a="1"/>
  <c r="L14" i="26" a="1"/>
  <c r="L38" i="27" a="1"/>
  <c r="L14" i="30" a="1"/>
  <c r="L70" i="29" a="1"/>
  <c r="L100" i="26" a="1"/>
  <c r="L71" i="34" a="1"/>
  <c r="L13" i="21" a="1"/>
  <c r="L40" i="25" a="1"/>
  <c r="L163" i="22" a="1"/>
  <c r="L13" i="31" a="1"/>
  <c r="L40" i="32" a="1"/>
  <c r="L38" i="34" a="1"/>
  <c r="L132" i="23" a="1"/>
  <c r="L166" i="31" a="1"/>
  <c r="L132" i="23" l="1"/>
  <c r="M132" i="23" s="1"/>
  <c r="B132" i="23" s="1"/>
  <c r="C132" i="23" s="1"/>
  <c r="L14" i="34"/>
  <c r="M14" i="34" s="1"/>
  <c r="K15" i="34"/>
  <c r="G16" i="34"/>
  <c r="B14" i="34"/>
  <c r="C14" i="34" s="1"/>
  <c r="B13" i="34"/>
  <c r="C13" i="34" s="1"/>
  <c r="B12" i="34"/>
  <c r="C12" i="34" s="1"/>
  <c r="L14" i="33"/>
  <c r="M14" i="33" s="1"/>
  <c r="B14" i="33" s="1"/>
  <c r="C14" i="33" s="1"/>
  <c r="G16" i="33"/>
  <c r="L14" i="32"/>
  <c r="M14" i="32" s="1"/>
  <c r="G16" i="32"/>
  <c r="K15" i="32" s="1"/>
  <c r="B14" i="32"/>
  <c r="C14" i="32" s="1"/>
  <c r="B13" i="32"/>
  <c r="C13" i="32" s="1"/>
  <c r="B12" i="32"/>
  <c r="C12" i="32" s="1"/>
  <c r="L13" i="31"/>
  <c r="M13" i="31" s="1"/>
  <c r="G15" i="31"/>
  <c r="K14" i="31" s="1"/>
  <c r="B13" i="31"/>
  <c r="C13" i="31" s="1"/>
  <c r="L14" i="30"/>
  <c r="M14" i="30" s="1"/>
  <c r="B14" i="30" s="1"/>
  <c r="C14" i="30" s="1"/>
  <c r="G16" i="30"/>
  <c r="B13" i="30"/>
  <c r="C13" i="30" s="1"/>
  <c r="B12" i="30"/>
  <c r="C12" i="30" s="1"/>
  <c r="L12" i="29"/>
  <c r="M12" i="29" s="1"/>
  <c r="G15" i="29"/>
  <c r="K14" i="29" s="1"/>
  <c r="K13" i="29"/>
  <c r="L12" i="28"/>
  <c r="M12" i="28" s="1"/>
  <c r="L13" i="28"/>
  <c r="M13" i="28" s="1"/>
  <c r="G15" i="28"/>
  <c r="L14" i="27"/>
  <c r="M14" i="27" s="1"/>
  <c r="B14" i="27" s="1"/>
  <c r="C14" i="27" s="1"/>
  <c r="G16" i="27"/>
  <c r="B13" i="27"/>
  <c r="C13" i="27" s="1"/>
  <c r="B12" i="27"/>
  <c r="C12" i="27" s="1"/>
  <c r="L14" i="26"/>
  <c r="M14" i="26" s="1"/>
  <c r="G16" i="26"/>
  <c r="K15" i="26" s="1"/>
  <c r="B14" i="26"/>
  <c r="C14" i="26" s="1"/>
  <c r="B13" i="26"/>
  <c r="C13" i="26" s="1"/>
  <c r="B12" i="26"/>
  <c r="C12" i="26" s="1"/>
  <c r="L13" i="25"/>
  <c r="M13" i="25" s="1"/>
  <c r="L12" i="25"/>
  <c r="M12" i="25" s="1"/>
  <c r="G15" i="25"/>
  <c r="K14" i="25"/>
  <c r="L14" i="24"/>
  <c r="M14" i="24" s="1"/>
  <c r="B14" i="24" s="1"/>
  <c r="C14" i="24" s="1"/>
  <c r="G16" i="24"/>
  <c r="B13" i="24"/>
  <c r="C13" i="24" s="1"/>
  <c r="L13" i="23"/>
  <c r="M13" i="23" s="1"/>
  <c r="B13" i="23" s="1"/>
  <c r="C13" i="23" s="1"/>
  <c r="G16" i="23"/>
  <c r="K15" i="23"/>
  <c r="K14" i="23"/>
  <c r="B12" i="23"/>
  <c r="C12" i="23" s="1"/>
  <c r="L12" i="22"/>
  <c r="M12" i="22" s="1"/>
  <c r="L13" i="22"/>
  <c r="M13" i="22" s="1"/>
  <c r="G15" i="22"/>
  <c r="K14" i="22" s="1"/>
  <c r="L12" i="21"/>
  <c r="M12" i="21" s="1"/>
  <c r="L13" i="21"/>
  <c r="M13" i="21" s="1"/>
  <c r="G15" i="21"/>
  <c r="K14" i="21" s="1"/>
  <c r="L13" i="8"/>
  <c r="M13" i="8" s="1"/>
  <c r="B13" i="8" s="1"/>
  <c r="C13" i="8" s="1"/>
  <c r="K14" i="8"/>
  <c r="G15" i="8"/>
  <c r="B12" i="8"/>
  <c r="C12" i="8" s="1"/>
  <c r="B11" i="8"/>
  <c r="C11" i="8" s="1"/>
  <c r="L14" i="9"/>
  <c r="M14" i="9" s="1"/>
  <c r="B14" i="9" s="1"/>
  <c r="C14" i="9" s="1"/>
  <c r="G16" i="9"/>
  <c r="K15" i="9" s="1"/>
  <c r="L13" i="4"/>
  <c r="M13" i="4" s="1"/>
  <c r="G15" i="4"/>
  <c r="K14" i="4" s="1"/>
  <c r="B13" i="4"/>
  <c r="C13" i="4" s="1"/>
  <c r="B12" i="4"/>
  <c r="C12" i="4" s="1"/>
  <c r="B11" i="4"/>
  <c r="C11" i="4" s="1"/>
  <c r="L12" i="3"/>
  <c r="M12" i="3" s="1"/>
  <c r="L13" i="3"/>
  <c r="M13" i="3" s="1"/>
  <c r="G15" i="3"/>
  <c r="K14" i="3"/>
  <c r="G14" i="2"/>
  <c r="J13" i="2"/>
  <c r="J12" i="2"/>
  <c r="K12" i="1"/>
  <c r="L12" i="1" s="1"/>
  <c r="G14" i="1"/>
  <c r="J13" i="1"/>
  <c r="B131" i="34"/>
  <c r="C131" i="34" s="1"/>
  <c r="B101" i="4"/>
  <c r="C101" i="4" s="1"/>
  <c r="L101" i="8"/>
  <c r="M101" i="8" s="1"/>
  <c r="B101" i="8" s="1"/>
  <c r="C101" i="8" s="1"/>
  <c r="L39" i="8"/>
  <c r="M39" i="8" s="1"/>
  <c r="B39" i="8" s="1"/>
  <c r="C39" i="8" s="1"/>
  <c r="L101" i="9"/>
  <c r="L135" i="9"/>
  <c r="M135" i="9" s="1"/>
  <c r="L39" i="9"/>
  <c r="M39" i="9" s="1"/>
  <c r="L134" i="9"/>
  <c r="M134" i="9" s="1"/>
  <c r="L38" i="9"/>
  <c r="M38" i="9" s="1"/>
  <c r="L162" i="9"/>
  <c r="M162" i="9" s="1"/>
  <c r="L163" i="9"/>
  <c r="M163" i="9" s="1"/>
  <c r="L70" i="4"/>
  <c r="M70" i="4" s="1"/>
  <c r="B70" i="4" s="1"/>
  <c r="C70" i="4" s="1"/>
  <c r="L134" i="4"/>
  <c r="M134" i="4" s="1"/>
  <c r="B134" i="4" s="1"/>
  <c r="C134" i="4" s="1"/>
  <c r="L39" i="4"/>
  <c r="M39" i="4" s="1"/>
  <c r="B39" i="4" s="1"/>
  <c r="C39" i="4" s="1"/>
  <c r="L103" i="4"/>
  <c r="M103" i="4" s="1"/>
  <c r="B103" i="4" s="1"/>
  <c r="C103" i="4" s="1"/>
  <c r="L164" i="4"/>
  <c r="M164" i="4" s="1"/>
  <c r="L135" i="4"/>
  <c r="M135" i="4" s="1"/>
  <c r="L40" i="3"/>
  <c r="M40" i="3" s="1"/>
  <c r="B40" i="3" s="1"/>
  <c r="L132" i="3"/>
  <c r="M132" i="3" s="1"/>
  <c r="B132" i="3" s="1"/>
  <c r="C132" i="3" s="1"/>
  <c r="L103" i="3"/>
  <c r="M103" i="3" s="1"/>
  <c r="B103" i="3" s="1"/>
  <c r="C103" i="3" s="1"/>
  <c r="K132" i="2"/>
  <c r="L132" i="2" s="1"/>
  <c r="B132" i="2" s="1"/>
  <c r="C132" i="2" s="1"/>
  <c r="K103" i="2"/>
  <c r="L103" i="2" s="1"/>
  <c r="K162" i="2"/>
  <c r="L162" i="2" s="1"/>
  <c r="K38" i="2"/>
  <c r="L38" i="2" s="1"/>
  <c r="K163" i="2"/>
  <c r="L163" i="2" s="1"/>
  <c r="K102" i="2"/>
  <c r="L102" i="2" s="1"/>
  <c r="K39" i="2"/>
  <c r="L39" i="2" s="1"/>
  <c r="L101" i="34"/>
  <c r="M101" i="34" s="1"/>
  <c r="L38" i="34"/>
  <c r="M38" i="34" s="1"/>
  <c r="L133" i="34"/>
  <c r="M133" i="34" s="1"/>
  <c r="B133" i="34" s="1"/>
  <c r="C133" i="34" s="1"/>
  <c r="L70" i="34"/>
  <c r="M70" i="34" s="1"/>
  <c r="B70" i="34" s="1"/>
  <c r="C70" i="34" s="1"/>
  <c r="L71" i="34"/>
  <c r="M71" i="34" s="1"/>
  <c r="L102" i="34"/>
  <c r="M102" i="34" s="1"/>
  <c r="L39" i="34"/>
  <c r="M39" i="34" s="1"/>
  <c r="L134" i="34"/>
  <c r="M134" i="34" s="1"/>
  <c r="G169" i="34"/>
  <c r="K168" i="34"/>
  <c r="K167" i="34"/>
  <c r="G73" i="34"/>
  <c r="G104" i="34"/>
  <c r="K103" i="34" s="1"/>
  <c r="G41" i="34"/>
  <c r="K40" i="34" s="1"/>
  <c r="G136" i="34"/>
  <c r="K135" i="34" s="1"/>
  <c r="B69" i="34"/>
  <c r="C69" i="34" s="1"/>
  <c r="L166" i="33"/>
  <c r="M166" i="33" s="1"/>
  <c r="B166" i="33" s="1"/>
  <c r="C166" i="33" s="1"/>
  <c r="L103" i="33"/>
  <c r="M103" i="33" s="1"/>
  <c r="B103" i="33" s="1"/>
  <c r="C103" i="33" s="1"/>
  <c r="L39" i="33"/>
  <c r="M39" i="33" s="1"/>
  <c r="L38" i="33"/>
  <c r="M38" i="33" s="1"/>
  <c r="L133" i="33"/>
  <c r="M133" i="33" s="1"/>
  <c r="L134" i="33"/>
  <c r="M134" i="33" s="1"/>
  <c r="G168" i="33"/>
  <c r="G72" i="33"/>
  <c r="K70" i="33"/>
  <c r="G105" i="33"/>
  <c r="K104" i="33" s="1"/>
  <c r="G41" i="33"/>
  <c r="K40" i="33" s="1"/>
  <c r="G136" i="33"/>
  <c r="K135" i="33"/>
  <c r="B69" i="31"/>
  <c r="C69" i="31" s="1"/>
  <c r="B165" i="33"/>
  <c r="C165" i="33" s="1"/>
  <c r="B102" i="33"/>
  <c r="C102" i="33" s="1"/>
  <c r="B101" i="33"/>
  <c r="C101" i="33" s="1"/>
  <c r="L40" i="32"/>
  <c r="M40" i="32" s="1"/>
  <c r="B40" i="32" s="1"/>
  <c r="C40" i="32" s="1"/>
  <c r="G135" i="32"/>
  <c r="K134" i="32"/>
  <c r="G72" i="32"/>
  <c r="K71" i="32"/>
  <c r="K70" i="32"/>
  <c r="G103" i="32"/>
  <c r="K102" i="32" s="1"/>
  <c r="K101" i="32"/>
  <c r="G166" i="32"/>
  <c r="K165" i="32" s="1"/>
  <c r="B39" i="32"/>
  <c r="C39" i="32" s="1"/>
  <c r="B38" i="32"/>
  <c r="C38" i="32" s="1"/>
  <c r="G42" i="32"/>
  <c r="K133" i="32"/>
  <c r="K164" i="32"/>
  <c r="B69" i="32"/>
  <c r="C69" i="32" s="1"/>
  <c r="B163" i="32"/>
  <c r="C163" i="32" s="1"/>
  <c r="L133" i="31"/>
  <c r="M133" i="31" s="1"/>
  <c r="L38" i="31"/>
  <c r="M38" i="31" s="1"/>
  <c r="L134" i="31"/>
  <c r="M134" i="31" s="1"/>
  <c r="L102" i="31"/>
  <c r="M102" i="31" s="1"/>
  <c r="B102" i="31" s="1"/>
  <c r="C102" i="31" s="1"/>
  <c r="L166" i="31"/>
  <c r="M166" i="31" s="1"/>
  <c r="B166" i="31" s="1"/>
  <c r="C166" i="31" s="1"/>
  <c r="G136" i="31"/>
  <c r="K135" i="31" s="1"/>
  <c r="G41" i="31"/>
  <c r="K40" i="31"/>
  <c r="K39" i="31"/>
  <c r="B68" i="31"/>
  <c r="C68" i="31" s="1"/>
  <c r="G72" i="31"/>
  <c r="K71" i="31" s="1"/>
  <c r="G104" i="31"/>
  <c r="K103" i="31" s="1"/>
  <c r="G168" i="31"/>
  <c r="B165" i="31"/>
  <c r="C165" i="31" s="1"/>
  <c r="B164" i="31"/>
  <c r="C164" i="31" s="1"/>
  <c r="K70" i="31"/>
  <c r="L70" i="30"/>
  <c r="M70" i="30" s="1"/>
  <c r="B70" i="30" s="1"/>
  <c r="C70" i="30" s="1"/>
  <c r="L101" i="30"/>
  <c r="M101" i="30" s="1"/>
  <c r="L102" i="30"/>
  <c r="M102" i="30" s="1"/>
  <c r="G45" i="30"/>
  <c r="K43" i="30"/>
  <c r="G135" i="30"/>
  <c r="K134" i="30" s="1"/>
  <c r="K133" i="30"/>
  <c r="G169" i="30"/>
  <c r="K168" i="30" s="1"/>
  <c r="B164" i="27"/>
  <c r="C164" i="27" s="1"/>
  <c r="K167" i="30"/>
  <c r="G72" i="30"/>
  <c r="K71" i="30"/>
  <c r="G104" i="30"/>
  <c r="K103" i="30"/>
  <c r="B42" i="30"/>
  <c r="C42" i="30" s="1"/>
  <c r="B41" i="30"/>
  <c r="C41" i="30" s="1"/>
  <c r="B132" i="30"/>
  <c r="C132" i="30" s="1"/>
  <c r="B166" i="30"/>
  <c r="C166" i="30" s="1"/>
  <c r="L133" i="29"/>
  <c r="M133" i="29" s="1"/>
  <c r="B133" i="29" s="1"/>
  <c r="C133" i="29" s="1"/>
  <c r="L43" i="29"/>
  <c r="M43" i="29" s="1"/>
  <c r="L101" i="29"/>
  <c r="M101" i="29" s="1"/>
  <c r="B101" i="29" s="1"/>
  <c r="C101" i="29" s="1"/>
  <c r="L70" i="29"/>
  <c r="M70" i="29" s="1"/>
  <c r="B70" i="29" s="1"/>
  <c r="C70" i="29" s="1"/>
  <c r="L165" i="29"/>
  <c r="M165" i="29" s="1"/>
  <c r="B165" i="29" s="1"/>
  <c r="C165" i="29" s="1"/>
  <c r="G103" i="29"/>
  <c r="K102" i="29" s="1"/>
  <c r="G167" i="29"/>
  <c r="K166" i="29" s="1"/>
  <c r="B42" i="29"/>
  <c r="C42" i="29" s="1"/>
  <c r="B41" i="29"/>
  <c r="C41" i="29" s="1"/>
  <c r="B164" i="29"/>
  <c r="C164" i="29" s="1"/>
  <c r="B163" i="29"/>
  <c r="C163" i="29" s="1"/>
  <c r="G45" i="29"/>
  <c r="G72" i="29"/>
  <c r="G135" i="29"/>
  <c r="L39" i="28"/>
  <c r="M39" i="28" s="1"/>
  <c r="L102" i="28"/>
  <c r="M102" i="28" s="1"/>
  <c r="L38" i="28"/>
  <c r="M38" i="28" s="1"/>
  <c r="L134" i="28"/>
  <c r="M134" i="28" s="1"/>
  <c r="B134" i="28" s="1"/>
  <c r="C134" i="28" s="1"/>
  <c r="L101" i="28"/>
  <c r="M101" i="28" s="1"/>
  <c r="L70" i="28"/>
  <c r="M70" i="28" s="1"/>
  <c r="B70" i="28" s="1"/>
  <c r="C70" i="28" s="1"/>
  <c r="G136" i="28"/>
  <c r="K135" i="28" s="1"/>
  <c r="G104" i="28"/>
  <c r="K103" i="28" s="1"/>
  <c r="G169" i="28"/>
  <c r="K168" i="28" s="1"/>
  <c r="G72" i="28"/>
  <c r="K71" i="28" s="1"/>
  <c r="K167" i="28"/>
  <c r="G41" i="28"/>
  <c r="K40" i="28" s="1"/>
  <c r="L165" i="27"/>
  <c r="M165" i="27" s="1"/>
  <c r="B165" i="27" s="1"/>
  <c r="C165" i="27" s="1"/>
  <c r="L132" i="27"/>
  <c r="M132" i="27" s="1"/>
  <c r="B132" i="27" s="1"/>
  <c r="C132" i="27" s="1"/>
  <c r="L38" i="27"/>
  <c r="M38" i="27" s="1"/>
  <c r="B38" i="27" s="1"/>
  <c r="C38" i="27" s="1"/>
  <c r="G72" i="27"/>
  <c r="K71" i="27" s="1"/>
  <c r="K70" i="27"/>
  <c r="G167" i="27"/>
  <c r="K166" i="27" s="1"/>
  <c r="G134" i="27"/>
  <c r="K133" i="27" s="1"/>
  <c r="B163" i="27"/>
  <c r="C163" i="27" s="1"/>
  <c r="G41" i="27"/>
  <c r="K40" i="27" s="1"/>
  <c r="K39" i="27"/>
  <c r="G103" i="27"/>
  <c r="K102" i="27" s="1"/>
  <c r="K101" i="27"/>
  <c r="B100" i="27"/>
  <c r="C100" i="27" s="1"/>
  <c r="B99" i="27"/>
  <c r="C99" i="27" s="1"/>
  <c r="B37" i="27"/>
  <c r="C37" i="27" s="1"/>
  <c r="L40" i="26"/>
  <c r="M40" i="26" s="1"/>
  <c r="L163" i="26"/>
  <c r="M163" i="26" s="1"/>
  <c r="B163" i="26" s="1"/>
  <c r="C163" i="26" s="1"/>
  <c r="L100" i="26"/>
  <c r="M100" i="26" s="1"/>
  <c r="B100" i="26" s="1"/>
  <c r="C100" i="26" s="1"/>
  <c r="L101" i="26"/>
  <c r="M101" i="26" s="1"/>
  <c r="G43" i="26"/>
  <c r="K42" i="26"/>
  <c r="G103" i="26"/>
  <c r="K102" i="26" s="1"/>
  <c r="G165" i="26"/>
  <c r="G72" i="26"/>
  <c r="K71" i="26" s="1"/>
  <c r="K70" i="26"/>
  <c r="G136" i="26"/>
  <c r="K135" i="26" s="1"/>
  <c r="K134" i="26"/>
  <c r="K41" i="26"/>
  <c r="B99" i="26"/>
  <c r="C99" i="26" s="1"/>
  <c r="L166" i="25"/>
  <c r="M166" i="25" s="1"/>
  <c r="B166" i="25" s="1"/>
  <c r="C166" i="25" s="1"/>
  <c r="L40" i="25"/>
  <c r="M40" i="25" s="1"/>
  <c r="B40" i="25" s="1"/>
  <c r="C40" i="25" s="1"/>
  <c r="L133" i="25"/>
  <c r="M133" i="25" s="1"/>
  <c r="B133" i="25" s="1"/>
  <c r="C133" i="25" s="1"/>
  <c r="G168" i="25"/>
  <c r="G42" i="25"/>
  <c r="G72" i="25"/>
  <c r="K70" i="25"/>
  <c r="G135" i="25"/>
  <c r="K134" i="25" s="1"/>
  <c r="G106" i="25"/>
  <c r="K105" i="25" s="1"/>
  <c r="K104" i="25"/>
  <c r="B165" i="25"/>
  <c r="C165" i="25" s="1"/>
  <c r="B164" i="25"/>
  <c r="C164" i="25" s="1"/>
  <c r="B39" i="25"/>
  <c r="C39" i="25" s="1"/>
  <c r="B38" i="25"/>
  <c r="C38" i="25" s="1"/>
  <c r="L70" i="24"/>
  <c r="M70" i="24" s="1"/>
  <c r="B70" i="24" s="1"/>
  <c r="C70" i="24" s="1"/>
  <c r="L101" i="24"/>
  <c r="M101" i="24" s="1"/>
  <c r="B101" i="24" s="1"/>
  <c r="C101" i="24" s="1"/>
  <c r="L40" i="24"/>
  <c r="M40" i="24" s="1"/>
  <c r="B40" i="24" s="1"/>
  <c r="C40" i="24" s="1"/>
  <c r="G42" i="24"/>
  <c r="K41" i="24" s="1"/>
  <c r="G135" i="24"/>
  <c r="K134" i="24" s="1"/>
  <c r="K133" i="24"/>
  <c r="G103" i="24"/>
  <c r="K102" i="24" s="1"/>
  <c r="B39" i="22"/>
  <c r="C39" i="22" s="1"/>
  <c r="B39" i="24"/>
  <c r="C39" i="24" s="1"/>
  <c r="B38" i="24"/>
  <c r="C38" i="24" s="1"/>
  <c r="G72" i="24"/>
  <c r="K71" i="24" s="1"/>
  <c r="G169" i="24"/>
  <c r="K167" i="24"/>
  <c r="L101" i="23"/>
  <c r="M101" i="23" s="1"/>
  <c r="B101" i="23" s="1"/>
  <c r="C101" i="23" s="1"/>
  <c r="L70" i="23"/>
  <c r="M70" i="23" s="1"/>
  <c r="B70" i="23" s="1"/>
  <c r="C70" i="23" s="1"/>
  <c r="L40" i="23"/>
  <c r="M40" i="23" s="1"/>
  <c r="B40" i="23" s="1"/>
  <c r="C40" i="23" s="1"/>
  <c r="G166" i="23"/>
  <c r="K165" i="23" s="1"/>
  <c r="K164" i="23"/>
  <c r="G135" i="23"/>
  <c r="K134" i="23" s="1"/>
  <c r="K133" i="23"/>
  <c r="G72" i="23"/>
  <c r="G103" i="23"/>
  <c r="K102" i="23" s="1"/>
  <c r="G42" i="23"/>
  <c r="B69" i="23"/>
  <c r="C69" i="23" s="1"/>
  <c r="B68" i="23"/>
  <c r="C68" i="23" s="1"/>
  <c r="B39" i="23"/>
  <c r="C39" i="23" s="1"/>
  <c r="B38" i="23"/>
  <c r="C38" i="23" s="1"/>
  <c r="L40" i="22"/>
  <c r="M40" i="22" s="1"/>
  <c r="B40" i="22" s="1"/>
  <c r="C40" i="22" s="1"/>
  <c r="L163" i="22"/>
  <c r="M163" i="22" s="1"/>
  <c r="B163" i="22" s="1"/>
  <c r="C163" i="22" s="1"/>
  <c r="L132" i="22"/>
  <c r="M132" i="22" s="1"/>
  <c r="B132" i="22" s="1"/>
  <c r="C132" i="22" s="1"/>
  <c r="L70" i="22"/>
  <c r="M70" i="22" s="1"/>
  <c r="B70" i="22" s="1"/>
  <c r="C70" i="22" s="1"/>
  <c r="L103" i="22"/>
  <c r="M103" i="22" s="1"/>
  <c r="G72" i="22"/>
  <c r="K71" i="22" s="1"/>
  <c r="G106" i="22"/>
  <c r="K105" i="22" s="1"/>
  <c r="K104" i="22"/>
  <c r="G134" i="22"/>
  <c r="G165" i="22"/>
  <c r="K164" i="22" s="1"/>
  <c r="G42" i="22"/>
  <c r="K41" i="22" s="1"/>
  <c r="B162" i="22"/>
  <c r="C162" i="22" s="1"/>
  <c r="B131" i="22"/>
  <c r="C131" i="22" s="1"/>
  <c r="B130" i="22"/>
  <c r="C130" i="22" s="1"/>
  <c r="B69" i="22"/>
  <c r="C69" i="22" s="1"/>
  <c r="L71" i="21"/>
  <c r="M71" i="21" s="1"/>
  <c r="L70" i="21"/>
  <c r="M70" i="21" s="1"/>
  <c r="L101" i="21"/>
  <c r="M101" i="21" s="1"/>
  <c r="B101" i="21" s="1"/>
  <c r="C101" i="21" s="1"/>
  <c r="L102" i="21"/>
  <c r="M102" i="21" s="1"/>
  <c r="L134" i="21"/>
  <c r="M134" i="21" s="1"/>
  <c r="L40" i="21"/>
  <c r="M40" i="21" s="1"/>
  <c r="B40" i="21" s="1"/>
  <c r="C40" i="21" s="1"/>
  <c r="L165" i="21"/>
  <c r="M165" i="21" s="1"/>
  <c r="B165" i="21" s="1"/>
  <c r="C165" i="21" s="1"/>
  <c r="B133" i="21"/>
  <c r="C133" i="21" s="1"/>
  <c r="B132" i="21"/>
  <c r="C132" i="21" s="1"/>
  <c r="G104" i="21"/>
  <c r="K103" i="21" s="1"/>
  <c r="G136" i="21"/>
  <c r="G73" i="21"/>
  <c r="K72" i="21" s="1"/>
  <c r="G167" i="21"/>
  <c r="B100" i="21"/>
  <c r="C100" i="21" s="1"/>
  <c r="G42" i="21"/>
  <c r="B69" i="21"/>
  <c r="C69" i="21" s="1"/>
  <c r="B39" i="21"/>
  <c r="C39" i="21" s="1"/>
  <c r="B38" i="21"/>
  <c r="C38" i="21" s="1"/>
  <c r="B164" i="21"/>
  <c r="C164" i="21" s="1"/>
  <c r="B163" i="21"/>
  <c r="C163" i="21" s="1"/>
  <c r="M101" i="9"/>
  <c r="B101" i="9" s="1"/>
  <c r="C101" i="9" s="1"/>
  <c r="K101" i="1"/>
  <c r="L101" i="1" s="1"/>
  <c r="K132" i="1"/>
  <c r="L132" i="1" s="1"/>
  <c r="K100" i="1"/>
  <c r="L100" i="1" s="1"/>
  <c r="K131" i="1"/>
  <c r="L131" i="1" s="1"/>
  <c r="K162" i="1"/>
  <c r="L162" i="1" s="1"/>
  <c r="B39" i="3"/>
  <c r="C39" i="3" s="1"/>
  <c r="B100" i="4"/>
  <c r="C100" i="4" s="1"/>
  <c r="B37" i="9"/>
  <c r="C37" i="9" s="1"/>
  <c r="G75" i="9"/>
  <c r="K74" i="9" s="1"/>
  <c r="G41" i="9"/>
  <c r="K40" i="9" s="1"/>
  <c r="G137" i="9"/>
  <c r="K136" i="9" s="1"/>
  <c r="B72" i="9"/>
  <c r="C72" i="9" s="1"/>
  <c r="G103" i="9"/>
  <c r="K102" i="9" s="1"/>
  <c r="K73" i="9"/>
  <c r="G165" i="9"/>
  <c r="G166" i="8"/>
  <c r="K165" i="8" s="1"/>
  <c r="G72" i="8"/>
  <c r="K71" i="8" s="1"/>
  <c r="B69" i="8"/>
  <c r="C69" i="8" s="1"/>
  <c r="B68" i="8"/>
  <c r="C68" i="8" s="1"/>
  <c r="G134" i="8"/>
  <c r="K133" i="8" s="1"/>
  <c r="K132" i="8"/>
  <c r="K164" i="8"/>
  <c r="K70" i="8"/>
  <c r="G41" i="8"/>
  <c r="K40" i="8" s="1"/>
  <c r="B163" i="8"/>
  <c r="C163" i="8" s="1"/>
  <c r="B162" i="8"/>
  <c r="C162" i="8" s="1"/>
  <c r="G103" i="8"/>
  <c r="K102" i="8" s="1"/>
  <c r="G166" i="4"/>
  <c r="K165" i="4" s="1"/>
  <c r="G137" i="4"/>
  <c r="K136" i="4" s="1"/>
  <c r="B38" i="4"/>
  <c r="C38" i="4" s="1"/>
  <c r="B37" i="4"/>
  <c r="C37" i="4" s="1"/>
  <c r="G41" i="4"/>
  <c r="K40" i="4" s="1"/>
  <c r="G72" i="4"/>
  <c r="K71" i="4" s="1"/>
  <c r="B102" i="4"/>
  <c r="C102" i="4" s="1"/>
  <c r="B133" i="4"/>
  <c r="C133" i="4" s="1"/>
  <c r="G105" i="4"/>
  <c r="K104" i="4"/>
  <c r="B72" i="3"/>
  <c r="C72" i="3" s="1"/>
  <c r="G105" i="3"/>
  <c r="K104" i="3" s="1"/>
  <c r="G75" i="3"/>
  <c r="K73" i="3"/>
  <c r="G166" i="3"/>
  <c r="K165" i="3" s="1"/>
  <c r="K164" i="3"/>
  <c r="G42" i="3"/>
  <c r="K41" i="3" s="1"/>
  <c r="B71" i="3"/>
  <c r="C71" i="3" s="1"/>
  <c r="G134" i="3"/>
  <c r="K133" i="3" s="1"/>
  <c r="G134" i="2"/>
  <c r="J133" i="2" s="1"/>
  <c r="G72" i="2"/>
  <c r="J71" i="2" s="1"/>
  <c r="J70" i="2"/>
  <c r="G105" i="2"/>
  <c r="J104" i="2"/>
  <c r="G41" i="2"/>
  <c r="J40" i="2" s="1"/>
  <c r="G165" i="2"/>
  <c r="G165" i="1"/>
  <c r="J164" i="1"/>
  <c r="J163" i="1"/>
  <c r="G134" i="1"/>
  <c r="G103" i="1"/>
  <c r="G73" i="1"/>
  <c r="J72" i="1" s="1"/>
  <c r="J71" i="1"/>
  <c r="G39" i="1"/>
  <c r="L71" i="30" a="1"/>
  <c r="L103" i="34" a="1"/>
  <c r="L14" i="3" a="1"/>
  <c r="L40" i="31" a="1"/>
  <c r="L71" i="4" a="1"/>
  <c r="L14" i="23" a="1"/>
  <c r="L70" i="27" a="1"/>
  <c r="L39" i="27" a="1"/>
  <c r="L103" i="30" a="1"/>
  <c r="K13" i="2" a="1"/>
  <c r="L103" i="31" a="1"/>
  <c r="L40" i="4" a="1"/>
  <c r="L40" i="28" a="1"/>
  <c r="L164" i="3" a="1"/>
  <c r="L134" i="23" a="1"/>
  <c r="L101" i="27" a="1"/>
  <c r="L70" i="31" a="1"/>
  <c r="K12" i="2" a="1"/>
  <c r="L165" i="32" a="1"/>
  <c r="L72" i="21" a="1"/>
  <c r="L102" i="27" a="1"/>
  <c r="L136" i="9" a="1"/>
  <c r="L165" i="23" a="1"/>
  <c r="L70" i="8" a="1"/>
  <c r="L135" i="34" a="1"/>
  <c r="L134" i="25" a="1"/>
  <c r="L101" i="32" a="1"/>
  <c r="L71" i="24" a="1"/>
  <c r="K40" i="2" a="1"/>
  <c r="L73" i="9" a="1"/>
  <c r="L15" i="34" a="1"/>
  <c r="L71" i="27" a="1"/>
  <c r="L73" i="3" a="1"/>
  <c r="L103" i="21" a="1"/>
  <c r="L167" i="24" a="1"/>
  <c r="L104" i="33" a="1"/>
  <c r="K133" i="2" a="1"/>
  <c r="L70" i="33" a="1"/>
  <c r="L40" i="9" a="1"/>
  <c r="L14" i="22" a="1"/>
  <c r="L14" i="21" a="1"/>
  <c r="L164" i="23" a="1"/>
  <c r="L134" i="30" a="1"/>
  <c r="L105" i="22" a="1"/>
  <c r="L70" i="25" a="1"/>
  <c r="L104" i="25" a="1"/>
  <c r="L135" i="33" a="1"/>
  <c r="L42" i="26" a="1"/>
  <c r="L71" i="28" a="1"/>
  <c r="L168" i="30" a="1"/>
  <c r="L133" i="23" a="1"/>
  <c r="K163" i="1" a="1"/>
  <c r="L133" i="8" a="1"/>
  <c r="L71" i="26" a="1"/>
  <c r="L165" i="3" a="1"/>
  <c r="L40" i="34" a="1"/>
  <c r="L135" i="28" a="1"/>
  <c r="L71" i="32" a="1"/>
  <c r="L15" i="32" a="1"/>
  <c r="L70" i="26" a="1"/>
  <c r="L166" i="27" a="1"/>
  <c r="L41" i="3" a="1"/>
  <c r="L14" i="31" a="1"/>
  <c r="L102" i="8" a="1"/>
  <c r="L135" i="26" a="1"/>
  <c r="L133" i="27" a="1"/>
  <c r="L104" i="22" a="1"/>
  <c r="L102" i="23" a="1"/>
  <c r="L102" i="9" a="1"/>
  <c r="L74" i="9" a="1"/>
  <c r="L164" i="32" a="1"/>
  <c r="L14" i="8" a="1"/>
  <c r="L104" i="3" a="1"/>
  <c r="K71" i="1" a="1"/>
  <c r="L40" i="33" a="1"/>
  <c r="K70" i="2" a="1"/>
  <c r="L104" i="4" a="1"/>
  <c r="L105" i="25" a="1"/>
  <c r="L15" i="9" a="1"/>
  <c r="L102" i="26" a="1"/>
  <c r="L165" i="4" a="1"/>
  <c r="L167" i="30" a="1"/>
  <c r="L133" i="24" a="1"/>
  <c r="L71" i="8" a="1"/>
  <c r="L14" i="4" a="1"/>
  <c r="L70" i="32" a="1"/>
  <c r="L13" i="29" a="1"/>
  <c r="K13" i="1" a="1"/>
  <c r="L71" i="31" a="1"/>
  <c r="L40" i="8" a="1"/>
  <c r="L132" i="8" a="1"/>
  <c r="L136" i="4" a="1"/>
  <c r="L71" i="22" a="1"/>
  <c r="L41" i="26" a="1"/>
  <c r="L167" i="34" a="1"/>
  <c r="L41" i="24" a="1"/>
  <c r="L135" i="31" a="1"/>
  <c r="L15" i="26" a="1"/>
  <c r="L166" i="29" a="1"/>
  <c r="L14" i="29" a="1"/>
  <c r="L165" i="8" a="1"/>
  <c r="L102" i="24" a="1"/>
  <c r="K71" i="2" a="1"/>
  <c r="L164" i="8" a="1"/>
  <c r="L164" i="22" a="1"/>
  <c r="L133" i="30" a="1"/>
  <c r="L14" i="25" a="1"/>
  <c r="L15" i="23" a="1"/>
  <c r="L103" i="28" a="1"/>
  <c r="L40" i="27" a="1"/>
  <c r="K164" i="1" a="1"/>
  <c r="K72" i="1" a="1"/>
  <c r="L102" i="32" a="1"/>
  <c r="L133" i="32" a="1"/>
  <c r="L134" i="32" a="1"/>
  <c r="L168" i="34" a="1"/>
  <c r="L39" i="31" a="1"/>
  <c r="L43" i="30" a="1"/>
  <c r="L102" i="29" a="1"/>
  <c r="L167" i="28" a="1"/>
  <c r="L168" i="28" a="1"/>
  <c r="K104" i="2" a="1"/>
  <c r="L133" i="3" a="1"/>
  <c r="L134" i="26" a="1"/>
  <c r="L134" i="24" a="1"/>
  <c r="L41" i="22" a="1"/>
  <c r="L15" i="34" l="1"/>
  <c r="M15" i="34" s="1"/>
  <c r="B15" i="34" s="1"/>
  <c r="C15" i="34" s="1"/>
  <c r="G17" i="34"/>
  <c r="K16" i="34" s="1"/>
  <c r="G17" i="33"/>
  <c r="K16" i="33" s="1"/>
  <c r="K15" i="33"/>
  <c r="L15" i="32"/>
  <c r="M15" i="32" s="1"/>
  <c r="B15" i="32" s="1"/>
  <c r="C15" i="32" s="1"/>
  <c r="G17" i="32"/>
  <c r="K16" i="32"/>
  <c r="L14" i="31"/>
  <c r="M14" i="31" s="1"/>
  <c r="B14" i="31" s="1"/>
  <c r="C14" i="31" s="1"/>
  <c r="G16" i="31"/>
  <c r="G17" i="30"/>
  <c r="K16" i="30"/>
  <c r="K15" i="30"/>
  <c r="L13" i="29"/>
  <c r="M13" i="29" s="1"/>
  <c r="L14" i="29"/>
  <c r="M14" i="29" s="1"/>
  <c r="G16" i="29"/>
  <c r="B13" i="29"/>
  <c r="C13" i="29" s="1"/>
  <c r="B12" i="29"/>
  <c r="C12" i="29" s="1"/>
  <c r="G16" i="28"/>
  <c r="K15" i="28" s="1"/>
  <c r="K14" i="28"/>
  <c r="B13" i="28"/>
  <c r="C13" i="28" s="1"/>
  <c r="B12" i="28"/>
  <c r="C12" i="28" s="1"/>
  <c r="G17" i="27"/>
  <c r="K16" i="27"/>
  <c r="K15" i="27"/>
  <c r="L15" i="26"/>
  <c r="M15" i="26" s="1"/>
  <c r="B15" i="26" s="1"/>
  <c r="C15" i="26" s="1"/>
  <c r="G17" i="26"/>
  <c r="L14" i="25"/>
  <c r="M14" i="25" s="1"/>
  <c r="B14" i="25" s="1"/>
  <c r="C14" i="25" s="1"/>
  <c r="G16" i="25"/>
  <c r="B13" i="25"/>
  <c r="C13" i="25" s="1"/>
  <c r="B12" i="25"/>
  <c r="C12" i="25" s="1"/>
  <c r="G17" i="24"/>
  <c r="K16" i="24"/>
  <c r="K15" i="24"/>
  <c r="L14" i="23"/>
  <c r="M14" i="23" s="1"/>
  <c r="B14" i="23" s="1"/>
  <c r="C14" i="23" s="1"/>
  <c r="L15" i="23"/>
  <c r="M15" i="23" s="1"/>
  <c r="G17" i="23"/>
  <c r="L14" i="22"/>
  <c r="M14" i="22" s="1"/>
  <c r="B14" i="22" s="1"/>
  <c r="C14" i="22" s="1"/>
  <c r="G16" i="22"/>
  <c r="K15" i="22" s="1"/>
  <c r="B13" i="22"/>
  <c r="C13" i="22" s="1"/>
  <c r="B12" i="22"/>
  <c r="C12" i="22" s="1"/>
  <c r="L14" i="21"/>
  <c r="M14" i="21" s="1"/>
  <c r="B14" i="21" s="1"/>
  <c r="C14" i="21" s="1"/>
  <c r="G16" i="21"/>
  <c r="K15" i="21" s="1"/>
  <c r="B13" i="21"/>
  <c r="C13" i="21" s="1"/>
  <c r="B12" i="21"/>
  <c r="C12" i="21" s="1"/>
  <c r="L14" i="8"/>
  <c r="M14" i="8" s="1"/>
  <c r="G16" i="8"/>
  <c r="K15" i="8" s="1"/>
  <c r="B14" i="8"/>
  <c r="C14" i="8" s="1"/>
  <c r="L15" i="9"/>
  <c r="M15" i="9" s="1"/>
  <c r="B15" i="9" s="1"/>
  <c r="C15" i="9" s="1"/>
  <c r="G17" i="9"/>
  <c r="L14" i="4"/>
  <c r="M14" i="4" s="1"/>
  <c r="B14" i="4" s="1"/>
  <c r="C14" i="4" s="1"/>
  <c r="G16" i="4"/>
  <c r="K15" i="4"/>
  <c r="L14" i="3"/>
  <c r="M14" i="3" s="1"/>
  <c r="B14" i="3" s="1"/>
  <c r="C14" i="3" s="1"/>
  <c r="G16" i="3"/>
  <c r="K15" i="3" s="1"/>
  <c r="B13" i="3"/>
  <c r="C13" i="3" s="1"/>
  <c r="B12" i="3"/>
  <c r="C12" i="3" s="1"/>
  <c r="K13" i="2"/>
  <c r="L13" i="2" s="1"/>
  <c r="K12" i="2"/>
  <c r="L12" i="2" s="1"/>
  <c r="G15" i="2"/>
  <c r="J14" i="2"/>
  <c r="K13" i="1"/>
  <c r="L13" i="1" s="1"/>
  <c r="B12" i="1"/>
  <c r="C12" i="1" s="1"/>
  <c r="G15" i="1"/>
  <c r="J14" i="1" s="1"/>
  <c r="L71" i="8"/>
  <c r="M71" i="8" s="1"/>
  <c r="L133" i="8"/>
  <c r="M133" i="8" s="1"/>
  <c r="L102" i="8"/>
  <c r="M102" i="8" s="1"/>
  <c r="B102" i="8" s="1"/>
  <c r="C102" i="8" s="1"/>
  <c r="L164" i="8"/>
  <c r="M164" i="8" s="1"/>
  <c r="L132" i="8"/>
  <c r="M132" i="8" s="1"/>
  <c r="L40" i="8"/>
  <c r="M40" i="8" s="1"/>
  <c r="B40" i="8" s="1"/>
  <c r="C40" i="8" s="1"/>
  <c r="L70" i="8"/>
  <c r="M70" i="8" s="1"/>
  <c r="L165" i="8"/>
  <c r="M165" i="8" s="1"/>
  <c r="L136" i="9"/>
  <c r="M136" i="9" s="1"/>
  <c r="B136" i="9" s="1"/>
  <c r="C136" i="9" s="1"/>
  <c r="L40" i="9"/>
  <c r="M40" i="9" s="1"/>
  <c r="B40" i="9" s="1"/>
  <c r="C40" i="9" s="1"/>
  <c r="L74" i="9"/>
  <c r="M74" i="9" s="1"/>
  <c r="L73" i="9"/>
  <c r="M73" i="9" s="1"/>
  <c r="L102" i="9"/>
  <c r="M102" i="9" s="1"/>
  <c r="B102" i="9" s="1"/>
  <c r="C102" i="9" s="1"/>
  <c r="L104" i="4"/>
  <c r="M104" i="4" s="1"/>
  <c r="L40" i="4"/>
  <c r="M40" i="4" s="1"/>
  <c r="B40" i="4" s="1"/>
  <c r="C40" i="4" s="1"/>
  <c r="L165" i="4"/>
  <c r="M165" i="4" s="1"/>
  <c r="B165" i="4" s="1"/>
  <c r="C165" i="4" s="1"/>
  <c r="L71" i="4"/>
  <c r="M71" i="4" s="1"/>
  <c r="B71" i="4" s="1"/>
  <c r="C71" i="4" s="1"/>
  <c r="L136" i="4"/>
  <c r="M136" i="4" s="1"/>
  <c r="B136" i="4" s="1"/>
  <c r="C136" i="4" s="1"/>
  <c r="L165" i="3"/>
  <c r="M165" i="3" s="1"/>
  <c r="L133" i="3"/>
  <c r="M133" i="3" s="1"/>
  <c r="B133" i="3" s="1"/>
  <c r="C133" i="3" s="1"/>
  <c r="L104" i="3"/>
  <c r="M104" i="3" s="1"/>
  <c r="B104" i="3" s="1"/>
  <c r="C104" i="3" s="1"/>
  <c r="L41" i="3"/>
  <c r="M41" i="3" s="1"/>
  <c r="L164" i="3"/>
  <c r="M164" i="3" s="1"/>
  <c r="L73" i="3"/>
  <c r="M73" i="3" s="1"/>
  <c r="K40" i="2"/>
  <c r="L40" i="2" s="1"/>
  <c r="B40" i="2" s="1"/>
  <c r="C40" i="2" s="1"/>
  <c r="K71" i="2"/>
  <c r="L71" i="2" s="1"/>
  <c r="K133" i="2"/>
  <c r="L133" i="2" s="1"/>
  <c r="B133" i="2" s="1"/>
  <c r="C133" i="2" s="1"/>
  <c r="K104" i="2"/>
  <c r="L104" i="2" s="1"/>
  <c r="B104" i="2" s="1"/>
  <c r="C104" i="2" s="1"/>
  <c r="K70" i="2"/>
  <c r="L70" i="2" s="1"/>
  <c r="L135" i="34"/>
  <c r="M135" i="34" s="1"/>
  <c r="B135" i="34" s="1"/>
  <c r="C135" i="34" s="1"/>
  <c r="L167" i="34"/>
  <c r="M167" i="34" s="1"/>
  <c r="L40" i="34"/>
  <c r="M40" i="34" s="1"/>
  <c r="L103" i="34"/>
  <c r="M103" i="34" s="1"/>
  <c r="B103" i="34" s="1"/>
  <c r="C103" i="34" s="1"/>
  <c r="L168" i="34"/>
  <c r="M168" i="34" s="1"/>
  <c r="G137" i="34"/>
  <c r="G42" i="34"/>
  <c r="G74" i="34"/>
  <c r="K73" i="34" s="1"/>
  <c r="B71" i="34"/>
  <c r="C71" i="34" s="1"/>
  <c r="B134" i="34"/>
  <c r="C134" i="34" s="1"/>
  <c r="G105" i="34"/>
  <c r="K72" i="34"/>
  <c r="G170" i="34"/>
  <c r="K169" i="34" s="1"/>
  <c r="B39" i="34"/>
  <c r="C39" i="34" s="1"/>
  <c r="B38" i="34"/>
  <c r="C38" i="34" s="1"/>
  <c r="B102" i="34"/>
  <c r="C102" i="34" s="1"/>
  <c r="B101" i="34"/>
  <c r="C101" i="34" s="1"/>
  <c r="L104" i="33"/>
  <c r="M104" i="33" s="1"/>
  <c r="B104" i="33" s="1"/>
  <c r="C104" i="33" s="1"/>
  <c r="L40" i="33"/>
  <c r="M40" i="33" s="1"/>
  <c r="B40" i="33" s="1"/>
  <c r="C40" i="33" s="1"/>
  <c r="L135" i="33"/>
  <c r="M135" i="33" s="1"/>
  <c r="B135" i="33" s="1"/>
  <c r="C135" i="33" s="1"/>
  <c r="L70" i="33"/>
  <c r="M70" i="33" s="1"/>
  <c r="G169" i="33"/>
  <c r="K168" i="33" s="1"/>
  <c r="K167" i="33"/>
  <c r="B134" i="33"/>
  <c r="C134" i="33" s="1"/>
  <c r="B133" i="33"/>
  <c r="C133" i="33" s="1"/>
  <c r="B39" i="33"/>
  <c r="C39" i="33" s="1"/>
  <c r="B38" i="33"/>
  <c r="C38" i="33" s="1"/>
  <c r="G137" i="33"/>
  <c r="G42" i="33"/>
  <c r="G106" i="33"/>
  <c r="K105" i="33" s="1"/>
  <c r="G73" i="33"/>
  <c r="K71" i="33"/>
  <c r="L164" i="32"/>
  <c r="M164" i="32" s="1"/>
  <c r="L133" i="32"/>
  <c r="M133" i="32" s="1"/>
  <c r="L165" i="32"/>
  <c r="M165" i="32" s="1"/>
  <c r="L101" i="32"/>
  <c r="M101" i="32" s="1"/>
  <c r="L102" i="32"/>
  <c r="M102" i="32" s="1"/>
  <c r="L70" i="32"/>
  <c r="M70" i="32" s="1"/>
  <c r="L71" i="32"/>
  <c r="M71" i="32" s="1"/>
  <c r="L134" i="32"/>
  <c r="M134" i="32" s="1"/>
  <c r="G43" i="32"/>
  <c r="K42" i="32" s="1"/>
  <c r="K41" i="32"/>
  <c r="G167" i="32"/>
  <c r="K166" i="32" s="1"/>
  <c r="G104" i="32"/>
  <c r="K103" i="32" s="1"/>
  <c r="G73" i="32"/>
  <c r="K72" i="32" s="1"/>
  <c r="G136" i="32"/>
  <c r="K135" i="32" s="1"/>
  <c r="L39" i="31"/>
  <c r="M39" i="31" s="1"/>
  <c r="B39" i="31" s="1"/>
  <c r="C39" i="31" s="1"/>
  <c r="L40" i="31"/>
  <c r="M40" i="31" s="1"/>
  <c r="L135" i="31"/>
  <c r="M135" i="31" s="1"/>
  <c r="B135" i="31" s="1"/>
  <c r="C135" i="31" s="1"/>
  <c r="L103" i="31"/>
  <c r="M103" i="31" s="1"/>
  <c r="B103" i="31" s="1"/>
  <c r="C103" i="31" s="1"/>
  <c r="L71" i="31"/>
  <c r="M71" i="31" s="1"/>
  <c r="L70" i="31"/>
  <c r="M70" i="31" s="1"/>
  <c r="G169" i="31"/>
  <c r="G105" i="31"/>
  <c r="K104" i="31" s="1"/>
  <c r="G42" i="31"/>
  <c r="G137" i="31"/>
  <c r="K167" i="31"/>
  <c r="G73" i="31"/>
  <c r="K72" i="31" s="1"/>
  <c r="B38" i="31"/>
  <c r="C38" i="31" s="1"/>
  <c r="B134" i="31"/>
  <c r="C134" i="31" s="1"/>
  <c r="B133" i="31"/>
  <c r="C133" i="31" s="1"/>
  <c r="L103" i="30"/>
  <c r="M103" i="30" s="1"/>
  <c r="B103" i="30" s="1"/>
  <c r="C103" i="30" s="1"/>
  <c r="L71" i="30"/>
  <c r="M71" i="30" s="1"/>
  <c r="B71" i="30" s="1"/>
  <c r="C71" i="30" s="1"/>
  <c r="L167" i="30"/>
  <c r="M167" i="30" s="1"/>
  <c r="L168" i="30"/>
  <c r="M168" i="30" s="1"/>
  <c r="L133" i="30"/>
  <c r="M133" i="30" s="1"/>
  <c r="L134" i="30"/>
  <c r="M134" i="30" s="1"/>
  <c r="L43" i="30"/>
  <c r="M43" i="30" s="1"/>
  <c r="G105" i="30"/>
  <c r="G73" i="30"/>
  <c r="G170" i="30"/>
  <c r="G136" i="30"/>
  <c r="K135" i="30" s="1"/>
  <c r="G46" i="30"/>
  <c r="K45" i="30" s="1"/>
  <c r="K44" i="30"/>
  <c r="B102" i="30"/>
  <c r="C102" i="30" s="1"/>
  <c r="B101" i="30"/>
  <c r="C101" i="30" s="1"/>
  <c r="L166" i="29"/>
  <c r="M166" i="29" s="1"/>
  <c r="B166" i="29" s="1"/>
  <c r="C166" i="29" s="1"/>
  <c r="L102" i="29"/>
  <c r="M102" i="29" s="1"/>
  <c r="B102" i="29" s="1"/>
  <c r="C102" i="29" s="1"/>
  <c r="G136" i="29"/>
  <c r="K135" i="29" s="1"/>
  <c r="K134" i="29"/>
  <c r="G104" i="29"/>
  <c r="K103" i="29" s="1"/>
  <c r="G73" i="29"/>
  <c r="K72" i="29" s="1"/>
  <c r="K71" i="29"/>
  <c r="G46" i="29"/>
  <c r="K45" i="29" s="1"/>
  <c r="K44" i="29"/>
  <c r="G168" i="29"/>
  <c r="K167" i="29" s="1"/>
  <c r="B43" i="29"/>
  <c r="C43" i="29" s="1"/>
  <c r="L135" i="28"/>
  <c r="M135" i="28" s="1"/>
  <c r="B135" i="28" s="1"/>
  <c r="C135" i="28" s="1"/>
  <c r="L71" i="28"/>
  <c r="M71" i="28" s="1"/>
  <c r="L168" i="28"/>
  <c r="M168" i="28" s="1"/>
  <c r="L103" i="28"/>
  <c r="M103" i="28" s="1"/>
  <c r="B103" i="28" s="1"/>
  <c r="C103" i="28" s="1"/>
  <c r="L40" i="28"/>
  <c r="M40" i="28" s="1"/>
  <c r="B40" i="28" s="1"/>
  <c r="C40" i="28" s="1"/>
  <c r="L167" i="28"/>
  <c r="M167" i="28" s="1"/>
  <c r="G42" i="28"/>
  <c r="K41" i="28" s="1"/>
  <c r="G73" i="28"/>
  <c r="K72" i="28" s="1"/>
  <c r="G170" i="28"/>
  <c r="K169" i="28" s="1"/>
  <c r="G105" i="28"/>
  <c r="B71" i="21"/>
  <c r="C71" i="21" s="1"/>
  <c r="G137" i="28"/>
  <c r="K136" i="28" s="1"/>
  <c r="B102" i="28"/>
  <c r="C102" i="28" s="1"/>
  <c r="B101" i="28"/>
  <c r="C101" i="28" s="1"/>
  <c r="B39" i="28"/>
  <c r="C39" i="28" s="1"/>
  <c r="B38" i="28"/>
  <c r="C38" i="28" s="1"/>
  <c r="L166" i="27"/>
  <c r="M166" i="27" s="1"/>
  <c r="B166" i="27" s="1"/>
  <c r="C166" i="27" s="1"/>
  <c r="L101" i="27"/>
  <c r="M101" i="27" s="1"/>
  <c r="L39" i="27"/>
  <c r="M39" i="27" s="1"/>
  <c r="B39" i="27" s="1"/>
  <c r="C39" i="27" s="1"/>
  <c r="L40" i="27"/>
  <c r="M40" i="27" s="1"/>
  <c r="L133" i="27"/>
  <c r="M133" i="27" s="1"/>
  <c r="B133" i="27" s="1"/>
  <c r="C133" i="27" s="1"/>
  <c r="L70" i="27"/>
  <c r="M70" i="27" s="1"/>
  <c r="L71" i="27"/>
  <c r="M71" i="27" s="1"/>
  <c r="L102" i="27"/>
  <c r="M102" i="27" s="1"/>
  <c r="G104" i="27"/>
  <c r="K103" i="27" s="1"/>
  <c r="G42" i="27"/>
  <c r="G135" i="27"/>
  <c r="K134" i="27" s="1"/>
  <c r="G73" i="27"/>
  <c r="K72" i="27" s="1"/>
  <c r="G168" i="27"/>
  <c r="B101" i="26"/>
  <c r="C101" i="26" s="1"/>
  <c r="L41" i="26"/>
  <c r="M41" i="26" s="1"/>
  <c r="B41" i="26" s="1"/>
  <c r="C41" i="26" s="1"/>
  <c r="L134" i="26"/>
  <c r="M134" i="26" s="1"/>
  <c r="L135" i="26"/>
  <c r="M135" i="26" s="1"/>
  <c r="L70" i="26"/>
  <c r="M70" i="26" s="1"/>
  <c r="L102" i="26"/>
  <c r="M102" i="26" s="1"/>
  <c r="B102" i="26" s="1"/>
  <c r="C102" i="26" s="1"/>
  <c r="L42" i="26"/>
  <c r="M42" i="26" s="1"/>
  <c r="L71" i="26"/>
  <c r="M71" i="26" s="1"/>
  <c r="G44" i="26"/>
  <c r="K43" i="26" s="1"/>
  <c r="G137" i="26"/>
  <c r="K136" i="26" s="1"/>
  <c r="G73" i="26"/>
  <c r="K72" i="26" s="1"/>
  <c r="G166" i="26"/>
  <c r="K165" i="26" s="1"/>
  <c r="K164" i="26"/>
  <c r="G104" i="26"/>
  <c r="B40" i="26"/>
  <c r="C40" i="26" s="1"/>
  <c r="L104" i="25"/>
  <c r="M104" i="25" s="1"/>
  <c r="L105" i="25"/>
  <c r="M105" i="25" s="1"/>
  <c r="L134" i="25"/>
  <c r="M134" i="25" s="1"/>
  <c r="B134" i="25" s="1"/>
  <c r="C134" i="25" s="1"/>
  <c r="L70" i="25"/>
  <c r="M70" i="25" s="1"/>
  <c r="G107" i="25"/>
  <c r="K106" i="25" s="1"/>
  <c r="G136" i="25"/>
  <c r="K135" i="25" s="1"/>
  <c r="G73" i="25"/>
  <c r="K71" i="25"/>
  <c r="G43" i="25"/>
  <c r="K42" i="25" s="1"/>
  <c r="K41" i="25"/>
  <c r="G169" i="25"/>
  <c r="K168" i="25" s="1"/>
  <c r="K167" i="25"/>
  <c r="L102" i="24"/>
  <c r="M102" i="24" s="1"/>
  <c r="B102" i="24" s="1"/>
  <c r="C102" i="24" s="1"/>
  <c r="L41" i="24"/>
  <c r="M41" i="24" s="1"/>
  <c r="B41" i="24" s="1"/>
  <c r="C41" i="24" s="1"/>
  <c r="L71" i="24"/>
  <c r="M71" i="24" s="1"/>
  <c r="B71" i="24" s="1"/>
  <c r="C71" i="24" s="1"/>
  <c r="L133" i="24"/>
  <c r="M133" i="24" s="1"/>
  <c r="L134" i="24"/>
  <c r="M134" i="24" s="1"/>
  <c r="L167" i="24"/>
  <c r="M167" i="24" s="1"/>
  <c r="G73" i="24"/>
  <c r="G170" i="24"/>
  <c r="K169" i="24" s="1"/>
  <c r="G104" i="24"/>
  <c r="G136" i="24"/>
  <c r="K135" i="24" s="1"/>
  <c r="G43" i="24"/>
  <c r="K42" i="24" s="1"/>
  <c r="K168" i="24"/>
  <c r="L102" i="23"/>
  <c r="M102" i="23" s="1"/>
  <c r="B102" i="23" s="1"/>
  <c r="C102" i="23" s="1"/>
  <c r="L134" i="23"/>
  <c r="M134" i="23" s="1"/>
  <c r="L133" i="23"/>
  <c r="M133" i="23" s="1"/>
  <c r="L164" i="23"/>
  <c r="M164" i="23" s="1"/>
  <c r="L165" i="23"/>
  <c r="M165" i="23" s="1"/>
  <c r="G73" i="23"/>
  <c r="K71" i="23"/>
  <c r="G43" i="23"/>
  <c r="K42" i="23" s="1"/>
  <c r="K41" i="23"/>
  <c r="G104" i="23"/>
  <c r="K103" i="23" s="1"/>
  <c r="G167" i="23"/>
  <c r="K166" i="23" s="1"/>
  <c r="G136" i="23"/>
  <c r="L41" i="22"/>
  <c r="M41" i="22" s="1"/>
  <c r="B41" i="22" s="1"/>
  <c r="C41" i="22" s="1"/>
  <c r="L164" i="22"/>
  <c r="M164" i="22" s="1"/>
  <c r="B164" i="22" s="1"/>
  <c r="C164" i="22" s="1"/>
  <c r="L104" i="22"/>
  <c r="M104" i="22" s="1"/>
  <c r="B104" i="22" s="1"/>
  <c r="C104" i="22" s="1"/>
  <c r="L71" i="22"/>
  <c r="M71" i="22" s="1"/>
  <c r="B71" i="22" s="1"/>
  <c r="C71" i="22" s="1"/>
  <c r="L105" i="22"/>
  <c r="M105" i="22" s="1"/>
  <c r="G166" i="22"/>
  <c r="K165" i="22" s="1"/>
  <c r="G135" i="22"/>
  <c r="K134" i="22" s="1"/>
  <c r="K133" i="22"/>
  <c r="G43" i="22"/>
  <c r="K42" i="22" s="1"/>
  <c r="G107" i="22"/>
  <c r="K106" i="22" s="1"/>
  <c r="G73" i="22"/>
  <c r="K72" i="22" s="1"/>
  <c r="B103" i="22"/>
  <c r="C103" i="22" s="1"/>
  <c r="B70" i="21"/>
  <c r="C70" i="21" s="1"/>
  <c r="L103" i="21"/>
  <c r="M103" i="21" s="1"/>
  <c r="B103" i="21" s="1"/>
  <c r="C103" i="21" s="1"/>
  <c r="L72" i="21"/>
  <c r="M72" i="21" s="1"/>
  <c r="B72" i="21" s="1"/>
  <c r="C72" i="21" s="1"/>
  <c r="G168" i="21"/>
  <c r="K166" i="21"/>
  <c r="G74" i="21"/>
  <c r="K73" i="21"/>
  <c r="G137" i="21"/>
  <c r="K136" i="21"/>
  <c r="K135" i="21"/>
  <c r="G105" i="21"/>
  <c r="B134" i="21"/>
  <c r="C134" i="21" s="1"/>
  <c r="B102" i="21"/>
  <c r="C102" i="21" s="1"/>
  <c r="G43" i="21"/>
  <c r="K42" i="21" s="1"/>
  <c r="K41" i="21"/>
  <c r="K71" i="1"/>
  <c r="L71" i="1" s="1"/>
  <c r="K164" i="1"/>
  <c r="L164" i="1" s="1"/>
  <c r="K72" i="1"/>
  <c r="L72" i="1" s="1"/>
  <c r="K163" i="1"/>
  <c r="L163" i="1" s="1"/>
  <c r="B163" i="1" s="1"/>
  <c r="C163" i="1" s="1"/>
  <c r="C40" i="3"/>
  <c r="B39" i="9"/>
  <c r="C39" i="9" s="1"/>
  <c r="B38" i="9"/>
  <c r="C38" i="9" s="1"/>
  <c r="G76" i="9"/>
  <c r="K75" i="9" s="1"/>
  <c r="B135" i="9"/>
  <c r="C135" i="9" s="1"/>
  <c r="B134" i="9"/>
  <c r="C134" i="9" s="1"/>
  <c r="G138" i="9"/>
  <c r="G166" i="9"/>
  <c r="K165" i="9" s="1"/>
  <c r="K164" i="9"/>
  <c r="G42" i="9"/>
  <c r="B163" i="9"/>
  <c r="C163" i="9" s="1"/>
  <c r="B162" i="9"/>
  <c r="C162" i="9" s="1"/>
  <c r="G104" i="9"/>
  <c r="K103" i="9" s="1"/>
  <c r="G73" i="8"/>
  <c r="G104" i="8"/>
  <c r="K103" i="8" s="1"/>
  <c r="G167" i="8"/>
  <c r="K166" i="8" s="1"/>
  <c r="G42" i="8"/>
  <c r="G135" i="8"/>
  <c r="K134" i="8" s="1"/>
  <c r="G106" i="4"/>
  <c r="K105" i="4" s="1"/>
  <c r="B164" i="4"/>
  <c r="C164" i="4" s="1"/>
  <c r="G42" i="4"/>
  <c r="G138" i="4"/>
  <c r="G167" i="4"/>
  <c r="G73" i="4"/>
  <c r="K72" i="4" s="1"/>
  <c r="B135" i="4"/>
  <c r="C135" i="4" s="1"/>
  <c r="G43" i="3"/>
  <c r="K42" i="3" s="1"/>
  <c r="G167" i="3"/>
  <c r="K166" i="3" s="1"/>
  <c r="G76" i="3"/>
  <c r="G106" i="3"/>
  <c r="G135" i="3"/>
  <c r="K134" i="3" s="1"/>
  <c r="K74" i="3"/>
  <c r="B163" i="2"/>
  <c r="C163" i="2" s="1"/>
  <c r="B162" i="2"/>
  <c r="C162" i="2" s="1"/>
  <c r="B39" i="2"/>
  <c r="C39" i="2" s="1"/>
  <c r="B38" i="2"/>
  <c r="C38" i="2" s="1"/>
  <c r="G166" i="2"/>
  <c r="J165" i="2" s="1"/>
  <c r="G106" i="2"/>
  <c r="J105" i="2"/>
  <c r="G73" i="2"/>
  <c r="G135" i="2"/>
  <c r="J134" i="2" s="1"/>
  <c r="J164" i="2"/>
  <c r="B103" i="2"/>
  <c r="C103" i="2" s="1"/>
  <c r="B102" i="2"/>
  <c r="C102" i="2" s="1"/>
  <c r="G42" i="2"/>
  <c r="J41" i="2" s="1"/>
  <c r="G166" i="1"/>
  <c r="J165" i="1" s="1"/>
  <c r="B162" i="1"/>
  <c r="C162" i="1" s="1"/>
  <c r="G135" i="1"/>
  <c r="J134" i="1" s="1"/>
  <c r="J133" i="1"/>
  <c r="B132" i="1"/>
  <c r="C132" i="1" s="1"/>
  <c r="B131" i="1"/>
  <c r="C131" i="1" s="1"/>
  <c r="G104" i="1"/>
  <c r="J103" i="1" s="1"/>
  <c r="J102" i="1"/>
  <c r="B101" i="1"/>
  <c r="C101" i="1" s="1"/>
  <c r="B100" i="1"/>
  <c r="C100" i="1" s="1"/>
  <c r="G74" i="1"/>
  <c r="J73" i="1" s="1"/>
  <c r="G40" i="1"/>
  <c r="J39" i="1" s="1"/>
  <c r="J38" i="1"/>
  <c r="L16" i="33" a="1"/>
  <c r="L42" i="23" a="1"/>
  <c r="L72" i="22" a="1"/>
  <c r="L105" i="33" a="1"/>
  <c r="L105" i="4" a="1"/>
  <c r="L103" i="29" a="1"/>
  <c r="L71" i="23" a="1"/>
  <c r="L42" i="3" a="1"/>
  <c r="L41" i="21" a="1"/>
  <c r="L135" i="24" a="1"/>
  <c r="L42" i="24" a="1"/>
  <c r="K73" i="1" a="1"/>
  <c r="L45" i="29" a="1"/>
  <c r="L71" i="33" a="1"/>
  <c r="L166" i="32" a="1"/>
  <c r="L15" i="21" a="1"/>
  <c r="L43" i="26" a="1"/>
  <c r="L71" i="25" a="1"/>
  <c r="L41" i="32" a="1"/>
  <c r="L41" i="23" a="1"/>
  <c r="L44" i="30" a="1"/>
  <c r="L15" i="4" a="1"/>
  <c r="K165" i="2" a="1"/>
  <c r="L15" i="28" a="1"/>
  <c r="L166" i="23" a="1"/>
  <c r="L136" i="26" a="1"/>
  <c r="L135" i="30" a="1"/>
  <c r="K41" i="2" a="1"/>
  <c r="K165" i="1" a="1"/>
  <c r="K133" i="1" a="1"/>
  <c r="L106" i="22" a="1"/>
  <c r="L72" i="26" a="1"/>
  <c r="L167" i="33" a="1"/>
  <c r="L169" i="28" a="1"/>
  <c r="L166" i="8" a="1"/>
  <c r="L164" i="26" a="1"/>
  <c r="K164" i="2" a="1"/>
  <c r="L15" i="30" a="1"/>
  <c r="L165" i="9" a="1"/>
  <c r="L73" i="21" a="1"/>
  <c r="L72" i="34" a="1"/>
  <c r="L103" i="23" a="1"/>
  <c r="K102" i="1" a="1"/>
  <c r="L167" i="29" a="1"/>
  <c r="L16" i="27" a="1"/>
  <c r="L72" i="31" a="1"/>
  <c r="L73" i="34" a="1"/>
  <c r="L106" i="25" a="1"/>
  <c r="K39" i="1" a="1"/>
  <c r="L16" i="34" a="1"/>
  <c r="L15" i="3" a="1"/>
  <c r="L103" i="27" a="1"/>
  <c r="L135" i="21" a="1"/>
  <c r="L44" i="29" a="1"/>
  <c r="L72" i="27" a="1"/>
  <c r="L134" i="8" a="1"/>
  <c r="L168" i="25" a="1"/>
  <c r="L15" i="24" a="1"/>
  <c r="L15" i="22" a="1"/>
  <c r="L134" i="3" a="1"/>
  <c r="L133" i="22" a="1"/>
  <c r="L41" i="25" a="1"/>
  <c r="L75" i="9" a="1"/>
  <c r="L136" i="28" a="1"/>
  <c r="L167" i="31" a="1"/>
  <c r="L165" i="22" a="1"/>
  <c r="L74" i="3" a="1"/>
  <c r="K14" i="1" a="1"/>
  <c r="L134" i="27" a="1"/>
  <c r="L14" i="28" a="1"/>
  <c r="L165" i="26" a="1"/>
  <c r="L42" i="22" a="1"/>
  <c r="L169" i="34" a="1"/>
  <c r="L72" i="32" a="1"/>
  <c r="L103" i="32" a="1"/>
  <c r="K134" i="1" a="1"/>
  <c r="L134" i="22" a="1"/>
  <c r="K14" i="2" a="1"/>
  <c r="L136" i="21" a="1"/>
  <c r="K134" i="2" a="1"/>
  <c r="L16" i="24" a="1"/>
  <c r="K103" i="1" a="1"/>
  <c r="L72" i="4" a="1"/>
  <c r="L72" i="29" a="1"/>
  <c r="L71" i="29" a="1"/>
  <c r="L42" i="21" a="1"/>
  <c r="L168" i="33" a="1"/>
  <c r="K38" i="1" a="1"/>
  <c r="L45" i="30" a="1"/>
  <c r="L42" i="25" a="1"/>
  <c r="L15" i="33" a="1"/>
  <c r="L16" i="32" a="1"/>
  <c r="L16" i="30" a="1"/>
  <c r="L104" i="31" a="1"/>
  <c r="L135" i="29" a="1"/>
  <c r="L103" i="8" a="1"/>
  <c r="L166" i="3" a="1"/>
  <c r="L168" i="24" a="1"/>
  <c r="L42" i="32" a="1"/>
  <c r="L135" i="25" a="1"/>
  <c r="L72" i="28" a="1"/>
  <c r="L15" i="8" a="1"/>
  <c r="L41" i="28" a="1"/>
  <c r="L164" i="9" a="1"/>
  <c r="L169" i="24" a="1"/>
  <c r="L166" i="21" a="1"/>
  <c r="L15" i="27" a="1"/>
  <c r="L135" i="32" a="1"/>
  <c r="K105" i="2" a="1"/>
  <c r="L103" i="9" a="1"/>
  <c r="L134" i="29" a="1"/>
  <c r="L167" i="25" a="1"/>
  <c r="L16" i="34" l="1"/>
  <c r="M16" i="34" s="1"/>
  <c r="B16" i="34" s="1"/>
  <c r="C16" i="34" s="1"/>
  <c r="G18" i="34"/>
  <c r="K17" i="34"/>
  <c r="L16" i="33"/>
  <c r="M16" i="33" s="1"/>
  <c r="L15" i="33"/>
  <c r="M15" i="33" s="1"/>
  <c r="G18" i="33"/>
  <c r="K17" i="33" s="1"/>
  <c r="L16" i="32"/>
  <c r="M16" i="32" s="1"/>
  <c r="B16" i="32" s="1"/>
  <c r="C16" i="32" s="1"/>
  <c r="G18" i="32"/>
  <c r="K17" i="32"/>
  <c r="G17" i="31"/>
  <c r="K16" i="31" s="1"/>
  <c r="K15" i="31"/>
  <c r="L15" i="30"/>
  <c r="M15" i="30" s="1"/>
  <c r="L16" i="30"/>
  <c r="M16" i="30" s="1"/>
  <c r="G18" i="30"/>
  <c r="K17" i="30"/>
  <c r="G17" i="29"/>
  <c r="K15" i="29"/>
  <c r="B14" i="29"/>
  <c r="C14" i="29" s="1"/>
  <c r="L14" i="28"/>
  <c r="M14" i="28" s="1"/>
  <c r="L15" i="28"/>
  <c r="M15" i="28" s="1"/>
  <c r="G17" i="28"/>
  <c r="K16" i="28"/>
  <c r="L15" i="27"/>
  <c r="M15" i="27" s="1"/>
  <c r="L16" i="27"/>
  <c r="M16" i="27" s="1"/>
  <c r="G18" i="27"/>
  <c r="G18" i="26"/>
  <c r="K17" i="26"/>
  <c r="K16" i="26"/>
  <c r="G17" i="25"/>
  <c r="K16" i="25" s="1"/>
  <c r="K15" i="25"/>
  <c r="L15" i="24"/>
  <c r="M15" i="24" s="1"/>
  <c r="L16" i="24"/>
  <c r="M16" i="24" s="1"/>
  <c r="G18" i="24"/>
  <c r="B15" i="23"/>
  <c r="C15" i="23" s="1"/>
  <c r="G18" i="23"/>
  <c r="K17" i="23"/>
  <c r="K16" i="23"/>
  <c r="L15" i="22"/>
  <c r="M15" i="22" s="1"/>
  <c r="G17" i="22"/>
  <c r="K16" i="22" s="1"/>
  <c r="B15" i="22"/>
  <c r="C15" i="22" s="1"/>
  <c r="L15" i="21"/>
  <c r="M15" i="21" s="1"/>
  <c r="B15" i="21" s="1"/>
  <c r="C15" i="21" s="1"/>
  <c r="G17" i="21"/>
  <c r="K16" i="21" s="1"/>
  <c r="L15" i="8"/>
  <c r="M15" i="8" s="1"/>
  <c r="G17" i="8"/>
  <c r="K16" i="8" s="1"/>
  <c r="B15" i="8"/>
  <c r="C15" i="8" s="1"/>
  <c r="G18" i="9"/>
  <c r="K17" i="9" s="1"/>
  <c r="K16" i="9"/>
  <c r="L15" i="4"/>
  <c r="M15" i="4" s="1"/>
  <c r="B15" i="4" s="1"/>
  <c r="C15" i="4" s="1"/>
  <c r="G17" i="4"/>
  <c r="L15" i="3"/>
  <c r="M15" i="3" s="1"/>
  <c r="G17" i="3"/>
  <c r="K16" i="3" s="1"/>
  <c r="B15" i="3"/>
  <c r="C15" i="3" s="1"/>
  <c r="K14" i="2"/>
  <c r="L14" i="2" s="1"/>
  <c r="B14" i="2" s="1"/>
  <c r="C14" i="2" s="1"/>
  <c r="G16" i="2"/>
  <c r="J15" i="2" s="1"/>
  <c r="B13" i="2"/>
  <c r="C13" i="2" s="1"/>
  <c r="B12" i="2"/>
  <c r="C12" i="2" s="1"/>
  <c r="K14" i="1"/>
  <c r="L14" i="1" s="1"/>
  <c r="B14" i="1"/>
  <c r="C14" i="1" s="1"/>
  <c r="G16" i="1"/>
  <c r="J15" i="1" s="1"/>
  <c r="B13" i="1"/>
  <c r="C13" i="1" s="1"/>
  <c r="L166" i="8"/>
  <c r="M166" i="8" s="1"/>
  <c r="B166" i="8" s="1"/>
  <c r="C166" i="8" s="1"/>
  <c r="L103" i="8"/>
  <c r="M103" i="8" s="1"/>
  <c r="B103" i="8" s="1"/>
  <c r="C103" i="8" s="1"/>
  <c r="L134" i="8"/>
  <c r="L103" i="9"/>
  <c r="M103" i="9" s="1"/>
  <c r="B103" i="9" s="1"/>
  <c r="C103" i="9" s="1"/>
  <c r="L75" i="9"/>
  <c r="M75" i="9" s="1"/>
  <c r="B75" i="9" s="1"/>
  <c r="C75" i="9" s="1"/>
  <c r="L164" i="9"/>
  <c r="M164" i="9" s="1"/>
  <c r="L165" i="9"/>
  <c r="M165" i="9" s="1"/>
  <c r="L105" i="4"/>
  <c r="M105" i="4" s="1"/>
  <c r="B105" i="4" s="1"/>
  <c r="C105" i="4" s="1"/>
  <c r="L72" i="4"/>
  <c r="M72" i="4" s="1"/>
  <c r="B72" i="4" s="1"/>
  <c r="C72" i="4" s="1"/>
  <c r="L74" i="3"/>
  <c r="M74" i="3" s="1"/>
  <c r="B74" i="3" s="1"/>
  <c r="C74" i="3" s="1"/>
  <c r="L134" i="3"/>
  <c r="M134" i="3" s="1"/>
  <c r="B134" i="3" s="1"/>
  <c r="C134" i="3" s="1"/>
  <c r="L166" i="3"/>
  <c r="M166" i="3" s="1"/>
  <c r="B166" i="3" s="1"/>
  <c r="C166" i="3" s="1"/>
  <c r="L42" i="3"/>
  <c r="M42" i="3" s="1"/>
  <c r="B42" i="3" s="1"/>
  <c r="K105" i="2"/>
  <c r="L105" i="2" s="1"/>
  <c r="B105" i="2" s="1"/>
  <c r="C105" i="2" s="1"/>
  <c r="K165" i="2"/>
  <c r="L165" i="2" s="1"/>
  <c r="K164" i="2"/>
  <c r="L164" i="2" s="1"/>
  <c r="K41" i="2"/>
  <c r="L41" i="2" s="1"/>
  <c r="B41" i="2" s="1"/>
  <c r="C41" i="2" s="1"/>
  <c r="K134" i="2"/>
  <c r="L134" i="2" s="1"/>
  <c r="B134" i="2" s="1"/>
  <c r="C134" i="2" s="1"/>
  <c r="L72" i="34"/>
  <c r="M72" i="34" s="1"/>
  <c r="L73" i="34"/>
  <c r="M73" i="34" s="1"/>
  <c r="L169" i="34"/>
  <c r="M169" i="34" s="1"/>
  <c r="B169" i="34" s="1"/>
  <c r="C169" i="34" s="1"/>
  <c r="G171" i="34"/>
  <c r="G106" i="34"/>
  <c r="K104" i="34"/>
  <c r="G75" i="34"/>
  <c r="K74" i="34" s="1"/>
  <c r="G43" i="34"/>
  <c r="K41" i="34"/>
  <c r="G138" i="34"/>
  <c r="K137" i="34" s="1"/>
  <c r="K136" i="34"/>
  <c r="B168" i="34"/>
  <c r="C168" i="34" s="1"/>
  <c r="B167" i="34"/>
  <c r="C167" i="34" s="1"/>
  <c r="B40" i="34"/>
  <c r="C40" i="34" s="1"/>
  <c r="L105" i="33"/>
  <c r="M105" i="33" s="1"/>
  <c r="B105" i="33" s="1"/>
  <c r="C105" i="33" s="1"/>
  <c r="L167" i="33"/>
  <c r="M167" i="33" s="1"/>
  <c r="L168" i="33"/>
  <c r="M168" i="33" s="1"/>
  <c r="L71" i="33"/>
  <c r="M71" i="33" s="1"/>
  <c r="B71" i="33" s="1"/>
  <c r="C71" i="33" s="1"/>
  <c r="G74" i="33"/>
  <c r="K73" i="33" s="1"/>
  <c r="K72" i="33"/>
  <c r="G107" i="33"/>
  <c r="K106" i="33" s="1"/>
  <c r="G43" i="33"/>
  <c r="K42" i="33" s="1"/>
  <c r="K41" i="33"/>
  <c r="G138" i="33"/>
  <c r="K137" i="33" s="1"/>
  <c r="K136" i="33"/>
  <c r="G170" i="33"/>
  <c r="K169" i="33" s="1"/>
  <c r="B70" i="33"/>
  <c r="C70" i="33" s="1"/>
  <c r="L72" i="32"/>
  <c r="M72" i="32" s="1"/>
  <c r="B72" i="32" s="1"/>
  <c r="C72" i="32" s="1"/>
  <c r="L42" i="32"/>
  <c r="M42" i="32" s="1"/>
  <c r="L135" i="32"/>
  <c r="M135" i="32" s="1"/>
  <c r="B135" i="32" s="1"/>
  <c r="C135" i="32" s="1"/>
  <c r="L103" i="32"/>
  <c r="M103" i="32" s="1"/>
  <c r="L166" i="32"/>
  <c r="M166" i="32" s="1"/>
  <c r="L41" i="32"/>
  <c r="M41" i="32" s="1"/>
  <c r="G105" i="32"/>
  <c r="K104" i="32" s="1"/>
  <c r="G168" i="32"/>
  <c r="G137" i="32"/>
  <c r="G74" i="32"/>
  <c r="K73" i="32" s="1"/>
  <c r="G44" i="32"/>
  <c r="K43" i="32" s="1"/>
  <c r="B71" i="32"/>
  <c r="C71" i="32" s="1"/>
  <c r="B70" i="32"/>
  <c r="C70" i="32" s="1"/>
  <c r="B102" i="32"/>
  <c r="C102" i="32" s="1"/>
  <c r="B101" i="32"/>
  <c r="C101" i="32" s="1"/>
  <c r="B134" i="32"/>
  <c r="C134" i="32" s="1"/>
  <c r="B133" i="32"/>
  <c r="C133" i="32" s="1"/>
  <c r="B165" i="32"/>
  <c r="C165" i="32" s="1"/>
  <c r="B164" i="32"/>
  <c r="C164" i="32" s="1"/>
  <c r="L72" i="31"/>
  <c r="M72" i="31" s="1"/>
  <c r="B72" i="31" s="1"/>
  <c r="C72" i="31" s="1"/>
  <c r="L167" i="31"/>
  <c r="M167" i="31" s="1"/>
  <c r="L104" i="31"/>
  <c r="M104" i="31" s="1"/>
  <c r="G138" i="31"/>
  <c r="K137" i="31" s="1"/>
  <c r="K136" i="31"/>
  <c r="G43" i="31"/>
  <c r="K42" i="31" s="1"/>
  <c r="K41" i="31"/>
  <c r="G106" i="31"/>
  <c r="G170" i="31"/>
  <c r="K169" i="31" s="1"/>
  <c r="B40" i="31"/>
  <c r="C40" i="31" s="1"/>
  <c r="G74" i="31"/>
  <c r="K168" i="31"/>
  <c r="B71" i="31"/>
  <c r="C71" i="31" s="1"/>
  <c r="B70" i="31"/>
  <c r="C70" i="31" s="1"/>
  <c r="L44" i="30"/>
  <c r="M44" i="30" s="1"/>
  <c r="B44" i="30" s="1"/>
  <c r="C44" i="30" s="1"/>
  <c r="L45" i="30"/>
  <c r="M45" i="30" s="1"/>
  <c r="L135" i="30"/>
  <c r="M135" i="30" s="1"/>
  <c r="B135" i="30" s="1"/>
  <c r="C135" i="30" s="1"/>
  <c r="G47" i="30"/>
  <c r="K46" i="30" s="1"/>
  <c r="G137" i="30"/>
  <c r="G171" i="30"/>
  <c r="K169" i="30"/>
  <c r="G74" i="30"/>
  <c r="K73" i="30" s="1"/>
  <c r="K72" i="30"/>
  <c r="G106" i="30"/>
  <c r="K105" i="30" s="1"/>
  <c r="K104" i="30"/>
  <c r="B43" i="30"/>
  <c r="C43" i="30" s="1"/>
  <c r="B134" i="30"/>
  <c r="C134" i="30" s="1"/>
  <c r="B133" i="30"/>
  <c r="C133" i="30" s="1"/>
  <c r="B168" i="30"/>
  <c r="C168" i="30" s="1"/>
  <c r="B167" i="30"/>
  <c r="C167" i="30" s="1"/>
  <c r="L72" i="29"/>
  <c r="M72" i="29" s="1"/>
  <c r="L103" i="29"/>
  <c r="M103" i="29" s="1"/>
  <c r="B103" i="29" s="1"/>
  <c r="C103" i="29" s="1"/>
  <c r="L44" i="29"/>
  <c r="M44" i="29" s="1"/>
  <c r="L71" i="29"/>
  <c r="M71" i="29" s="1"/>
  <c r="L135" i="29"/>
  <c r="M135" i="29" s="1"/>
  <c r="L167" i="29"/>
  <c r="M167" i="29" s="1"/>
  <c r="B167" i="29" s="1"/>
  <c r="C167" i="29" s="1"/>
  <c r="L45" i="29"/>
  <c r="M45" i="29" s="1"/>
  <c r="L134" i="29"/>
  <c r="M134" i="29" s="1"/>
  <c r="G169" i="29"/>
  <c r="K168" i="29" s="1"/>
  <c r="G47" i="29"/>
  <c r="K46" i="29" s="1"/>
  <c r="G137" i="29"/>
  <c r="G74" i="29"/>
  <c r="G105" i="29"/>
  <c r="L136" i="28"/>
  <c r="M136" i="28" s="1"/>
  <c r="B136" i="28" s="1"/>
  <c r="C136" i="28" s="1"/>
  <c r="L169" i="28"/>
  <c r="M169" i="28" s="1"/>
  <c r="B169" i="28" s="1"/>
  <c r="C169" i="28" s="1"/>
  <c r="L41" i="28"/>
  <c r="M41" i="28" s="1"/>
  <c r="B41" i="28" s="1"/>
  <c r="C41" i="28" s="1"/>
  <c r="L72" i="28"/>
  <c r="M72" i="28" s="1"/>
  <c r="B72" i="28" s="1"/>
  <c r="C72" i="28" s="1"/>
  <c r="G106" i="28"/>
  <c r="K105" i="28" s="1"/>
  <c r="G171" i="28"/>
  <c r="K170" i="28" s="1"/>
  <c r="G74" i="28"/>
  <c r="B168" i="28"/>
  <c r="C168" i="28" s="1"/>
  <c r="B167" i="28"/>
  <c r="C167" i="28" s="1"/>
  <c r="B71" i="28"/>
  <c r="C71" i="28" s="1"/>
  <c r="G138" i="28"/>
  <c r="K137" i="28" s="1"/>
  <c r="K104" i="28"/>
  <c r="G43" i="28"/>
  <c r="K42" i="28" s="1"/>
  <c r="L103" i="27"/>
  <c r="M103" i="27" s="1"/>
  <c r="B103" i="27" s="1"/>
  <c r="C103" i="27" s="1"/>
  <c r="L72" i="27"/>
  <c r="M72" i="27" s="1"/>
  <c r="B72" i="27" s="1"/>
  <c r="C72" i="27" s="1"/>
  <c r="L134" i="27"/>
  <c r="M134" i="27" s="1"/>
  <c r="B134" i="27" s="1"/>
  <c r="C134" i="27" s="1"/>
  <c r="G169" i="27"/>
  <c r="K167" i="27"/>
  <c r="G74" i="27"/>
  <c r="G136" i="27"/>
  <c r="K135" i="27" s="1"/>
  <c r="G43" i="27"/>
  <c r="K41" i="27"/>
  <c r="G105" i="27"/>
  <c r="B71" i="27"/>
  <c r="C71" i="27" s="1"/>
  <c r="B70" i="27"/>
  <c r="C70" i="27" s="1"/>
  <c r="B40" i="27"/>
  <c r="C40" i="27" s="1"/>
  <c r="B102" i="27"/>
  <c r="C102" i="27" s="1"/>
  <c r="B101" i="27"/>
  <c r="C101" i="27" s="1"/>
  <c r="L164" i="26"/>
  <c r="M164" i="26" s="1"/>
  <c r="L165" i="26"/>
  <c r="M165" i="26" s="1"/>
  <c r="L72" i="26"/>
  <c r="M72" i="26" s="1"/>
  <c r="L43" i="26"/>
  <c r="M43" i="26" s="1"/>
  <c r="L136" i="26"/>
  <c r="M136" i="26" s="1"/>
  <c r="B136" i="26" s="1"/>
  <c r="C136" i="26" s="1"/>
  <c r="G105" i="26"/>
  <c r="G138" i="26"/>
  <c r="K137" i="26" s="1"/>
  <c r="G45" i="26"/>
  <c r="K44" i="26" s="1"/>
  <c r="B71" i="26"/>
  <c r="C71" i="26" s="1"/>
  <c r="B70" i="26"/>
  <c r="C70" i="26" s="1"/>
  <c r="K103" i="26"/>
  <c r="G167" i="26"/>
  <c r="G74" i="26"/>
  <c r="K73" i="26" s="1"/>
  <c r="B135" i="26"/>
  <c r="C135" i="26" s="1"/>
  <c r="B134" i="26"/>
  <c r="C134" i="26" s="1"/>
  <c r="B42" i="26"/>
  <c r="C42" i="26" s="1"/>
  <c r="L167" i="25"/>
  <c r="M167" i="25" s="1"/>
  <c r="L168" i="25"/>
  <c r="M168" i="25" s="1"/>
  <c r="L41" i="25"/>
  <c r="M41" i="25" s="1"/>
  <c r="L42" i="25"/>
  <c r="M42" i="25" s="1"/>
  <c r="L71" i="25"/>
  <c r="M71" i="25" s="1"/>
  <c r="B71" i="25" s="1"/>
  <c r="C71" i="25" s="1"/>
  <c r="L135" i="25"/>
  <c r="M135" i="25" s="1"/>
  <c r="L106" i="25"/>
  <c r="M106" i="25" s="1"/>
  <c r="G170" i="25"/>
  <c r="K169" i="25" s="1"/>
  <c r="G44" i="25"/>
  <c r="K43" i="25" s="1"/>
  <c r="G74" i="25"/>
  <c r="K73" i="25" s="1"/>
  <c r="K72" i="25"/>
  <c r="G137" i="25"/>
  <c r="G108" i="25"/>
  <c r="K107" i="25" s="1"/>
  <c r="B70" i="25"/>
  <c r="C70" i="25" s="1"/>
  <c r="B105" i="25"/>
  <c r="C105" i="25" s="1"/>
  <c r="B104" i="25"/>
  <c r="C104" i="25" s="1"/>
  <c r="L168" i="24"/>
  <c r="M168" i="24" s="1"/>
  <c r="B168" i="24" s="1"/>
  <c r="C168" i="24" s="1"/>
  <c r="L42" i="24"/>
  <c r="M42" i="24" s="1"/>
  <c r="B42" i="24" s="1"/>
  <c r="C42" i="24" s="1"/>
  <c r="L135" i="24"/>
  <c r="M135" i="24" s="1"/>
  <c r="B135" i="24" s="1"/>
  <c r="C135" i="24" s="1"/>
  <c r="L169" i="24"/>
  <c r="M169" i="24" s="1"/>
  <c r="G137" i="24"/>
  <c r="G105" i="24"/>
  <c r="K104" i="24" s="1"/>
  <c r="K103" i="24"/>
  <c r="G171" i="24"/>
  <c r="G74" i="24"/>
  <c r="G44" i="24"/>
  <c r="K43" i="24" s="1"/>
  <c r="K72" i="24"/>
  <c r="B167" i="24"/>
  <c r="C167" i="24" s="1"/>
  <c r="B134" i="24"/>
  <c r="C134" i="24" s="1"/>
  <c r="B133" i="24"/>
  <c r="C133" i="24" s="1"/>
  <c r="L103" i="23"/>
  <c r="M103" i="23" s="1"/>
  <c r="L71" i="23"/>
  <c r="M71" i="23" s="1"/>
  <c r="L166" i="23"/>
  <c r="M166" i="23" s="1"/>
  <c r="L41" i="23"/>
  <c r="M41" i="23" s="1"/>
  <c r="L42" i="23"/>
  <c r="M42" i="23" s="1"/>
  <c r="G137" i="23"/>
  <c r="K136" i="23" s="1"/>
  <c r="G44" i="23"/>
  <c r="K43" i="23" s="1"/>
  <c r="G74" i="23"/>
  <c r="K73" i="23" s="1"/>
  <c r="K72" i="23"/>
  <c r="K135" i="23"/>
  <c r="G168" i="23"/>
  <c r="G105" i="23"/>
  <c r="B165" i="23"/>
  <c r="C165" i="23" s="1"/>
  <c r="B164" i="23"/>
  <c r="C164" i="23" s="1"/>
  <c r="B134" i="23"/>
  <c r="C134" i="23" s="1"/>
  <c r="B133" i="23"/>
  <c r="C133" i="23" s="1"/>
  <c r="L134" i="22"/>
  <c r="M134" i="22" s="1"/>
  <c r="L72" i="22"/>
  <c r="M72" i="22" s="1"/>
  <c r="B72" i="22" s="1"/>
  <c r="C72" i="22" s="1"/>
  <c r="L106" i="22"/>
  <c r="M106" i="22" s="1"/>
  <c r="B106" i="22" s="1"/>
  <c r="C106" i="22" s="1"/>
  <c r="L42" i="22"/>
  <c r="M42" i="22" s="1"/>
  <c r="L133" i="22"/>
  <c r="M133" i="22" s="1"/>
  <c r="L165" i="22"/>
  <c r="M165" i="22" s="1"/>
  <c r="B165" i="22" s="1"/>
  <c r="C165" i="22" s="1"/>
  <c r="G74" i="22"/>
  <c r="K73" i="22"/>
  <c r="G108" i="22"/>
  <c r="G44" i="22"/>
  <c r="K43" i="22"/>
  <c r="G136" i="22"/>
  <c r="K135" i="22" s="1"/>
  <c r="G167" i="22"/>
  <c r="K166" i="22" s="1"/>
  <c r="B105" i="22"/>
  <c r="C105" i="22" s="1"/>
  <c r="L42" i="21"/>
  <c r="M42" i="21" s="1"/>
  <c r="L166" i="21"/>
  <c r="M166" i="21" s="1"/>
  <c r="L135" i="21"/>
  <c r="M135" i="21" s="1"/>
  <c r="L136" i="21"/>
  <c r="M136" i="21" s="1"/>
  <c r="L73" i="21"/>
  <c r="M73" i="21" s="1"/>
  <c r="B73" i="21" s="1"/>
  <c r="C73" i="21" s="1"/>
  <c r="L41" i="21"/>
  <c r="M41" i="21" s="1"/>
  <c r="G44" i="21"/>
  <c r="K43" i="21" s="1"/>
  <c r="G75" i="21"/>
  <c r="G106" i="21"/>
  <c r="K105" i="21" s="1"/>
  <c r="K104" i="21"/>
  <c r="G138" i="21"/>
  <c r="G169" i="21"/>
  <c r="K168" i="21" s="1"/>
  <c r="K167" i="21"/>
  <c r="K103" i="1"/>
  <c r="L103" i="1" s="1"/>
  <c r="K133" i="1"/>
  <c r="L133" i="1" s="1"/>
  <c r="K73" i="1"/>
  <c r="L73" i="1" s="1"/>
  <c r="B73" i="1" s="1"/>
  <c r="C73" i="1" s="1"/>
  <c r="K102" i="1"/>
  <c r="L102" i="1" s="1"/>
  <c r="K134" i="1"/>
  <c r="L134" i="1" s="1"/>
  <c r="K165" i="1"/>
  <c r="L165" i="1" s="1"/>
  <c r="B165" i="1" s="1"/>
  <c r="C165" i="1" s="1"/>
  <c r="K39" i="1"/>
  <c r="K38" i="1"/>
  <c r="B41" i="3"/>
  <c r="C41" i="3" s="1"/>
  <c r="G167" i="9"/>
  <c r="K166" i="9" s="1"/>
  <c r="G139" i="9"/>
  <c r="K138" i="9" s="1"/>
  <c r="K137" i="9"/>
  <c r="G43" i="9"/>
  <c r="K42" i="9" s="1"/>
  <c r="K41" i="9"/>
  <c r="G77" i="9"/>
  <c r="G105" i="9"/>
  <c r="K104" i="9" s="1"/>
  <c r="B74" i="9"/>
  <c r="C74" i="9" s="1"/>
  <c r="B73" i="9"/>
  <c r="C73" i="9" s="1"/>
  <c r="M134" i="8"/>
  <c r="B134" i="8" s="1"/>
  <c r="C134" i="8" s="1"/>
  <c r="B71" i="8"/>
  <c r="C71" i="8" s="1"/>
  <c r="B70" i="8"/>
  <c r="C70" i="8" s="1"/>
  <c r="G136" i="8"/>
  <c r="K135" i="8" s="1"/>
  <c r="B133" i="8"/>
  <c r="C133" i="8" s="1"/>
  <c r="B132" i="8"/>
  <c r="C132" i="8" s="1"/>
  <c r="G43" i="8"/>
  <c r="K42" i="8" s="1"/>
  <c r="G168" i="8"/>
  <c r="G74" i="8"/>
  <c r="K73" i="8" s="1"/>
  <c r="G105" i="8"/>
  <c r="K104" i="8" s="1"/>
  <c r="K72" i="8"/>
  <c r="B165" i="8"/>
  <c r="C165" i="8" s="1"/>
  <c r="B164" i="8"/>
  <c r="C164" i="8" s="1"/>
  <c r="K41" i="8"/>
  <c r="G139" i="4"/>
  <c r="K138" i="4" s="1"/>
  <c r="G74" i="4"/>
  <c r="K73" i="4" s="1"/>
  <c r="G43" i="4"/>
  <c r="K42" i="4" s="1"/>
  <c r="G168" i="4"/>
  <c r="K167" i="4" s="1"/>
  <c r="B104" i="4"/>
  <c r="C104" i="4" s="1"/>
  <c r="K137" i="4"/>
  <c r="K41" i="4"/>
  <c r="G107" i="4"/>
  <c r="K106" i="4" s="1"/>
  <c r="K166" i="4"/>
  <c r="G107" i="3"/>
  <c r="K106" i="3" s="1"/>
  <c r="G77" i="3"/>
  <c r="K76" i="3" s="1"/>
  <c r="B73" i="3"/>
  <c r="C73" i="3" s="1"/>
  <c r="G44" i="3"/>
  <c r="K43" i="3" s="1"/>
  <c r="B165" i="3"/>
  <c r="C165" i="3" s="1"/>
  <c r="B164" i="3"/>
  <c r="C164" i="3" s="1"/>
  <c r="G136" i="3"/>
  <c r="K135" i="3" s="1"/>
  <c r="K105" i="3"/>
  <c r="K75" i="3"/>
  <c r="G168" i="3"/>
  <c r="G43" i="2"/>
  <c r="J42" i="2" s="1"/>
  <c r="G74" i="2"/>
  <c r="J73" i="2" s="1"/>
  <c r="G167" i="2"/>
  <c r="J166" i="2" s="1"/>
  <c r="B71" i="2"/>
  <c r="C71" i="2" s="1"/>
  <c r="B70" i="2"/>
  <c r="C70" i="2" s="1"/>
  <c r="J72" i="2"/>
  <c r="G107" i="2"/>
  <c r="G136" i="2"/>
  <c r="J135" i="2"/>
  <c r="G167" i="1"/>
  <c r="J166" i="1" s="1"/>
  <c r="B164" i="1"/>
  <c r="C164" i="1" s="1"/>
  <c r="G136" i="1"/>
  <c r="J135" i="1"/>
  <c r="G105" i="1"/>
  <c r="J104" i="1" s="1"/>
  <c r="G75" i="1"/>
  <c r="J74" i="1" s="1"/>
  <c r="B72" i="1"/>
  <c r="C72" i="1" s="1"/>
  <c r="B71" i="1"/>
  <c r="C71" i="1" s="1"/>
  <c r="G41" i="1"/>
  <c r="L104" i="9" a="1"/>
  <c r="L42" i="28" a="1"/>
  <c r="L73" i="30" a="1"/>
  <c r="L104" i="32" a="1"/>
  <c r="L43" i="25" a="1"/>
  <c r="L137" i="31" a="1"/>
  <c r="L73" i="26" a="1"/>
  <c r="L41" i="9" a="1"/>
  <c r="L72" i="30" a="1"/>
  <c r="L135" i="23" a="1"/>
  <c r="L15" i="31" a="1"/>
  <c r="L41" i="31" a="1"/>
  <c r="L169" i="31" a="1"/>
  <c r="L16" i="21" a="1"/>
  <c r="L41" i="4" a="1"/>
  <c r="L137" i="9" a="1"/>
  <c r="L72" i="25" a="1"/>
  <c r="L136" i="34" a="1"/>
  <c r="L43" i="21" a="1"/>
  <c r="L136" i="23" a="1"/>
  <c r="L46" i="30" a="1"/>
  <c r="L73" i="32" a="1"/>
  <c r="L104" i="34" a="1"/>
  <c r="L42" i="31" a="1"/>
  <c r="L107" i="25" a="1"/>
  <c r="K42" i="2" a="1"/>
  <c r="L17" i="26" a="1"/>
  <c r="L43" i="23" a="1"/>
  <c r="L16" i="26" a="1"/>
  <c r="L16" i="3" a="1"/>
  <c r="L15" i="29" a="1"/>
  <c r="L136" i="31" a="1"/>
  <c r="L42" i="33" a="1"/>
  <c r="K72" i="2" a="1"/>
  <c r="L137" i="33" a="1"/>
  <c r="K104" i="1" a="1"/>
  <c r="L169" i="33" a="1"/>
  <c r="L16" i="9" a="1"/>
  <c r="L168" i="29" a="1"/>
  <c r="L43" i="32" a="1"/>
  <c r="L46" i="29" a="1"/>
  <c r="L17" i="34" a="1"/>
  <c r="L104" i="30" a="1"/>
  <c r="L137" i="26" a="1"/>
  <c r="L103" i="24" a="1"/>
  <c r="L167" i="27" a="1"/>
  <c r="L104" i="24" a="1"/>
  <c r="K166" i="1" a="1"/>
  <c r="L169" i="25" a="1"/>
  <c r="K135" i="1" a="1"/>
  <c r="L72" i="8" a="1"/>
  <c r="L166" i="9" a="1"/>
  <c r="L135" i="8" a="1"/>
  <c r="L17" i="33" a="1"/>
  <c r="L104" i="8" a="1"/>
  <c r="L43" i="22" a="1"/>
  <c r="L135" i="3" a="1"/>
  <c r="L16" i="8" a="1"/>
  <c r="L106" i="3" a="1"/>
  <c r="L41" i="34" a="1"/>
  <c r="L76" i="3" a="1"/>
  <c r="L168" i="21" a="1"/>
  <c r="L41" i="33" a="1"/>
  <c r="L135" i="27" a="1"/>
  <c r="L16" i="25" a="1"/>
  <c r="L104" i="21" a="1"/>
  <c r="L16" i="28" a="1"/>
  <c r="L17" i="32" a="1"/>
  <c r="L72" i="24" a="1"/>
  <c r="L166" i="22" a="1"/>
  <c r="L105" i="28" a="1"/>
  <c r="L17" i="9" a="1"/>
  <c r="L73" i="33" a="1"/>
  <c r="L106" i="4" a="1"/>
  <c r="L105" i="3" a="1"/>
  <c r="L41" i="27" a="1"/>
  <c r="L41" i="8" a="1"/>
  <c r="L168" i="31" a="1"/>
  <c r="L105" i="30" a="1"/>
  <c r="L137" i="34" a="1"/>
  <c r="L15" i="25" a="1"/>
  <c r="K15" i="1" a="1"/>
  <c r="L136" i="33" a="1"/>
  <c r="K74" i="1" a="1"/>
  <c r="L17" i="30" a="1"/>
  <c r="L43" i="24" a="1"/>
  <c r="L73" i="4" a="1"/>
  <c r="L73" i="23" a="1"/>
  <c r="L73" i="22" a="1"/>
  <c r="L137" i="28" a="1"/>
  <c r="L105" i="21" a="1"/>
  <c r="L106" i="33" a="1"/>
  <c r="L73" i="8" a="1"/>
  <c r="K135" i="2" a="1"/>
  <c r="K15" i="2" a="1"/>
  <c r="L103" i="26" a="1"/>
  <c r="L138" i="9" a="1"/>
  <c r="L16" i="31" a="1"/>
  <c r="L169" i="30" a="1"/>
  <c r="L75" i="3" a="1"/>
  <c r="L166" i="4" a="1"/>
  <c r="L72" i="33" a="1"/>
  <c r="L138" i="4" a="1"/>
  <c r="L17" i="23" a="1"/>
  <c r="L73" i="25" a="1"/>
  <c r="L170" i="28" a="1"/>
  <c r="L137" i="4" a="1"/>
  <c r="L72" i="23" a="1"/>
  <c r="L74" i="34" a="1"/>
  <c r="L104" i="28" a="1"/>
  <c r="L42" i="8" a="1"/>
  <c r="K73" i="2" a="1"/>
  <c r="L167" i="4" a="1"/>
  <c r="K166" i="2" a="1"/>
  <c r="L44" i="26" a="1"/>
  <c r="L42" i="9" a="1"/>
  <c r="L43" i="3" a="1"/>
  <c r="L16" i="22" a="1"/>
  <c r="L167" i="21" a="1"/>
  <c r="L16" i="23" a="1"/>
  <c r="L42" i="4" a="1"/>
  <c r="L135" i="22" a="1"/>
  <c r="L17" i="34" l="1"/>
  <c r="M17" i="34" s="1"/>
  <c r="B17" i="34" s="1"/>
  <c r="C17" i="34" s="1"/>
  <c r="G19" i="34"/>
  <c r="L17" i="33"/>
  <c r="M17" i="33" s="1"/>
  <c r="G19" i="33"/>
  <c r="B16" i="33"/>
  <c r="C16" i="33" s="1"/>
  <c r="B15" i="33"/>
  <c r="C15" i="33" s="1"/>
  <c r="B17" i="33"/>
  <c r="C17" i="33" s="1"/>
  <c r="L17" i="32"/>
  <c r="M17" i="32" s="1"/>
  <c r="G19" i="32"/>
  <c r="K18" i="32" s="1"/>
  <c r="B17" i="32"/>
  <c r="C17" i="32" s="1"/>
  <c r="L16" i="31"/>
  <c r="M16" i="31" s="1"/>
  <c r="L15" i="31"/>
  <c r="M15" i="31" s="1"/>
  <c r="G18" i="31"/>
  <c r="K17" i="31"/>
  <c r="L17" i="30"/>
  <c r="M17" i="30" s="1"/>
  <c r="G19" i="30"/>
  <c r="B17" i="30"/>
  <c r="C17" i="30" s="1"/>
  <c r="B16" i="30"/>
  <c r="C16" i="30" s="1"/>
  <c r="B15" i="30"/>
  <c r="C15" i="30" s="1"/>
  <c r="L15" i="29"/>
  <c r="M15" i="29" s="1"/>
  <c r="G18" i="29"/>
  <c r="K17" i="29" s="1"/>
  <c r="K16" i="29"/>
  <c r="L16" i="28"/>
  <c r="M16" i="28" s="1"/>
  <c r="B16" i="28" s="1"/>
  <c r="C16" i="28" s="1"/>
  <c r="G18" i="28"/>
  <c r="B15" i="28"/>
  <c r="C15" i="28" s="1"/>
  <c r="B14" i="28"/>
  <c r="C14" i="28" s="1"/>
  <c r="G19" i="27"/>
  <c r="K17" i="27"/>
  <c r="B16" i="27"/>
  <c r="C16" i="27" s="1"/>
  <c r="B15" i="27"/>
  <c r="C15" i="27" s="1"/>
  <c r="L16" i="26"/>
  <c r="M16" i="26" s="1"/>
  <c r="L17" i="26"/>
  <c r="M17" i="26" s="1"/>
  <c r="G19" i="26"/>
  <c r="L15" i="25"/>
  <c r="M15" i="25" s="1"/>
  <c r="L16" i="25"/>
  <c r="M16" i="25" s="1"/>
  <c r="G18" i="25"/>
  <c r="K17" i="25"/>
  <c r="G19" i="24"/>
  <c r="K17" i="24"/>
  <c r="B16" i="24"/>
  <c r="C16" i="24" s="1"/>
  <c r="B15" i="24"/>
  <c r="C15" i="24" s="1"/>
  <c r="L16" i="23"/>
  <c r="M16" i="23" s="1"/>
  <c r="L17" i="23"/>
  <c r="M17" i="23" s="1"/>
  <c r="G19" i="23"/>
  <c r="L16" i="22"/>
  <c r="M16" i="22" s="1"/>
  <c r="G18" i="22"/>
  <c r="K17" i="22" s="1"/>
  <c r="B16" i="22"/>
  <c r="C16" i="22" s="1"/>
  <c r="L16" i="21"/>
  <c r="M16" i="21" s="1"/>
  <c r="B16" i="21" s="1"/>
  <c r="C16" i="21" s="1"/>
  <c r="G18" i="21"/>
  <c r="K17" i="21" s="1"/>
  <c r="L16" i="8"/>
  <c r="M16" i="8" s="1"/>
  <c r="B16" i="8" s="1"/>
  <c r="C16" i="8" s="1"/>
  <c r="G18" i="8"/>
  <c r="K17" i="8" s="1"/>
  <c r="L17" i="9"/>
  <c r="M17" i="9" s="1"/>
  <c r="L16" i="9"/>
  <c r="M16" i="9" s="1"/>
  <c r="G19" i="9"/>
  <c r="G18" i="4"/>
  <c r="K17" i="4"/>
  <c r="K16" i="4"/>
  <c r="L16" i="3"/>
  <c r="M16" i="3" s="1"/>
  <c r="B16" i="3" s="1"/>
  <c r="C16" i="3" s="1"/>
  <c r="G18" i="3"/>
  <c r="K17" i="3" s="1"/>
  <c r="K15" i="2"/>
  <c r="L15" i="2" s="1"/>
  <c r="B15" i="2" s="1"/>
  <c r="C15" i="2" s="1"/>
  <c r="G17" i="2"/>
  <c r="J16" i="2" s="1"/>
  <c r="K15" i="1"/>
  <c r="L15" i="1" s="1"/>
  <c r="B15" i="1" s="1"/>
  <c r="C15" i="1" s="1"/>
  <c r="G17" i="1"/>
  <c r="J16" i="1" s="1"/>
  <c r="L73" i="8"/>
  <c r="M73" i="8" s="1"/>
  <c r="L42" i="8"/>
  <c r="M42" i="8" s="1"/>
  <c r="L135" i="8"/>
  <c r="M135" i="8" s="1"/>
  <c r="B135" i="8" s="1"/>
  <c r="C135" i="8" s="1"/>
  <c r="L104" i="8"/>
  <c r="M104" i="8" s="1"/>
  <c r="B104" i="8" s="1"/>
  <c r="C104" i="8" s="1"/>
  <c r="L41" i="8"/>
  <c r="M41" i="8" s="1"/>
  <c r="L72" i="8"/>
  <c r="M72" i="8" s="1"/>
  <c r="L104" i="9"/>
  <c r="M104" i="9" s="1"/>
  <c r="B104" i="9" s="1"/>
  <c r="C104" i="9" s="1"/>
  <c r="L166" i="9"/>
  <c r="M166" i="9" s="1"/>
  <c r="B166" i="9" s="1"/>
  <c r="C166" i="9" s="1"/>
  <c r="L138" i="9"/>
  <c r="M138" i="9" s="1"/>
  <c r="L42" i="9"/>
  <c r="M42" i="9" s="1"/>
  <c r="L41" i="9"/>
  <c r="M41" i="9" s="1"/>
  <c r="L137" i="9"/>
  <c r="M137" i="9" s="1"/>
  <c r="L73" i="4"/>
  <c r="M73" i="4" s="1"/>
  <c r="B73" i="4" s="1"/>
  <c r="C73" i="4" s="1"/>
  <c r="L41" i="4"/>
  <c r="M41" i="4" s="1"/>
  <c r="L137" i="4"/>
  <c r="M137" i="4" s="1"/>
  <c r="L42" i="4"/>
  <c r="M42" i="4" s="1"/>
  <c r="L106" i="4"/>
  <c r="M106" i="4" s="1"/>
  <c r="L138" i="4"/>
  <c r="M138" i="4" s="1"/>
  <c r="L166" i="4"/>
  <c r="M166" i="4" s="1"/>
  <c r="L167" i="4"/>
  <c r="M167" i="4" s="1"/>
  <c r="L106" i="3"/>
  <c r="M106" i="3" s="1"/>
  <c r="L76" i="3"/>
  <c r="M76" i="3" s="1"/>
  <c r="L43" i="3"/>
  <c r="M43" i="3" s="1"/>
  <c r="L75" i="3"/>
  <c r="M75" i="3" s="1"/>
  <c r="L105" i="3"/>
  <c r="M105" i="3" s="1"/>
  <c r="L135" i="3"/>
  <c r="M135" i="3" s="1"/>
  <c r="K135" i="2"/>
  <c r="L135" i="2" s="1"/>
  <c r="B135" i="2" s="1"/>
  <c r="C135" i="2" s="1"/>
  <c r="K72" i="2"/>
  <c r="L72" i="2" s="1"/>
  <c r="K166" i="2"/>
  <c r="L166" i="2" s="1"/>
  <c r="B166" i="2" s="1"/>
  <c r="C166" i="2" s="1"/>
  <c r="K73" i="2"/>
  <c r="L73" i="2" s="1"/>
  <c r="K42" i="2"/>
  <c r="L42" i="2" s="1"/>
  <c r="B42" i="2" s="1"/>
  <c r="C42" i="2" s="1"/>
  <c r="L74" i="34"/>
  <c r="M74" i="34" s="1"/>
  <c r="B74" i="34" s="1"/>
  <c r="C74" i="34" s="1"/>
  <c r="L136" i="34"/>
  <c r="M136" i="34" s="1"/>
  <c r="L137" i="34"/>
  <c r="M137" i="34" s="1"/>
  <c r="L41" i="34"/>
  <c r="M41" i="34" s="1"/>
  <c r="L104" i="34"/>
  <c r="M104" i="34" s="1"/>
  <c r="G139" i="34"/>
  <c r="G44" i="34"/>
  <c r="K43" i="34" s="1"/>
  <c r="K42" i="34"/>
  <c r="G76" i="34"/>
  <c r="G107" i="34"/>
  <c r="K106" i="34" s="1"/>
  <c r="K105" i="34"/>
  <c r="G172" i="34"/>
  <c r="K170" i="34"/>
  <c r="B73" i="34"/>
  <c r="C73" i="34" s="1"/>
  <c r="B72" i="34"/>
  <c r="C72" i="34" s="1"/>
  <c r="L42" i="33"/>
  <c r="M42" i="33" s="1"/>
  <c r="L73" i="33"/>
  <c r="M73" i="33" s="1"/>
  <c r="L136" i="33"/>
  <c r="M136" i="33" s="1"/>
  <c r="L137" i="33"/>
  <c r="M137" i="33" s="1"/>
  <c r="L41" i="33"/>
  <c r="M41" i="33" s="1"/>
  <c r="L106" i="33"/>
  <c r="M106" i="33" s="1"/>
  <c r="L72" i="33"/>
  <c r="M72" i="33" s="1"/>
  <c r="B72" i="33" s="1"/>
  <c r="C72" i="33" s="1"/>
  <c r="L169" i="33"/>
  <c r="M169" i="33" s="1"/>
  <c r="B169" i="33" s="1"/>
  <c r="C169" i="33" s="1"/>
  <c r="G171" i="33"/>
  <c r="G139" i="33"/>
  <c r="G44" i="33"/>
  <c r="K43" i="33" s="1"/>
  <c r="G108" i="33"/>
  <c r="B168" i="33"/>
  <c r="C168" i="33" s="1"/>
  <c r="B167" i="33"/>
  <c r="C167" i="33" s="1"/>
  <c r="G75" i="33"/>
  <c r="K74" i="33" s="1"/>
  <c r="L104" i="32"/>
  <c r="M104" i="32" s="1"/>
  <c r="B104" i="32" s="1"/>
  <c r="C104" i="32" s="1"/>
  <c r="L43" i="32"/>
  <c r="M43" i="32" s="1"/>
  <c r="B43" i="32" s="1"/>
  <c r="C43" i="32" s="1"/>
  <c r="L73" i="32"/>
  <c r="M73" i="32" s="1"/>
  <c r="B73" i="32" s="1"/>
  <c r="C73" i="32" s="1"/>
  <c r="G138" i="32"/>
  <c r="K137" i="32" s="1"/>
  <c r="K136" i="32"/>
  <c r="G169" i="32"/>
  <c r="K168" i="32" s="1"/>
  <c r="K167" i="32"/>
  <c r="B42" i="32"/>
  <c r="C42" i="32" s="1"/>
  <c r="B41" i="32"/>
  <c r="C41" i="32" s="1"/>
  <c r="G45" i="32"/>
  <c r="G75" i="32"/>
  <c r="K74" i="32"/>
  <c r="G106" i="32"/>
  <c r="K105" i="32" s="1"/>
  <c r="B166" i="32"/>
  <c r="C166" i="32" s="1"/>
  <c r="B103" i="32"/>
  <c r="C103" i="32" s="1"/>
  <c r="L168" i="31"/>
  <c r="M168" i="31" s="1"/>
  <c r="B168" i="31" s="1"/>
  <c r="C168" i="31" s="1"/>
  <c r="L169" i="31"/>
  <c r="M169" i="31" s="1"/>
  <c r="L41" i="31"/>
  <c r="M41" i="31" s="1"/>
  <c r="L42" i="31"/>
  <c r="M42" i="31" s="1"/>
  <c r="L136" i="31"/>
  <c r="M136" i="31" s="1"/>
  <c r="L137" i="31"/>
  <c r="M137" i="31" s="1"/>
  <c r="G75" i="31"/>
  <c r="K74" i="31" s="1"/>
  <c r="K73" i="31"/>
  <c r="G171" i="31"/>
  <c r="G107" i="31"/>
  <c r="K106" i="31" s="1"/>
  <c r="K105" i="31"/>
  <c r="G44" i="31"/>
  <c r="K43" i="31" s="1"/>
  <c r="G139" i="31"/>
  <c r="K138" i="31" s="1"/>
  <c r="B104" i="31"/>
  <c r="C104" i="31" s="1"/>
  <c r="B167" i="31"/>
  <c r="C167" i="31" s="1"/>
  <c r="L105" i="30"/>
  <c r="M105" i="30" s="1"/>
  <c r="L104" i="30"/>
  <c r="M104" i="30" s="1"/>
  <c r="L73" i="30"/>
  <c r="M73" i="30" s="1"/>
  <c r="L169" i="30"/>
  <c r="M169" i="30" s="1"/>
  <c r="L46" i="30"/>
  <c r="M46" i="30" s="1"/>
  <c r="B46" i="30" s="1"/>
  <c r="C46" i="30" s="1"/>
  <c r="L72" i="30"/>
  <c r="M72" i="30" s="1"/>
  <c r="G172" i="30"/>
  <c r="K171" i="30" s="1"/>
  <c r="G138" i="30"/>
  <c r="K137" i="30" s="1"/>
  <c r="G48" i="30"/>
  <c r="K47" i="30"/>
  <c r="G107" i="30"/>
  <c r="K106" i="30" s="1"/>
  <c r="G75" i="30"/>
  <c r="K74" i="30" s="1"/>
  <c r="K170" i="30"/>
  <c r="K136" i="30"/>
  <c r="B45" i="30"/>
  <c r="C45" i="30" s="1"/>
  <c r="L168" i="29"/>
  <c r="M168" i="29" s="1"/>
  <c r="B168" i="29" s="1"/>
  <c r="C168" i="29" s="1"/>
  <c r="L46" i="29"/>
  <c r="M46" i="29" s="1"/>
  <c r="B46" i="29" s="1"/>
  <c r="C46" i="29" s="1"/>
  <c r="B135" i="29"/>
  <c r="C135" i="29" s="1"/>
  <c r="B134" i="29"/>
  <c r="C134" i="29" s="1"/>
  <c r="G170" i="29"/>
  <c r="K169" i="29" s="1"/>
  <c r="G106" i="29"/>
  <c r="K104" i="29"/>
  <c r="G75" i="29"/>
  <c r="K74" i="29" s="1"/>
  <c r="K73" i="29"/>
  <c r="G138" i="29"/>
  <c r="K136" i="29"/>
  <c r="G48" i="29"/>
  <c r="K47" i="29" s="1"/>
  <c r="B72" i="29"/>
  <c r="C72" i="29" s="1"/>
  <c r="B71" i="29"/>
  <c r="C71" i="29" s="1"/>
  <c r="B45" i="29"/>
  <c r="C45" i="29" s="1"/>
  <c r="B44" i="29"/>
  <c r="C44" i="29" s="1"/>
  <c r="L170" i="28"/>
  <c r="M170" i="28" s="1"/>
  <c r="B170" i="28" s="1"/>
  <c r="C170" i="28" s="1"/>
  <c r="L137" i="28"/>
  <c r="M137" i="28" s="1"/>
  <c r="B137" i="28" s="1"/>
  <c r="C137" i="28" s="1"/>
  <c r="L105" i="28"/>
  <c r="M105" i="28" s="1"/>
  <c r="L42" i="28"/>
  <c r="M42" i="28" s="1"/>
  <c r="B42" i="28" s="1"/>
  <c r="C42" i="28" s="1"/>
  <c r="L104" i="28"/>
  <c r="M104" i="28" s="1"/>
  <c r="G139" i="28"/>
  <c r="G75" i="28"/>
  <c r="K74" i="28" s="1"/>
  <c r="G107" i="28"/>
  <c r="K106" i="28" s="1"/>
  <c r="G44" i="28"/>
  <c r="K43" i="28" s="1"/>
  <c r="K73" i="28"/>
  <c r="G172" i="28"/>
  <c r="L135" i="27"/>
  <c r="M135" i="27" s="1"/>
  <c r="L167" i="27"/>
  <c r="M167" i="27" s="1"/>
  <c r="L41" i="27"/>
  <c r="M41" i="27" s="1"/>
  <c r="G106" i="27"/>
  <c r="K105" i="27" s="1"/>
  <c r="K104" i="27"/>
  <c r="G44" i="27"/>
  <c r="K43" i="27" s="1"/>
  <c r="K42" i="27"/>
  <c r="G137" i="27"/>
  <c r="K136" i="27" s="1"/>
  <c r="G170" i="27"/>
  <c r="K169" i="27" s="1"/>
  <c r="K168" i="27"/>
  <c r="G75" i="27"/>
  <c r="K74" i="27"/>
  <c r="K73" i="27"/>
  <c r="L137" i="26"/>
  <c r="M137" i="26" s="1"/>
  <c r="B137" i="26" s="1"/>
  <c r="C137" i="26" s="1"/>
  <c r="L73" i="26"/>
  <c r="M73" i="26" s="1"/>
  <c r="B73" i="26" s="1"/>
  <c r="C73" i="26" s="1"/>
  <c r="L103" i="26"/>
  <c r="M103" i="26" s="1"/>
  <c r="L44" i="26"/>
  <c r="M44" i="26" s="1"/>
  <c r="B44" i="26" s="1"/>
  <c r="C44" i="26" s="1"/>
  <c r="G106" i="26"/>
  <c r="K105" i="26" s="1"/>
  <c r="B165" i="26"/>
  <c r="C165" i="26" s="1"/>
  <c r="B164" i="26"/>
  <c r="C164" i="26" s="1"/>
  <c r="G168" i="26"/>
  <c r="K167" i="26" s="1"/>
  <c r="G46" i="26"/>
  <c r="K45" i="26" s="1"/>
  <c r="K104" i="26"/>
  <c r="B43" i="26"/>
  <c r="C43" i="26" s="1"/>
  <c r="B72" i="26"/>
  <c r="C72" i="26" s="1"/>
  <c r="G75" i="26"/>
  <c r="K74" i="26" s="1"/>
  <c r="K166" i="26"/>
  <c r="G139" i="26"/>
  <c r="L107" i="25"/>
  <c r="M107" i="25" s="1"/>
  <c r="B107" i="25" s="1"/>
  <c r="C107" i="25" s="1"/>
  <c r="L73" i="25"/>
  <c r="M73" i="25" s="1"/>
  <c r="L72" i="25"/>
  <c r="M72" i="25" s="1"/>
  <c r="L169" i="25"/>
  <c r="M169" i="25" s="1"/>
  <c r="B169" i="25" s="1"/>
  <c r="C169" i="25" s="1"/>
  <c r="L43" i="25"/>
  <c r="M43" i="25" s="1"/>
  <c r="B43" i="25" s="1"/>
  <c r="C43" i="25" s="1"/>
  <c r="G138" i="25"/>
  <c r="K137" i="25" s="1"/>
  <c r="G45" i="25"/>
  <c r="G171" i="25"/>
  <c r="K136" i="25"/>
  <c r="B42" i="25"/>
  <c r="C42" i="25" s="1"/>
  <c r="B41" i="25"/>
  <c r="C41" i="25" s="1"/>
  <c r="G109" i="25"/>
  <c r="K108" i="25" s="1"/>
  <c r="G75" i="25"/>
  <c r="K74" i="25" s="1"/>
  <c r="B106" i="25"/>
  <c r="C106" i="25" s="1"/>
  <c r="B135" i="25"/>
  <c r="C135" i="25" s="1"/>
  <c r="B168" i="25"/>
  <c r="C168" i="25" s="1"/>
  <c r="B167" i="25"/>
  <c r="C167" i="25" s="1"/>
  <c r="L104" i="24"/>
  <c r="M104" i="24" s="1"/>
  <c r="L72" i="24"/>
  <c r="M72" i="24" s="1"/>
  <c r="L43" i="24"/>
  <c r="M43" i="24" s="1"/>
  <c r="B43" i="24" s="1"/>
  <c r="C43" i="24" s="1"/>
  <c r="L103" i="24"/>
  <c r="M103" i="24" s="1"/>
  <c r="G75" i="24"/>
  <c r="K73" i="24"/>
  <c r="G172" i="24"/>
  <c r="K171" i="24" s="1"/>
  <c r="K170" i="24"/>
  <c r="G45" i="24"/>
  <c r="G106" i="24"/>
  <c r="K105" i="24" s="1"/>
  <c r="G138" i="24"/>
  <c r="K137" i="24" s="1"/>
  <c r="K136" i="24"/>
  <c r="B169" i="24"/>
  <c r="C169" i="24" s="1"/>
  <c r="L73" i="23"/>
  <c r="M73" i="23" s="1"/>
  <c r="L135" i="23"/>
  <c r="M135" i="23" s="1"/>
  <c r="L72" i="23"/>
  <c r="M72" i="23" s="1"/>
  <c r="L43" i="23"/>
  <c r="M43" i="23" s="1"/>
  <c r="L136" i="23"/>
  <c r="M136" i="23" s="1"/>
  <c r="B71" i="23"/>
  <c r="C71" i="23" s="1"/>
  <c r="G106" i="23"/>
  <c r="K105" i="23" s="1"/>
  <c r="K104" i="23"/>
  <c r="G169" i="23"/>
  <c r="K168" i="23" s="1"/>
  <c r="K167" i="23"/>
  <c r="B166" i="23"/>
  <c r="C166" i="23" s="1"/>
  <c r="G75" i="23"/>
  <c r="K74" i="23" s="1"/>
  <c r="G45" i="23"/>
  <c r="G138" i="23"/>
  <c r="B103" i="23"/>
  <c r="C103" i="23" s="1"/>
  <c r="B42" i="23"/>
  <c r="C42" i="23" s="1"/>
  <c r="B41" i="23"/>
  <c r="C41" i="23" s="1"/>
  <c r="L166" i="22"/>
  <c r="M166" i="22" s="1"/>
  <c r="B166" i="22" s="1"/>
  <c r="C166" i="22" s="1"/>
  <c r="L43" i="22"/>
  <c r="M43" i="22" s="1"/>
  <c r="B43" i="22" s="1"/>
  <c r="C43" i="22" s="1"/>
  <c r="L135" i="22"/>
  <c r="M135" i="22" s="1"/>
  <c r="B135" i="22" s="1"/>
  <c r="C135" i="22" s="1"/>
  <c r="L73" i="22"/>
  <c r="M73" i="22" s="1"/>
  <c r="G109" i="22"/>
  <c r="K108" i="22" s="1"/>
  <c r="B134" i="22"/>
  <c r="C134" i="22" s="1"/>
  <c r="B133" i="22"/>
  <c r="C133" i="22" s="1"/>
  <c r="G137" i="22"/>
  <c r="K136" i="22" s="1"/>
  <c r="G75" i="22"/>
  <c r="G168" i="22"/>
  <c r="K167" i="22" s="1"/>
  <c r="G45" i="22"/>
  <c r="K44" i="22" s="1"/>
  <c r="K107" i="22"/>
  <c r="B42" i="22"/>
  <c r="C42" i="22" s="1"/>
  <c r="L167" i="21"/>
  <c r="M167" i="21" s="1"/>
  <c r="B167" i="21" s="1"/>
  <c r="C167" i="21" s="1"/>
  <c r="L168" i="21"/>
  <c r="M168" i="21" s="1"/>
  <c r="L104" i="21"/>
  <c r="M104" i="21" s="1"/>
  <c r="L105" i="21"/>
  <c r="M105" i="21" s="1"/>
  <c r="L43" i="21"/>
  <c r="M43" i="21" s="1"/>
  <c r="B43" i="21" s="1"/>
  <c r="C43" i="21" s="1"/>
  <c r="G76" i="21"/>
  <c r="G170" i="21"/>
  <c r="G139" i="21"/>
  <c r="K138" i="21" s="1"/>
  <c r="K137" i="21"/>
  <c r="G107" i="21"/>
  <c r="K106" i="21" s="1"/>
  <c r="K74" i="21"/>
  <c r="G45" i="21"/>
  <c r="K44" i="21" s="1"/>
  <c r="B42" i="21"/>
  <c r="C42" i="21" s="1"/>
  <c r="B41" i="21"/>
  <c r="C41" i="21" s="1"/>
  <c r="B136" i="21"/>
  <c r="C136" i="21" s="1"/>
  <c r="B135" i="21"/>
  <c r="C135" i="21" s="1"/>
  <c r="B166" i="21"/>
  <c r="C166" i="21" s="1"/>
  <c r="K104" i="1"/>
  <c r="L104" i="1" s="1"/>
  <c r="B104" i="1" s="1"/>
  <c r="C104" i="1" s="1"/>
  <c r="K135" i="1"/>
  <c r="L135" i="1" s="1"/>
  <c r="B135" i="1" s="1"/>
  <c r="C135" i="1" s="1"/>
  <c r="K166" i="1"/>
  <c r="L166" i="1" s="1"/>
  <c r="B166" i="1" s="1"/>
  <c r="C166" i="1" s="1"/>
  <c r="K74" i="1"/>
  <c r="L74" i="1" s="1"/>
  <c r="B74" i="1" s="1"/>
  <c r="C74" i="1" s="1"/>
  <c r="C42" i="3"/>
  <c r="L39" i="1"/>
  <c r="L38" i="1"/>
  <c r="B38" i="1" s="1"/>
  <c r="C38" i="1" s="1"/>
  <c r="G78" i="9"/>
  <c r="K77" i="9" s="1"/>
  <c r="G44" i="9"/>
  <c r="K43" i="9" s="1"/>
  <c r="G168" i="9"/>
  <c r="K167" i="9" s="1"/>
  <c r="G106" i="9"/>
  <c r="B165" i="9"/>
  <c r="C165" i="9" s="1"/>
  <c r="B164" i="9"/>
  <c r="C164" i="9" s="1"/>
  <c r="G140" i="9"/>
  <c r="K76" i="9"/>
  <c r="G169" i="8"/>
  <c r="K168" i="8" s="1"/>
  <c r="G44" i="8"/>
  <c r="K43" i="8" s="1"/>
  <c r="G137" i="8"/>
  <c r="K136" i="8" s="1"/>
  <c r="G106" i="8"/>
  <c r="G75" i="8"/>
  <c r="K167" i="8"/>
  <c r="G75" i="4"/>
  <c r="K74" i="4" s="1"/>
  <c r="G44" i="4"/>
  <c r="K43" i="4" s="1"/>
  <c r="G140" i="4"/>
  <c r="K139" i="4" s="1"/>
  <c r="G108" i="4"/>
  <c r="K107" i="4" s="1"/>
  <c r="G169" i="4"/>
  <c r="K168" i="4" s="1"/>
  <c r="G78" i="3"/>
  <c r="K77" i="3" s="1"/>
  <c r="G169" i="3"/>
  <c r="K168" i="3" s="1"/>
  <c r="G45" i="3"/>
  <c r="K44" i="3" s="1"/>
  <c r="G108" i="3"/>
  <c r="K107" i="3" s="1"/>
  <c r="K167" i="3"/>
  <c r="G137" i="3"/>
  <c r="K136" i="3" s="1"/>
  <c r="G168" i="2"/>
  <c r="J167" i="2"/>
  <c r="G44" i="2"/>
  <c r="J43" i="2" s="1"/>
  <c r="G137" i="2"/>
  <c r="B165" i="2"/>
  <c r="C165" i="2" s="1"/>
  <c r="B164" i="2"/>
  <c r="C164" i="2" s="1"/>
  <c r="G108" i="2"/>
  <c r="J107" i="2" s="1"/>
  <c r="G75" i="2"/>
  <c r="J74" i="2" s="1"/>
  <c r="J106" i="2"/>
  <c r="G168" i="1"/>
  <c r="J167" i="1" s="1"/>
  <c r="G137" i="1"/>
  <c r="J136" i="1" s="1"/>
  <c r="B134" i="1"/>
  <c r="C134" i="1" s="1"/>
  <c r="B133" i="1"/>
  <c r="C133" i="1" s="1"/>
  <c r="G106" i="1"/>
  <c r="B103" i="1"/>
  <c r="C103" i="1" s="1"/>
  <c r="B102" i="1"/>
  <c r="C102" i="1" s="1"/>
  <c r="G76" i="1"/>
  <c r="J75" i="1" s="1"/>
  <c r="G42" i="1"/>
  <c r="J41" i="1" s="1"/>
  <c r="J40" i="1"/>
  <c r="L43" i="9" a="1"/>
  <c r="L73" i="24" a="1"/>
  <c r="L43" i="27" a="1"/>
  <c r="L170" i="34" a="1"/>
  <c r="L167" i="22" a="1"/>
  <c r="L136" i="29" a="1"/>
  <c r="L171" i="30" a="1"/>
  <c r="L167" i="8" a="1"/>
  <c r="L136" i="24" a="1"/>
  <c r="L167" i="9" a="1"/>
  <c r="L17" i="31" a="1"/>
  <c r="L44" i="21" a="1"/>
  <c r="K75" i="1" a="1"/>
  <c r="K107" i="2" a="1"/>
  <c r="L43" i="8" a="1"/>
  <c r="L104" i="23" a="1"/>
  <c r="L74" i="32" a="1"/>
  <c r="L17" i="25" a="1"/>
  <c r="L73" i="27" a="1"/>
  <c r="L136" i="8" a="1"/>
  <c r="K167" i="2" a="1"/>
  <c r="L76" i="9" a="1"/>
  <c r="L73" i="29" a="1"/>
  <c r="L74" i="25" a="1"/>
  <c r="L137" i="30" a="1"/>
  <c r="L16" i="4" a="1"/>
  <c r="L169" i="27" a="1"/>
  <c r="L106" i="34" a="1"/>
  <c r="L74" i="26" a="1"/>
  <c r="L77" i="3" a="1"/>
  <c r="L105" i="23" a="1"/>
  <c r="L105" i="31" a="1"/>
  <c r="L104" i="27" a="1"/>
  <c r="L168" i="27" a="1"/>
  <c r="L108" i="22" a="1"/>
  <c r="L74" i="31" a="1"/>
  <c r="L43" i="33" a="1"/>
  <c r="L42" i="27" a="1"/>
  <c r="K106" i="2" a="1"/>
  <c r="L168" i="4" a="1"/>
  <c r="L136" i="3" a="1"/>
  <c r="L17" i="24" a="1"/>
  <c r="L47" i="30" a="1"/>
  <c r="L16" i="29" a="1"/>
  <c r="L106" i="21" a="1"/>
  <c r="K74" i="2" a="1"/>
  <c r="L136" i="32" a="1"/>
  <c r="L73" i="28" a="1"/>
  <c r="L136" i="22" a="1"/>
  <c r="L43" i="28" a="1"/>
  <c r="L166" i="26" a="1"/>
  <c r="L17" i="8" a="1"/>
  <c r="K40" i="1" a="1"/>
  <c r="L44" i="22" a="1"/>
  <c r="L17" i="4" a="1"/>
  <c r="L44" i="3" a="1"/>
  <c r="L136" i="27" a="1"/>
  <c r="K16" i="1" a="1"/>
  <c r="L167" i="32" a="1"/>
  <c r="L18" i="32" a="1"/>
  <c r="L74" i="4" a="1"/>
  <c r="L105" i="27" a="1"/>
  <c r="L17" i="22" a="1"/>
  <c r="L106" i="28" a="1"/>
  <c r="L107" i="4" a="1"/>
  <c r="L108" i="25" a="1"/>
  <c r="L73" i="31" a="1"/>
  <c r="L170" i="30" a="1"/>
  <c r="L104" i="26" a="1"/>
  <c r="L105" i="24" a="1"/>
  <c r="L74" i="27" a="1"/>
  <c r="K167" i="1" a="1"/>
  <c r="L17" i="29" a="1"/>
  <c r="L168" i="3" a="1"/>
  <c r="L139" i="4" a="1"/>
  <c r="L168" i="8" a="1"/>
  <c r="L74" i="23" a="1"/>
  <c r="L74" i="30" a="1"/>
  <c r="L137" i="32" a="1"/>
  <c r="L168" i="32" a="1"/>
  <c r="L17" i="27" a="1"/>
  <c r="K43" i="2" a="1"/>
  <c r="L42" i="34" a="1"/>
  <c r="L167" i="23" a="1"/>
  <c r="L104" i="29" a="1"/>
  <c r="L167" i="26" a="1"/>
  <c r="L107" i="3" a="1"/>
  <c r="L170" i="24" a="1"/>
  <c r="L136" i="30" a="1"/>
  <c r="K136" i="1" a="1"/>
  <c r="L105" i="26" a="1"/>
  <c r="L43" i="4" a="1"/>
  <c r="L105" i="32" a="1"/>
  <c r="L105" i="34" a="1"/>
  <c r="K41" i="1" a="1"/>
  <c r="L138" i="21" a="1"/>
  <c r="L107" i="22" a="1"/>
  <c r="L137" i="25" a="1"/>
  <c r="L17" i="21" a="1"/>
  <c r="L137" i="21" a="1"/>
  <c r="L77" i="9" a="1"/>
  <c r="L17" i="3" a="1"/>
  <c r="L74" i="33" a="1"/>
  <c r="L167" i="3" a="1"/>
  <c r="L43" i="31" a="1"/>
  <c r="L168" i="23" a="1"/>
  <c r="L47" i="29" a="1"/>
  <c r="L74" i="28" a="1"/>
  <c r="L45" i="26" a="1"/>
  <c r="L171" i="24" a="1"/>
  <c r="L136" i="25" a="1"/>
  <c r="L74" i="29" a="1"/>
  <c r="L74" i="21" a="1"/>
  <c r="L138" i="31" a="1"/>
  <c r="K16" i="2" a="1"/>
  <c r="L137" i="24" a="1"/>
  <c r="L106" i="30" a="1"/>
  <c r="L43" i="34" a="1"/>
  <c r="L106" i="31" a="1"/>
  <c r="L169" i="29" a="1"/>
  <c r="G20" i="34" l="1"/>
  <c r="K19" i="34"/>
  <c r="K18" i="34"/>
  <c r="G20" i="33"/>
  <c r="K19" i="33" s="1"/>
  <c r="K18" i="33"/>
  <c r="L18" i="32"/>
  <c r="M18" i="32" s="1"/>
  <c r="B18" i="32" s="1"/>
  <c r="C18" i="32" s="1"/>
  <c r="G20" i="32"/>
  <c r="K19" i="32"/>
  <c r="L17" i="31"/>
  <c r="M17" i="31" s="1"/>
  <c r="B17" i="31" s="1"/>
  <c r="C17" i="31" s="1"/>
  <c r="G19" i="31"/>
  <c r="B16" i="31"/>
  <c r="C16" i="31" s="1"/>
  <c r="B15" i="31"/>
  <c r="C15" i="31" s="1"/>
  <c r="G20" i="30"/>
  <c r="K19" i="30"/>
  <c r="K18" i="30"/>
  <c r="L16" i="29"/>
  <c r="M16" i="29" s="1"/>
  <c r="B16" i="29" s="1"/>
  <c r="C16" i="29" s="1"/>
  <c r="L17" i="29"/>
  <c r="M17" i="29" s="1"/>
  <c r="G19" i="29"/>
  <c r="K18" i="29" s="1"/>
  <c r="B15" i="29"/>
  <c r="C15" i="29" s="1"/>
  <c r="G19" i="28"/>
  <c r="K17" i="28"/>
  <c r="L17" i="27"/>
  <c r="M17" i="27" s="1"/>
  <c r="G20" i="27"/>
  <c r="K19" i="27" s="1"/>
  <c r="K18" i="27"/>
  <c r="G20" i="26"/>
  <c r="K18" i="26"/>
  <c r="B17" i="26"/>
  <c r="C17" i="26" s="1"/>
  <c r="B16" i="26"/>
  <c r="C16" i="26" s="1"/>
  <c r="L17" i="25"/>
  <c r="M17" i="25" s="1"/>
  <c r="B16" i="25"/>
  <c r="C16" i="25" s="1"/>
  <c r="B15" i="25"/>
  <c r="C15" i="25" s="1"/>
  <c r="G19" i="25"/>
  <c r="K18" i="25" s="1"/>
  <c r="B17" i="25"/>
  <c r="C17" i="25" s="1"/>
  <c r="L17" i="24"/>
  <c r="M17" i="24" s="1"/>
  <c r="G20" i="24"/>
  <c r="K19" i="24" s="1"/>
  <c r="K18" i="24"/>
  <c r="G20" i="23"/>
  <c r="K19" i="23"/>
  <c r="K18" i="23"/>
  <c r="B17" i="23"/>
  <c r="C17" i="23" s="1"/>
  <c r="B16" i="23"/>
  <c r="C16" i="23" s="1"/>
  <c r="L17" i="22"/>
  <c r="M17" i="22" s="1"/>
  <c r="B17" i="22" s="1"/>
  <c r="C17" i="22" s="1"/>
  <c r="G19" i="22"/>
  <c r="K18" i="22"/>
  <c r="L17" i="21"/>
  <c r="M17" i="21" s="1"/>
  <c r="B17" i="21" s="1"/>
  <c r="C17" i="21" s="1"/>
  <c r="G19" i="21"/>
  <c r="L17" i="8"/>
  <c r="M17" i="8" s="1"/>
  <c r="B17" i="8" s="1"/>
  <c r="C17" i="8" s="1"/>
  <c r="G19" i="8"/>
  <c r="K18" i="8" s="1"/>
  <c r="G20" i="9"/>
  <c r="K18" i="9"/>
  <c r="B17" i="9"/>
  <c r="C17" i="9" s="1"/>
  <c r="B16" i="9"/>
  <c r="C16" i="9" s="1"/>
  <c r="L17" i="4"/>
  <c r="M17" i="4" s="1"/>
  <c r="L16" i="4"/>
  <c r="M16" i="4" s="1"/>
  <c r="G19" i="4"/>
  <c r="L17" i="3"/>
  <c r="M17" i="3" s="1"/>
  <c r="B17" i="3" s="1"/>
  <c r="C17" i="3" s="1"/>
  <c r="G19" i="3"/>
  <c r="K16" i="2"/>
  <c r="L16" i="2" s="1"/>
  <c r="B16" i="2" s="1"/>
  <c r="C16" i="2" s="1"/>
  <c r="G18" i="2"/>
  <c r="K16" i="1"/>
  <c r="L16" i="1" s="1"/>
  <c r="B16" i="1" s="1"/>
  <c r="C16" i="1" s="1"/>
  <c r="G18" i="1"/>
  <c r="J17" i="1" s="1"/>
  <c r="L168" i="8"/>
  <c r="M168" i="8" s="1"/>
  <c r="L43" i="8"/>
  <c r="M43" i="8" s="1"/>
  <c r="B43" i="8" s="1"/>
  <c r="C43" i="8" s="1"/>
  <c r="L167" i="8"/>
  <c r="M167" i="8" s="1"/>
  <c r="L136" i="8"/>
  <c r="M136" i="8" s="1"/>
  <c r="B136" i="8" s="1"/>
  <c r="C136" i="8" s="1"/>
  <c r="L43" i="9"/>
  <c r="M43" i="9" s="1"/>
  <c r="B43" i="9" s="1"/>
  <c r="C43" i="9" s="1"/>
  <c r="L167" i="9"/>
  <c r="M167" i="9" s="1"/>
  <c r="B167" i="9" s="1"/>
  <c r="C167" i="9" s="1"/>
  <c r="L77" i="9"/>
  <c r="M77" i="9" s="1"/>
  <c r="L76" i="9"/>
  <c r="M76" i="9" s="1"/>
  <c r="L107" i="4"/>
  <c r="M107" i="4" s="1"/>
  <c r="B107" i="4" s="1"/>
  <c r="C107" i="4" s="1"/>
  <c r="L139" i="4"/>
  <c r="M139" i="4" s="1"/>
  <c r="B139" i="4" s="1"/>
  <c r="C139" i="4" s="1"/>
  <c r="L43" i="4"/>
  <c r="M43" i="4" s="1"/>
  <c r="B43" i="4" s="1"/>
  <c r="C43" i="4" s="1"/>
  <c r="L74" i="4"/>
  <c r="M74" i="4" s="1"/>
  <c r="B74" i="4" s="1"/>
  <c r="C74" i="4" s="1"/>
  <c r="L168" i="4"/>
  <c r="M168" i="4" s="1"/>
  <c r="B168" i="4" s="1"/>
  <c r="C168" i="4" s="1"/>
  <c r="L44" i="3"/>
  <c r="M44" i="3" s="1"/>
  <c r="L77" i="3"/>
  <c r="M77" i="3" s="1"/>
  <c r="B77" i="3" s="1"/>
  <c r="C77" i="3" s="1"/>
  <c r="L136" i="3"/>
  <c r="M136" i="3" s="1"/>
  <c r="B136" i="3" s="1"/>
  <c r="C136" i="3" s="1"/>
  <c r="L168" i="3"/>
  <c r="M168" i="3" s="1"/>
  <c r="L167" i="3"/>
  <c r="M167" i="3" s="1"/>
  <c r="L107" i="3"/>
  <c r="M107" i="3" s="1"/>
  <c r="B107" i="3" s="1"/>
  <c r="C107" i="3" s="1"/>
  <c r="K43" i="2"/>
  <c r="L43" i="2" s="1"/>
  <c r="B43" i="2" s="1"/>
  <c r="C43" i="2" s="1"/>
  <c r="K167" i="2"/>
  <c r="L167" i="2" s="1"/>
  <c r="K106" i="2"/>
  <c r="L106" i="2" s="1"/>
  <c r="K107" i="2"/>
  <c r="L107" i="2" s="1"/>
  <c r="K74" i="2"/>
  <c r="L74" i="2" s="1"/>
  <c r="B73" i="25"/>
  <c r="C73" i="25" s="1"/>
  <c r="L105" i="34"/>
  <c r="M105" i="34" s="1"/>
  <c r="B105" i="34" s="1"/>
  <c r="C105" i="34" s="1"/>
  <c r="L106" i="34"/>
  <c r="M106" i="34" s="1"/>
  <c r="L170" i="34"/>
  <c r="M170" i="34" s="1"/>
  <c r="L42" i="34"/>
  <c r="M42" i="34" s="1"/>
  <c r="B42" i="34" s="1"/>
  <c r="C42" i="34" s="1"/>
  <c r="L43" i="34"/>
  <c r="M43" i="34" s="1"/>
  <c r="G173" i="34"/>
  <c r="K172" i="34" s="1"/>
  <c r="G108" i="34"/>
  <c r="K107" i="34" s="1"/>
  <c r="G77" i="34"/>
  <c r="K76" i="34" s="1"/>
  <c r="K75" i="34"/>
  <c r="K171" i="34"/>
  <c r="G140" i="34"/>
  <c r="B104" i="34"/>
  <c r="C104" i="34" s="1"/>
  <c r="B41" i="34"/>
  <c r="C41" i="34" s="1"/>
  <c r="B73" i="23"/>
  <c r="C73" i="23" s="1"/>
  <c r="B137" i="34"/>
  <c r="C137" i="34" s="1"/>
  <c r="B136" i="34"/>
  <c r="C136" i="34" s="1"/>
  <c r="G45" i="34"/>
  <c r="K138" i="34"/>
  <c r="B73" i="33"/>
  <c r="C73" i="33" s="1"/>
  <c r="L43" i="33"/>
  <c r="M43" i="33" s="1"/>
  <c r="B43" i="33" s="1"/>
  <c r="C43" i="33" s="1"/>
  <c r="L74" i="33"/>
  <c r="M74" i="33" s="1"/>
  <c r="B74" i="33" s="1"/>
  <c r="C74" i="33" s="1"/>
  <c r="G109" i="33"/>
  <c r="K108" i="33" s="1"/>
  <c r="K107" i="33"/>
  <c r="G45" i="33"/>
  <c r="G140" i="33"/>
  <c r="K139" i="33"/>
  <c r="B72" i="23"/>
  <c r="C72" i="23" s="1"/>
  <c r="K138" i="33"/>
  <c r="G172" i="33"/>
  <c r="K171" i="33" s="1"/>
  <c r="K170" i="33"/>
  <c r="B42" i="33"/>
  <c r="C42" i="33" s="1"/>
  <c r="B41" i="33"/>
  <c r="C41" i="33" s="1"/>
  <c r="B106" i="33"/>
  <c r="C106" i="33" s="1"/>
  <c r="B137" i="33"/>
  <c r="C137" i="33" s="1"/>
  <c r="B136" i="33"/>
  <c r="C136" i="33" s="1"/>
  <c r="G76" i="33"/>
  <c r="L105" i="32"/>
  <c r="M105" i="32" s="1"/>
  <c r="B105" i="32" s="1"/>
  <c r="C105" i="32" s="1"/>
  <c r="L74" i="32"/>
  <c r="M74" i="32" s="1"/>
  <c r="B74" i="32" s="1"/>
  <c r="C74" i="32" s="1"/>
  <c r="L167" i="32"/>
  <c r="M167" i="32" s="1"/>
  <c r="L168" i="32"/>
  <c r="M168" i="32" s="1"/>
  <c r="L136" i="32"/>
  <c r="M136" i="32" s="1"/>
  <c r="L137" i="32"/>
  <c r="M137" i="32" s="1"/>
  <c r="G107" i="32"/>
  <c r="K106" i="32"/>
  <c r="G76" i="32"/>
  <c r="K75" i="32" s="1"/>
  <c r="G46" i="32"/>
  <c r="K45" i="32"/>
  <c r="K44" i="32"/>
  <c r="G170" i="32"/>
  <c r="K169" i="32" s="1"/>
  <c r="G139" i="32"/>
  <c r="L138" i="31"/>
  <c r="M138" i="31" s="1"/>
  <c r="B138" i="31" s="1"/>
  <c r="C138" i="31" s="1"/>
  <c r="L43" i="31"/>
  <c r="M43" i="31" s="1"/>
  <c r="L105" i="31"/>
  <c r="M105" i="31" s="1"/>
  <c r="L106" i="31"/>
  <c r="M106" i="31" s="1"/>
  <c r="L73" i="31"/>
  <c r="M73" i="31" s="1"/>
  <c r="L74" i="31"/>
  <c r="M74" i="31" s="1"/>
  <c r="G45" i="31"/>
  <c r="K44" i="31" s="1"/>
  <c r="G108" i="31"/>
  <c r="K107" i="31" s="1"/>
  <c r="G172" i="31"/>
  <c r="K171" i="31" s="1"/>
  <c r="K170" i="31"/>
  <c r="G140" i="31"/>
  <c r="G76" i="31"/>
  <c r="K75" i="31" s="1"/>
  <c r="B137" i="31"/>
  <c r="C137" i="31" s="1"/>
  <c r="B136" i="31"/>
  <c r="C136" i="31" s="1"/>
  <c r="B42" i="31"/>
  <c r="C42" i="31" s="1"/>
  <c r="B41" i="31"/>
  <c r="C41" i="31" s="1"/>
  <c r="B169" i="31"/>
  <c r="C169" i="31" s="1"/>
  <c r="L136" i="30"/>
  <c r="M136" i="30" s="1"/>
  <c r="L74" i="30"/>
  <c r="M74" i="30" s="1"/>
  <c r="B74" i="30" s="1"/>
  <c r="C74" i="30" s="1"/>
  <c r="L47" i="30"/>
  <c r="M47" i="30" s="1"/>
  <c r="L171" i="30"/>
  <c r="M171" i="30" s="1"/>
  <c r="L170" i="30"/>
  <c r="M170" i="30" s="1"/>
  <c r="L106" i="30"/>
  <c r="M106" i="30" s="1"/>
  <c r="B106" i="30" s="1"/>
  <c r="C106" i="30" s="1"/>
  <c r="L137" i="30"/>
  <c r="M137" i="30" s="1"/>
  <c r="G108" i="30"/>
  <c r="G139" i="30"/>
  <c r="K138" i="30" s="1"/>
  <c r="G173" i="30"/>
  <c r="B73" i="30"/>
  <c r="C73" i="30" s="1"/>
  <c r="B72" i="30"/>
  <c r="C72" i="30" s="1"/>
  <c r="G76" i="30"/>
  <c r="G49" i="30"/>
  <c r="K48" i="30" s="1"/>
  <c r="B169" i="30"/>
  <c r="C169" i="30" s="1"/>
  <c r="B105" i="30"/>
  <c r="C105" i="30" s="1"/>
  <c r="B104" i="30"/>
  <c r="C104" i="30" s="1"/>
  <c r="L47" i="29"/>
  <c r="M47" i="29" s="1"/>
  <c r="B47" i="29" s="1"/>
  <c r="C47" i="29" s="1"/>
  <c r="L136" i="29"/>
  <c r="M136" i="29" s="1"/>
  <c r="L73" i="29"/>
  <c r="M73" i="29" s="1"/>
  <c r="L74" i="29"/>
  <c r="M74" i="29" s="1"/>
  <c r="L104" i="29"/>
  <c r="M104" i="29" s="1"/>
  <c r="L169" i="29"/>
  <c r="M169" i="29" s="1"/>
  <c r="B169" i="29" s="1"/>
  <c r="C169" i="29" s="1"/>
  <c r="G139" i="29"/>
  <c r="K138" i="29" s="1"/>
  <c r="K137" i="29"/>
  <c r="G76" i="29"/>
  <c r="K75" i="29" s="1"/>
  <c r="G49" i="29"/>
  <c r="K48" i="29"/>
  <c r="G107" i="29"/>
  <c r="K106" i="29" s="1"/>
  <c r="K105" i="29"/>
  <c r="G171" i="29"/>
  <c r="L43" i="28"/>
  <c r="M43" i="28" s="1"/>
  <c r="B43" i="28" s="1"/>
  <c r="C43" i="28" s="1"/>
  <c r="L106" i="28"/>
  <c r="M106" i="28" s="1"/>
  <c r="B106" i="28" s="1"/>
  <c r="C106" i="28" s="1"/>
  <c r="L73" i="28"/>
  <c r="M73" i="28" s="1"/>
  <c r="L74" i="28"/>
  <c r="M74" i="28" s="1"/>
  <c r="G173" i="28"/>
  <c r="K172" i="28"/>
  <c r="G45" i="28"/>
  <c r="G108" i="28"/>
  <c r="K107" i="28" s="1"/>
  <c r="K171" i="28"/>
  <c r="G76" i="28"/>
  <c r="K75" i="28" s="1"/>
  <c r="G140" i="28"/>
  <c r="K139" i="28" s="1"/>
  <c r="K138" i="28"/>
  <c r="B105" i="28"/>
  <c r="C105" i="28" s="1"/>
  <c r="B104" i="28"/>
  <c r="C104" i="28" s="1"/>
  <c r="L73" i="27"/>
  <c r="M73" i="27" s="1"/>
  <c r="L74" i="27"/>
  <c r="M74" i="27" s="1"/>
  <c r="L168" i="27"/>
  <c r="M168" i="27" s="1"/>
  <c r="B168" i="27" s="1"/>
  <c r="C168" i="27" s="1"/>
  <c r="L169" i="27"/>
  <c r="M169" i="27" s="1"/>
  <c r="L136" i="27"/>
  <c r="M136" i="27" s="1"/>
  <c r="B136" i="27" s="1"/>
  <c r="C136" i="27" s="1"/>
  <c r="L42" i="27"/>
  <c r="M42" i="27" s="1"/>
  <c r="B42" i="27" s="1"/>
  <c r="C42" i="27" s="1"/>
  <c r="L43" i="27"/>
  <c r="M43" i="27" s="1"/>
  <c r="L104" i="27"/>
  <c r="M104" i="27" s="1"/>
  <c r="L105" i="27"/>
  <c r="M105" i="27" s="1"/>
  <c r="G107" i="27"/>
  <c r="K106" i="27" s="1"/>
  <c r="B41" i="27"/>
  <c r="C41" i="27" s="1"/>
  <c r="B167" i="27"/>
  <c r="C167" i="27" s="1"/>
  <c r="B135" i="27"/>
  <c r="C135" i="27" s="1"/>
  <c r="G76" i="27"/>
  <c r="B72" i="25"/>
  <c r="C72" i="25" s="1"/>
  <c r="G171" i="27"/>
  <c r="K170" i="27" s="1"/>
  <c r="G138" i="27"/>
  <c r="K137" i="27" s="1"/>
  <c r="G45" i="27"/>
  <c r="L45" i="26"/>
  <c r="M45" i="26" s="1"/>
  <c r="B45" i="26" s="1"/>
  <c r="C45" i="26" s="1"/>
  <c r="L105" i="26"/>
  <c r="M105" i="26" s="1"/>
  <c r="L74" i="26"/>
  <c r="M74" i="26" s="1"/>
  <c r="B74" i="26" s="1"/>
  <c r="C74" i="26" s="1"/>
  <c r="L104" i="26"/>
  <c r="M104" i="26" s="1"/>
  <c r="L167" i="26"/>
  <c r="M167" i="26" s="1"/>
  <c r="L166" i="26"/>
  <c r="M166" i="26" s="1"/>
  <c r="G140" i="26"/>
  <c r="K138" i="26"/>
  <c r="B103" i="26"/>
  <c r="C103" i="26" s="1"/>
  <c r="G47" i="26"/>
  <c r="K46" i="26"/>
  <c r="G169" i="26"/>
  <c r="K168" i="26" s="1"/>
  <c r="G107" i="26"/>
  <c r="K106" i="26" s="1"/>
  <c r="G76" i="26"/>
  <c r="K75" i="26" s="1"/>
  <c r="L136" i="25"/>
  <c r="M136" i="25" s="1"/>
  <c r="L137" i="25"/>
  <c r="M137" i="25" s="1"/>
  <c r="L108" i="25"/>
  <c r="M108" i="25" s="1"/>
  <c r="B108" i="25" s="1"/>
  <c r="C108" i="25" s="1"/>
  <c r="L74" i="25"/>
  <c r="M74" i="25" s="1"/>
  <c r="B74" i="25" s="1"/>
  <c r="C74" i="25" s="1"/>
  <c r="G172" i="25"/>
  <c r="K171" i="25" s="1"/>
  <c r="G46" i="25"/>
  <c r="K45" i="25" s="1"/>
  <c r="G110" i="25"/>
  <c r="K109" i="25" s="1"/>
  <c r="K170" i="25"/>
  <c r="K44" i="25"/>
  <c r="G139" i="25"/>
  <c r="G76" i="25"/>
  <c r="L137" i="24"/>
  <c r="M137" i="24" s="1"/>
  <c r="L105" i="24"/>
  <c r="M105" i="24" s="1"/>
  <c r="B105" i="24" s="1"/>
  <c r="C105" i="24" s="1"/>
  <c r="L170" i="24"/>
  <c r="M170" i="24" s="1"/>
  <c r="L136" i="24"/>
  <c r="M136" i="24" s="1"/>
  <c r="L171" i="24"/>
  <c r="M171" i="24" s="1"/>
  <c r="L73" i="24"/>
  <c r="M73" i="24" s="1"/>
  <c r="G107" i="24"/>
  <c r="K106" i="24" s="1"/>
  <c r="G46" i="24"/>
  <c r="K45" i="24" s="1"/>
  <c r="K44" i="24"/>
  <c r="G139" i="24"/>
  <c r="G173" i="24"/>
  <c r="K172" i="24" s="1"/>
  <c r="G76" i="24"/>
  <c r="K74" i="24"/>
  <c r="B104" i="24"/>
  <c r="C104" i="24" s="1"/>
  <c r="B103" i="24"/>
  <c r="C103" i="24" s="1"/>
  <c r="B72" i="24"/>
  <c r="C72" i="24" s="1"/>
  <c r="L74" i="23"/>
  <c r="M74" i="23" s="1"/>
  <c r="B74" i="23" s="1"/>
  <c r="C74" i="23" s="1"/>
  <c r="L105" i="23"/>
  <c r="M105" i="23" s="1"/>
  <c r="L167" i="23"/>
  <c r="M167" i="23" s="1"/>
  <c r="L168" i="23"/>
  <c r="M168" i="23" s="1"/>
  <c r="L104" i="23"/>
  <c r="M104" i="23" s="1"/>
  <c r="G170" i="23"/>
  <c r="K169" i="23" s="1"/>
  <c r="G107" i="23"/>
  <c r="G46" i="23"/>
  <c r="K45" i="23" s="1"/>
  <c r="K44" i="23"/>
  <c r="G76" i="23"/>
  <c r="B43" i="23"/>
  <c r="C43" i="23" s="1"/>
  <c r="G139" i="23"/>
  <c r="B136" i="23"/>
  <c r="C136" i="23" s="1"/>
  <c r="B135" i="23"/>
  <c r="C135" i="23" s="1"/>
  <c r="K137" i="23"/>
  <c r="L44" i="22"/>
  <c r="M44" i="22" s="1"/>
  <c r="L136" i="22"/>
  <c r="M136" i="22" s="1"/>
  <c r="B136" i="22" s="1"/>
  <c r="C136" i="22" s="1"/>
  <c r="L167" i="22"/>
  <c r="M167" i="22" s="1"/>
  <c r="B167" i="22" s="1"/>
  <c r="C167" i="22" s="1"/>
  <c r="L107" i="22"/>
  <c r="M107" i="22" s="1"/>
  <c r="L108" i="22"/>
  <c r="M108" i="22" s="1"/>
  <c r="G76" i="22"/>
  <c r="K75" i="22" s="1"/>
  <c r="K74" i="22"/>
  <c r="G46" i="22"/>
  <c r="K45" i="22" s="1"/>
  <c r="G169" i="22"/>
  <c r="K168" i="22" s="1"/>
  <c r="G138" i="22"/>
  <c r="K137" i="22"/>
  <c r="G110" i="22"/>
  <c r="K109" i="22" s="1"/>
  <c r="B73" i="22"/>
  <c r="C73" i="22" s="1"/>
  <c r="L138" i="21"/>
  <c r="M138" i="21" s="1"/>
  <c r="L44" i="21"/>
  <c r="M44" i="21" s="1"/>
  <c r="B44" i="21" s="1"/>
  <c r="C44" i="21" s="1"/>
  <c r="L137" i="21"/>
  <c r="M137" i="21" s="1"/>
  <c r="L74" i="21"/>
  <c r="M74" i="21" s="1"/>
  <c r="L106" i="21"/>
  <c r="M106" i="21" s="1"/>
  <c r="B106" i="21" s="1"/>
  <c r="C106" i="21" s="1"/>
  <c r="G77" i="21"/>
  <c r="K76" i="21" s="1"/>
  <c r="G46" i="21"/>
  <c r="K45" i="21" s="1"/>
  <c r="G108" i="21"/>
  <c r="G171" i="21"/>
  <c r="K75" i="21"/>
  <c r="B168" i="21"/>
  <c r="C168" i="21" s="1"/>
  <c r="G140" i="21"/>
  <c r="K139" i="21" s="1"/>
  <c r="K169" i="21"/>
  <c r="B105" i="21"/>
  <c r="C105" i="21" s="1"/>
  <c r="B104" i="21"/>
  <c r="C104" i="21" s="1"/>
  <c r="K136" i="1"/>
  <c r="L136" i="1" s="1"/>
  <c r="B136" i="1" s="1"/>
  <c r="C136" i="1" s="1"/>
  <c r="K40" i="1"/>
  <c r="K75" i="1"/>
  <c r="L75" i="1" s="1"/>
  <c r="B75" i="1" s="1"/>
  <c r="C75" i="1" s="1"/>
  <c r="K167" i="1"/>
  <c r="L167" i="1" s="1"/>
  <c r="B167" i="1" s="1"/>
  <c r="C167" i="1" s="1"/>
  <c r="K41" i="1"/>
  <c r="B43" i="3"/>
  <c r="C43" i="3" s="1"/>
  <c r="B39" i="1"/>
  <c r="C39" i="1" s="1"/>
  <c r="G169" i="9"/>
  <c r="K168" i="9" s="1"/>
  <c r="G141" i="9"/>
  <c r="K140" i="9"/>
  <c r="K139" i="9"/>
  <c r="G107" i="9"/>
  <c r="K106" i="9" s="1"/>
  <c r="K105" i="9"/>
  <c r="G45" i="9"/>
  <c r="K44" i="9" s="1"/>
  <c r="G79" i="9"/>
  <c r="K78" i="9" s="1"/>
  <c r="B42" i="9"/>
  <c r="C42" i="9" s="1"/>
  <c r="B41" i="9"/>
  <c r="C41" i="9" s="1"/>
  <c r="B138" i="9"/>
  <c r="C138" i="9" s="1"/>
  <c r="B137" i="9"/>
  <c r="C137" i="9" s="1"/>
  <c r="G107" i="8"/>
  <c r="K106" i="8" s="1"/>
  <c r="G170" i="8"/>
  <c r="K105" i="8"/>
  <c r="G138" i="8"/>
  <c r="K137" i="8" s="1"/>
  <c r="G45" i="8"/>
  <c r="K44" i="8" s="1"/>
  <c r="G76" i="8"/>
  <c r="K75" i="8" s="1"/>
  <c r="B73" i="8"/>
  <c r="C73" i="8" s="1"/>
  <c r="B72" i="8"/>
  <c r="C72" i="8" s="1"/>
  <c r="K74" i="8"/>
  <c r="B42" i="8"/>
  <c r="C42" i="8" s="1"/>
  <c r="B41" i="8"/>
  <c r="C41" i="8" s="1"/>
  <c r="G45" i="4"/>
  <c r="K44" i="4" s="1"/>
  <c r="B42" i="4"/>
  <c r="C42" i="4" s="1"/>
  <c r="B41" i="4"/>
  <c r="C41" i="4" s="1"/>
  <c r="B167" i="4"/>
  <c r="C167" i="4" s="1"/>
  <c r="B166" i="4"/>
  <c r="C166" i="4" s="1"/>
  <c r="G141" i="4"/>
  <c r="K140" i="4" s="1"/>
  <c r="B138" i="4"/>
  <c r="C138" i="4" s="1"/>
  <c r="B137" i="4"/>
  <c r="C137" i="4" s="1"/>
  <c r="G170" i="4"/>
  <c r="K169" i="4" s="1"/>
  <c r="G109" i="4"/>
  <c r="K108" i="4" s="1"/>
  <c r="G76" i="4"/>
  <c r="K75" i="4" s="1"/>
  <c r="B106" i="4"/>
  <c r="C106" i="4" s="1"/>
  <c r="B76" i="3"/>
  <c r="C76" i="3" s="1"/>
  <c r="G170" i="3"/>
  <c r="G138" i="3"/>
  <c r="G109" i="3"/>
  <c r="G46" i="3"/>
  <c r="K45" i="3" s="1"/>
  <c r="G79" i="3"/>
  <c r="B135" i="3"/>
  <c r="C135" i="3" s="1"/>
  <c r="B106" i="3"/>
  <c r="C106" i="3" s="1"/>
  <c r="B105" i="3"/>
  <c r="C105" i="3" s="1"/>
  <c r="B75" i="3"/>
  <c r="C75" i="3" s="1"/>
  <c r="G138" i="2"/>
  <c r="J136" i="2"/>
  <c r="G169" i="2"/>
  <c r="J168" i="2" s="1"/>
  <c r="G45" i="2"/>
  <c r="J44" i="2"/>
  <c r="G76" i="2"/>
  <c r="G109" i="2"/>
  <c r="J108" i="2" s="1"/>
  <c r="B73" i="2"/>
  <c r="C73" i="2" s="1"/>
  <c r="B72" i="2"/>
  <c r="C72" i="2" s="1"/>
  <c r="G169" i="1"/>
  <c r="J168" i="1" s="1"/>
  <c r="G138" i="1"/>
  <c r="J137" i="1" s="1"/>
  <c r="G107" i="1"/>
  <c r="J106" i="1" s="1"/>
  <c r="J105" i="1"/>
  <c r="G77" i="1"/>
  <c r="G43" i="1"/>
  <c r="J42" i="1" s="1"/>
  <c r="L45" i="32" a="1"/>
  <c r="L18" i="26" a="1"/>
  <c r="L19" i="30" a="1"/>
  <c r="L45" i="24" a="1"/>
  <c r="L75" i="8" a="1"/>
  <c r="K108" i="2" a="1"/>
  <c r="L106" i="9" a="1"/>
  <c r="L44" i="4" a="1"/>
  <c r="K17" i="1" a="1"/>
  <c r="L139" i="33" a="1"/>
  <c r="L172" i="24" a="1"/>
  <c r="L18" i="23" a="1"/>
  <c r="L45" i="21" a="1"/>
  <c r="L44" i="32" a="1"/>
  <c r="L169" i="23" a="1"/>
  <c r="L169" i="21" a="1"/>
  <c r="L44" i="9" a="1"/>
  <c r="L75" i="28" a="1"/>
  <c r="L105" i="9" a="1"/>
  <c r="L18" i="8" a="1"/>
  <c r="L107" i="31" a="1"/>
  <c r="L18" i="27" a="1"/>
  <c r="L19" i="32" a="1"/>
  <c r="L19" i="34" a="1"/>
  <c r="L18" i="33" a="1"/>
  <c r="L18" i="34" a="1"/>
  <c r="L138" i="28" a="1"/>
  <c r="L138" i="34" a="1"/>
  <c r="L107" i="28" a="1"/>
  <c r="L168" i="26" a="1"/>
  <c r="L169" i="32" a="1"/>
  <c r="L137" i="22" a="1"/>
  <c r="L75" i="29" a="1"/>
  <c r="L44" i="23" a="1"/>
  <c r="L75" i="34" a="1"/>
  <c r="L138" i="29" a="1"/>
  <c r="L48" i="30" a="1"/>
  <c r="L18" i="29" a="1"/>
  <c r="L74" i="22" a="1"/>
  <c r="L19" i="23" a="1"/>
  <c r="L18" i="25" a="1"/>
  <c r="K168" i="2" a="1"/>
  <c r="K136" i="2" a="1"/>
  <c r="L106" i="8" a="1"/>
  <c r="L137" i="23" a="1"/>
  <c r="L139" i="28" a="1"/>
  <c r="L45" i="23" a="1"/>
  <c r="K42" i="1" a="1"/>
  <c r="L18" i="9" a="1"/>
  <c r="L48" i="29" a="1"/>
  <c r="L18" i="22" a="1"/>
  <c r="L168" i="9" a="1"/>
  <c r="L109" i="22" a="1"/>
  <c r="L170" i="31" a="1"/>
  <c r="L46" i="26" a="1"/>
  <c r="L74" i="24" a="1"/>
  <c r="L105" i="29" a="1"/>
  <c r="L75" i="26" a="1"/>
  <c r="L18" i="30" a="1"/>
  <c r="L171" i="34" a="1"/>
  <c r="L44" i="25" a="1"/>
  <c r="L109" i="25" a="1"/>
  <c r="L108" i="4" a="1"/>
  <c r="L107" i="33" a="1"/>
  <c r="K168" i="1" a="1"/>
  <c r="L105" i="8" a="1"/>
  <c r="L17" i="28" a="1"/>
  <c r="K106" i="1" a="1"/>
  <c r="L137" i="8" a="1"/>
  <c r="L171" i="25" a="1"/>
  <c r="L75" i="4" a="1"/>
  <c r="L170" i="33" a="1"/>
  <c r="L18" i="24" a="1"/>
  <c r="L168" i="22" a="1"/>
  <c r="L107" i="34" a="1"/>
  <c r="L19" i="27" a="1"/>
  <c r="L172" i="34" a="1"/>
  <c r="L75" i="21" a="1"/>
  <c r="L106" i="32" a="1"/>
  <c r="L139" i="9" a="1"/>
  <c r="L75" i="31" a="1"/>
  <c r="L44" i="24" a="1"/>
  <c r="L138" i="30" a="1"/>
  <c r="L139" i="21" a="1"/>
  <c r="L172" i="28" a="1"/>
  <c r="L44" i="31" a="1"/>
  <c r="L138" i="26" a="1"/>
  <c r="K105" i="1" a="1"/>
  <c r="L106" i="26" a="1"/>
  <c r="L170" i="25" a="1"/>
  <c r="L106" i="24" a="1"/>
  <c r="L140" i="9" a="1"/>
  <c r="L45" i="22" a="1"/>
  <c r="L171" i="31" a="1"/>
  <c r="L75" i="22" a="1"/>
  <c r="L169" i="4" a="1"/>
  <c r="L44" i="8" a="1"/>
  <c r="L19" i="33" a="1"/>
  <c r="L78" i="9" a="1"/>
  <c r="L170" i="27" a="1"/>
  <c r="L140" i="4" a="1"/>
  <c r="L171" i="33" a="1"/>
  <c r="K137" i="1" a="1"/>
  <c r="L76" i="34" a="1"/>
  <c r="L19" i="24" a="1"/>
  <c r="L45" i="25" a="1"/>
  <c r="L75" i="32" a="1"/>
  <c r="L76" i="21" a="1"/>
  <c r="L171" i="28" a="1"/>
  <c r="L138" i="33" a="1"/>
  <c r="L106" i="29" a="1"/>
  <c r="L106" i="27" a="1"/>
  <c r="L74" i="8" a="1"/>
  <c r="L108" i="33" a="1"/>
  <c r="L137" i="27" a="1"/>
  <c r="K44" i="2" a="1"/>
  <c r="L45" i="3" a="1"/>
  <c r="L137" i="29" a="1"/>
  <c r="L18" i="34" l="1"/>
  <c r="M18" i="34" s="1"/>
  <c r="L19" i="34"/>
  <c r="M19" i="34" s="1"/>
  <c r="G21" i="34"/>
  <c r="K20" i="34" s="1"/>
  <c r="L18" i="33"/>
  <c r="M18" i="33" s="1"/>
  <c r="L19" i="33"/>
  <c r="M19" i="33" s="1"/>
  <c r="G21" i="33"/>
  <c r="K20" i="33"/>
  <c r="L19" i="32"/>
  <c r="M19" i="32" s="1"/>
  <c r="B19" i="32" s="1"/>
  <c r="C19" i="32" s="1"/>
  <c r="G21" i="32"/>
  <c r="K20" i="32"/>
  <c r="G20" i="31"/>
  <c r="K19" i="31"/>
  <c r="K18" i="31"/>
  <c r="L18" i="30"/>
  <c r="M18" i="30" s="1"/>
  <c r="L19" i="30"/>
  <c r="M19" i="30" s="1"/>
  <c r="G21" i="30"/>
  <c r="K20" i="30"/>
  <c r="L18" i="29"/>
  <c r="M18" i="29" s="1"/>
  <c r="B18" i="29" s="1"/>
  <c r="C18" i="29" s="1"/>
  <c r="G20" i="29"/>
  <c r="K19" i="29" s="1"/>
  <c r="B17" i="29"/>
  <c r="C17" i="29" s="1"/>
  <c r="L17" i="28"/>
  <c r="M17" i="28" s="1"/>
  <c r="G20" i="28"/>
  <c r="K19" i="28" s="1"/>
  <c r="K18" i="28"/>
  <c r="L19" i="27"/>
  <c r="M19" i="27" s="1"/>
  <c r="L18" i="27"/>
  <c r="M18" i="27" s="1"/>
  <c r="B18" i="27" s="1"/>
  <c r="C18" i="27" s="1"/>
  <c r="G21" i="27"/>
  <c r="K20" i="27"/>
  <c r="B17" i="27"/>
  <c r="C17" i="27" s="1"/>
  <c r="L18" i="26"/>
  <c r="M18" i="26" s="1"/>
  <c r="G21" i="26"/>
  <c r="K20" i="26"/>
  <c r="K19" i="26"/>
  <c r="L18" i="25"/>
  <c r="M18" i="25" s="1"/>
  <c r="B18" i="25" s="1"/>
  <c r="C18" i="25" s="1"/>
  <c r="G20" i="25"/>
  <c r="K19" i="25" s="1"/>
  <c r="L19" i="24"/>
  <c r="M19" i="24" s="1"/>
  <c r="L18" i="24"/>
  <c r="M18" i="24" s="1"/>
  <c r="B18" i="24" s="1"/>
  <c r="C18" i="24" s="1"/>
  <c r="G21" i="24"/>
  <c r="K20" i="24"/>
  <c r="B17" i="24"/>
  <c r="C17" i="24" s="1"/>
  <c r="L18" i="23"/>
  <c r="M18" i="23" s="1"/>
  <c r="L19" i="23"/>
  <c r="M19" i="23" s="1"/>
  <c r="G21" i="23"/>
  <c r="K20" i="23" s="1"/>
  <c r="L18" i="22"/>
  <c r="M18" i="22" s="1"/>
  <c r="B18" i="22" s="1"/>
  <c r="C18" i="22" s="1"/>
  <c r="G20" i="22"/>
  <c r="K19" i="22" s="1"/>
  <c r="G20" i="21"/>
  <c r="K19" i="21"/>
  <c r="K18" i="21"/>
  <c r="L18" i="8"/>
  <c r="M18" i="8" s="1"/>
  <c r="B18" i="8" s="1"/>
  <c r="C18" i="8" s="1"/>
  <c r="G20" i="8"/>
  <c r="L18" i="9"/>
  <c r="M18" i="9" s="1"/>
  <c r="G21" i="9"/>
  <c r="K20" i="9" s="1"/>
  <c r="K19" i="9"/>
  <c r="G20" i="4"/>
  <c r="K18" i="4"/>
  <c r="B17" i="4"/>
  <c r="C17" i="4" s="1"/>
  <c r="B16" i="4"/>
  <c r="C16" i="4" s="1"/>
  <c r="G20" i="3"/>
  <c r="K19" i="3"/>
  <c r="K18" i="3"/>
  <c r="G19" i="2"/>
  <c r="J17" i="2"/>
  <c r="K17" i="1"/>
  <c r="L17" i="1" s="1"/>
  <c r="G19" i="1"/>
  <c r="J18" i="1" s="1"/>
  <c r="B105" i="26"/>
  <c r="C105" i="26" s="1"/>
  <c r="L75" i="8"/>
  <c r="M75" i="8" s="1"/>
  <c r="L106" i="8"/>
  <c r="M106" i="8" s="1"/>
  <c r="L137" i="8"/>
  <c r="M137" i="8" s="1"/>
  <c r="B137" i="8" s="1"/>
  <c r="C137" i="8" s="1"/>
  <c r="L74" i="8"/>
  <c r="M74" i="8" s="1"/>
  <c r="L105" i="8"/>
  <c r="M105" i="8" s="1"/>
  <c r="L44" i="8"/>
  <c r="M44" i="8" s="1"/>
  <c r="L78" i="9"/>
  <c r="M78" i="9" s="1"/>
  <c r="B78" i="9" s="1"/>
  <c r="C78" i="9" s="1"/>
  <c r="L105" i="9"/>
  <c r="M105" i="9" s="1"/>
  <c r="L106" i="9"/>
  <c r="M106" i="9" s="1"/>
  <c r="L140" i="9"/>
  <c r="M140" i="9" s="1"/>
  <c r="L168" i="9"/>
  <c r="M168" i="9" s="1"/>
  <c r="B168" i="9" s="1"/>
  <c r="C168" i="9" s="1"/>
  <c r="L44" i="9"/>
  <c r="M44" i="9" s="1"/>
  <c r="B44" i="9" s="1"/>
  <c r="C44" i="9" s="1"/>
  <c r="L139" i="9"/>
  <c r="M139" i="9" s="1"/>
  <c r="L75" i="4"/>
  <c r="M75" i="4" s="1"/>
  <c r="B75" i="4" s="1"/>
  <c r="C75" i="4" s="1"/>
  <c r="L169" i="4"/>
  <c r="M169" i="4" s="1"/>
  <c r="B169" i="4" s="1"/>
  <c r="C169" i="4" s="1"/>
  <c r="L140" i="4"/>
  <c r="M140" i="4" s="1"/>
  <c r="B140" i="4" s="1"/>
  <c r="C140" i="4" s="1"/>
  <c r="L44" i="4"/>
  <c r="M44" i="4" s="1"/>
  <c r="L108" i="4"/>
  <c r="M108" i="4" s="1"/>
  <c r="B108" i="4" s="1"/>
  <c r="C108" i="4" s="1"/>
  <c r="L45" i="3"/>
  <c r="M45" i="3" s="1"/>
  <c r="B45" i="3" s="1"/>
  <c r="K108" i="2"/>
  <c r="L108" i="2" s="1"/>
  <c r="B108" i="2" s="1"/>
  <c r="C108" i="2" s="1"/>
  <c r="K136" i="2"/>
  <c r="L136" i="2" s="1"/>
  <c r="K168" i="2"/>
  <c r="L168" i="2" s="1"/>
  <c r="B168" i="2" s="1"/>
  <c r="C168" i="2" s="1"/>
  <c r="K44" i="2"/>
  <c r="L44" i="2" s="1"/>
  <c r="B44" i="2" s="1"/>
  <c r="C44" i="2" s="1"/>
  <c r="L107" i="34"/>
  <c r="M107" i="34" s="1"/>
  <c r="B107" i="34" s="1"/>
  <c r="C107" i="34" s="1"/>
  <c r="L75" i="34"/>
  <c r="M75" i="34" s="1"/>
  <c r="L171" i="34"/>
  <c r="M171" i="34" s="1"/>
  <c r="B171" i="34" s="1"/>
  <c r="C171" i="34" s="1"/>
  <c r="L76" i="34"/>
  <c r="M76" i="34" s="1"/>
  <c r="L138" i="34"/>
  <c r="M138" i="34" s="1"/>
  <c r="L172" i="34"/>
  <c r="M172" i="34" s="1"/>
  <c r="G78" i="34"/>
  <c r="K77" i="34" s="1"/>
  <c r="G141" i="34"/>
  <c r="K140" i="34" s="1"/>
  <c r="G46" i="34"/>
  <c r="K45" i="34" s="1"/>
  <c r="K44" i="34"/>
  <c r="K139" i="34"/>
  <c r="G109" i="34"/>
  <c r="K108" i="34" s="1"/>
  <c r="G174" i="34"/>
  <c r="B43" i="34"/>
  <c r="C43" i="34" s="1"/>
  <c r="B170" i="34"/>
  <c r="C170" i="34" s="1"/>
  <c r="B106" i="34"/>
  <c r="C106" i="34" s="1"/>
  <c r="L170" i="33"/>
  <c r="M170" i="33" s="1"/>
  <c r="L171" i="33"/>
  <c r="M171" i="33" s="1"/>
  <c r="L138" i="33"/>
  <c r="M138" i="33" s="1"/>
  <c r="L139" i="33"/>
  <c r="M139" i="33" s="1"/>
  <c r="L107" i="33"/>
  <c r="M107" i="33" s="1"/>
  <c r="L108" i="33"/>
  <c r="M108" i="33" s="1"/>
  <c r="G173" i="33"/>
  <c r="K172" i="33"/>
  <c r="G141" i="33"/>
  <c r="K140" i="33" s="1"/>
  <c r="G46" i="33"/>
  <c r="K45" i="33" s="1"/>
  <c r="K44" i="33"/>
  <c r="G77" i="33"/>
  <c r="K76" i="33" s="1"/>
  <c r="K75" i="33"/>
  <c r="G110" i="33"/>
  <c r="K109" i="33" s="1"/>
  <c r="L169" i="32"/>
  <c r="M169" i="32" s="1"/>
  <c r="B169" i="32" s="1"/>
  <c r="C169" i="32" s="1"/>
  <c r="L44" i="32"/>
  <c r="M44" i="32" s="1"/>
  <c r="L45" i="32"/>
  <c r="M45" i="32" s="1"/>
  <c r="L75" i="32"/>
  <c r="M75" i="32" s="1"/>
  <c r="B75" i="32" s="1"/>
  <c r="C75" i="32" s="1"/>
  <c r="L106" i="32"/>
  <c r="M106" i="32" s="1"/>
  <c r="B106" i="32" s="1"/>
  <c r="C106" i="32" s="1"/>
  <c r="G140" i="32"/>
  <c r="K139" i="32" s="1"/>
  <c r="K138" i="32"/>
  <c r="G171" i="32"/>
  <c r="K170" i="32" s="1"/>
  <c r="G47" i="32"/>
  <c r="K46" i="32" s="1"/>
  <c r="G77" i="32"/>
  <c r="K76" i="32" s="1"/>
  <c r="G108" i="32"/>
  <c r="B137" i="32"/>
  <c r="C137" i="32" s="1"/>
  <c r="B136" i="32"/>
  <c r="C136" i="32" s="1"/>
  <c r="B168" i="32"/>
  <c r="C168" i="32" s="1"/>
  <c r="B167" i="32"/>
  <c r="C167" i="32" s="1"/>
  <c r="B104" i="26"/>
  <c r="C104" i="26" s="1"/>
  <c r="L75" i="31"/>
  <c r="M75" i="31" s="1"/>
  <c r="B75" i="31" s="1"/>
  <c r="C75" i="31" s="1"/>
  <c r="L44" i="31"/>
  <c r="M44" i="31" s="1"/>
  <c r="B44" i="31" s="1"/>
  <c r="C44" i="31" s="1"/>
  <c r="L170" i="31"/>
  <c r="M170" i="31" s="1"/>
  <c r="L171" i="31"/>
  <c r="M171" i="31" s="1"/>
  <c r="L107" i="31"/>
  <c r="M107" i="31" s="1"/>
  <c r="G141" i="31"/>
  <c r="K140" i="31" s="1"/>
  <c r="K139" i="31"/>
  <c r="G173" i="31"/>
  <c r="K172" i="31"/>
  <c r="B171" i="30"/>
  <c r="C171" i="30" s="1"/>
  <c r="G109" i="31"/>
  <c r="G77" i="31"/>
  <c r="K76" i="31" s="1"/>
  <c r="B74" i="31"/>
  <c r="C74" i="31" s="1"/>
  <c r="B73" i="31"/>
  <c r="C73" i="31" s="1"/>
  <c r="G46" i="31"/>
  <c r="K45" i="31" s="1"/>
  <c r="B106" i="31"/>
  <c r="C106" i="31" s="1"/>
  <c r="B105" i="31"/>
  <c r="C105" i="31" s="1"/>
  <c r="B43" i="31"/>
  <c r="C43" i="31" s="1"/>
  <c r="L138" i="30"/>
  <c r="M138" i="30" s="1"/>
  <c r="B138" i="30" s="1"/>
  <c r="C138" i="30" s="1"/>
  <c r="L48" i="30"/>
  <c r="M48" i="30" s="1"/>
  <c r="B48" i="30" s="1"/>
  <c r="C48" i="30" s="1"/>
  <c r="G50" i="30"/>
  <c r="K49" i="30" s="1"/>
  <c r="G77" i="30"/>
  <c r="K76" i="30"/>
  <c r="K75" i="30"/>
  <c r="G174" i="30"/>
  <c r="K172" i="30"/>
  <c r="G140" i="30"/>
  <c r="K139" i="30" s="1"/>
  <c r="G109" i="30"/>
  <c r="K108" i="30" s="1"/>
  <c r="K107" i="30"/>
  <c r="B170" i="30"/>
  <c r="C170" i="30" s="1"/>
  <c r="B47" i="30"/>
  <c r="C47" i="30" s="1"/>
  <c r="B137" i="30"/>
  <c r="C137" i="30" s="1"/>
  <c r="B136" i="30"/>
  <c r="C136" i="30" s="1"/>
  <c r="L75" i="29"/>
  <c r="M75" i="29" s="1"/>
  <c r="B75" i="29" s="1"/>
  <c r="C75" i="29" s="1"/>
  <c r="L105" i="29"/>
  <c r="M105" i="29" s="1"/>
  <c r="B105" i="29" s="1"/>
  <c r="C105" i="29" s="1"/>
  <c r="L106" i="29"/>
  <c r="M106" i="29" s="1"/>
  <c r="L48" i="29"/>
  <c r="M48" i="29" s="1"/>
  <c r="B48" i="29" s="1"/>
  <c r="C48" i="29" s="1"/>
  <c r="L137" i="29"/>
  <c r="M137" i="29" s="1"/>
  <c r="L138" i="29"/>
  <c r="M138" i="29" s="1"/>
  <c r="G172" i="29"/>
  <c r="K171" i="29" s="1"/>
  <c r="G140" i="29"/>
  <c r="B104" i="29"/>
  <c r="C104" i="29" s="1"/>
  <c r="K170" i="29"/>
  <c r="G108" i="29"/>
  <c r="G50" i="29"/>
  <c r="G77" i="29"/>
  <c r="K76" i="29" s="1"/>
  <c r="B74" i="29"/>
  <c r="C74" i="29" s="1"/>
  <c r="B73" i="29"/>
  <c r="C73" i="29" s="1"/>
  <c r="B136" i="29"/>
  <c r="C136" i="29" s="1"/>
  <c r="L75" i="28"/>
  <c r="M75" i="28" s="1"/>
  <c r="B75" i="28" s="1"/>
  <c r="C75" i="28" s="1"/>
  <c r="L107" i="28"/>
  <c r="M107" i="28" s="1"/>
  <c r="L139" i="28"/>
  <c r="M139" i="28" s="1"/>
  <c r="L138" i="28"/>
  <c r="M138" i="28" s="1"/>
  <c r="L171" i="28"/>
  <c r="M171" i="28" s="1"/>
  <c r="L172" i="28"/>
  <c r="M172" i="28" s="1"/>
  <c r="G46" i="28"/>
  <c r="K45" i="28" s="1"/>
  <c r="K44" i="28"/>
  <c r="G174" i="28"/>
  <c r="K173" i="28" s="1"/>
  <c r="B74" i="28"/>
  <c r="C74" i="28" s="1"/>
  <c r="B73" i="28"/>
  <c r="C73" i="28" s="1"/>
  <c r="G141" i="28"/>
  <c r="K140" i="28" s="1"/>
  <c r="G77" i="28"/>
  <c r="G109" i="28"/>
  <c r="K108" i="28" s="1"/>
  <c r="L106" i="27"/>
  <c r="M106" i="27" s="1"/>
  <c r="B106" i="27" s="1"/>
  <c r="C106" i="27" s="1"/>
  <c r="L137" i="27"/>
  <c r="M137" i="27" s="1"/>
  <c r="B137" i="27" s="1"/>
  <c r="C137" i="27" s="1"/>
  <c r="L170" i="27"/>
  <c r="M170" i="27" s="1"/>
  <c r="B170" i="27" s="1"/>
  <c r="C170" i="27" s="1"/>
  <c r="G77" i="27"/>
  <c r="K76" i="27" s="1"/>
  <c r="K75" i="27"/>
  <c r="G108" i="27"/>
  <c r="K107" i="27" s="1"/>
  <c r="B105" i="27"/>
  <c r="C105" i="27" s="1"/>
  <c r="B104" i="27"/>
  <c r="C104" i="27" s="1"/>
  <c r="G46" i="27"/>
  <c r="K45" i="27" s="1"/>
  <c r="B43" i="27"/>
  <c r="C43" i="27" s="1"/>
  <c r="K44" i="27"/>
  <c r="G139" i="27"/>
  <c r="K138" i="27" s="1"/>
  <c r="B169" i="27"/>
  <c r="C169" i="27" s="1"/>
  <c r="G172" i="27"/>
  <c r="K171" i="27" s="1"/>
  <c r="B74" i="27"/>
  <c r="C74" i="27" s="1"/>
  <c r="B73" i="27"/>
  <c r="C73" i="27" s="1"/>
  <c r="L138" i="26"/>
  <c r="M138" i="26" s="1"/>
  <c r="L75" i="26"/>
  <c r="M75" i="26" s="1"/>
  <c r="B75" i="26" s="1"/>
  <c r="C75" i="26" s="1"/>
  <c r="L106" i="26"/>
  <c r="M106" i="26" s="1"/>
  <c r="B106" i="26" s="1"/>
  <c r="C106" i="26" s="1"/>
  <c r="L168" i="26"/>
  <c r="M168" i="26" s="1"/>
  <c r="B168" i="26" s="1"/>
  <c r="C168" i="26" s="1"/>
  <c r="L46" i="26"/>
  <c r="M46" i="26" s="1"/>
  <c r="G48" i="26"/>
  <c r="K47" i="26" s="1"/>
  <c r="G141" i="26"/>
  <c r="K140" i="26"/>
  <c r="B167" i="26"/>
  <c r="C167" i="26" s="1"/>
  <c r="B166" i="26"/>
  <c r="C166" i="26" s="1"/>
  <c r="G108" i="26"/>
  <c r="G170" i="26"/>
  <c r="K139" i="26"/>
  <c r="G77" i="26"/>
  <c r="L44" i="25"/>
  <c r="M44" i="25" s="1"/>
  <c r="L170" i="25"/>
  <c r="M170" i="25" s="1"/>
  <c r="L109" i="25"/>
  <c r="M109" i="25" s="1"/>
  <c r="L45" i="25"/>
  <c r="M45" i="25" s="1"/>
  <c r="L171" i="25"/>
  <c r="M171" i="25" s="1"/>
  <c r="G47" i="25"/>
  <c r="K46" i="25" s="1"/>
  <c r="B137" i="25"/>
  <c r="C137" i="25" s="1"/>
  <c r="B136" i="25"/>
  <c r="C136" i="25" s="1"/>
  <c r="G77" i="25"/>
  <c r="K76" i="25" s="1"/>
  <c r="K75" i="25"/>
  <c r="G140" i="25"/>
  <c r="K138" i="25"/>
  <c r="G111" i="25"/>
  <c r="G173" i="25"/>
  <c r="K172" i="25" s="1"/>
  <c r="L45" i="24"/>
  <c r="M45" i="24" s="1"/>
  <c r="L74" i="24"/>
  <c r="M74" i="24" s="1"/>
  <c r="B74" i="24" s="1"/>
  <c r="C74" i="24" s="1"/>
  <c r="L172" i="24"/>
  <c r="M172" i="24" s="1"/>
  <c r="B172" i="24" s="1"/>
  <c r="C172" i="24" s="1"/>
  <c r="L44" i="24"/>
  <c r="M44" i="24" s="1"/>
  <c r="L106" i="24"/>
  <c r="M106" i="24" s="1"/>
  <c r="B106" i="24" s="1"/>
  <c r="C106" i="24" s="1"/>
  <c r="G77" i="24"/>
  <c r="K76" i="24" s="1"/>
  <c r="K75" i="24"/>
  <c r="G174" i="24"/>
  <c r="K173" i="24" s="1"/>
  <c r="G140" i="24"/>
  <c r="K139" i="24" s="1"/>
  <c r="K138" i="24"/>
  <c r="G47" i="24"/>
  <c r="K46" i="24" s="1"/>
  <c r="G108" i="24"/>
  <c r="B137" i="24"/>
  <c r="C137" i="24" s="1"/>
  <c r="B136" i="24"/>
  <c r="C136" i="24" s="1"/>
  <c r="B171" i="24"/>
  <c r="C171" i="24" s="1"/>
  <c r="B170" i="24"/>
  <c r="C170" i="24" s="1"/>
  <c r="B73" i="24"/>
  <c r="C73" i="24" s="1"/>
  <c r="L44" i="23"/>
  <c r="M44" i="23" s="1"/>
  <c r="L45" i="23"/>
  <c r="M45" i="23" s="1"/>
  <c r="L169" i="23"/>
  <c r="M169" i="23" s="1"/>
  <c r="B169" i="23" s="1"/>
  <c r="C169" i="23" s="1"/>
  <c r="L137" i="23"/>
  <c r="M137" i="23" s="1"/>
  <c r="G140" i="23"/>
  <c r="K139" i="23" s="1"/>
  <c r="G77" i="23"/>
  <c r="K76" i="23"/>
  <c r="K75" i="23"/>
  <c r="G47" i="23"/>
  <c r="K46" i="23"/>
  <c r="G108" i="23"/>
  <c r="K107" i="23" s="1"/>
  <c r="K138" i="23"/>
  <c r="K106" i="23"/>
  <c r="G171" i="23"/>
  <c r="K170" i="23" s="1"/>
  <c r="B105" i="23"/>
  <c r="C105" i="23" s="1"/>
  <c r="B104" i="23"/>
  <c r="C104" i="23" s="1"/>
  <c r="B168" i="23"/>
  <c r="C168" i="23" s="1"/>
  <c r="B167" i="23"/>
  <c r="C167" i="23" s="1"/>
  <c r="L109" i="22"/>
  <c r="M109" i="22" s="1"/>
  <c r="B109" i="22" s="1"/>
  <c r="C109" i="22" s="1"/>
  <c r="L137" i="22"/>
  <c r="M137" i="22" s="1"/>
  <c r="B137" i="22" s="1"/>
  <c r="C137" i="22" s="1"/>
  <c r="L168" i="22"/>
  <c r="M168" i="22" s="1"/>
  <c r="B168" i="22" s="1"/>
  <c r="C168" i="22" s="1"/>
  <c r="L45" i="22"/>
  <c r="M45" i="22" s="1"/>
  <c r="L74" i="22"/>
  <c r="M74" i="22" s="1"/>
  <c r="L75" i="22"/>
  <c r="M75" i="22" s="1"/>
  <c r="G111" i="22"/>
  <c r="G139" i="22"/>
  <c r="G170" i="22"/>
  <c r="K169" i="22" s="1"/>
  <c r="G47" i="22"/>
  <c r="K46" i="22" s="1"/>
  <c r="G77" i="22"/>
  <c r="B108" i="22"/>
  <c r="C108" i="22" s="1"/>
  <c r="B107" i="22"/>
  <c r="C107" i="22" s="1"/>
  <c r="B44" i="22"/>
  <c r="C44" i="22" s="1"/>
  <c r="L45" i="21"/>
  <c r="M45" i="21" s="1"/>
  <c r="B45" i="21" s="1"/>
  <c r="C45" i="21" s="1"/>
  <c r="L76" i="21"/>
  <c r="M76" i="21" s="1"/>
  <c r="L139" i="21"/>
  <c r="M139" i="21" s="1"/>
  <c r="B139" i="21" s="1"/>
  <c r="C139" i="21" s="1"/>
  <c r="L75" i="21"/>
  <c r="M75" i="21" s="1"/>
  <c r="B75" i="21" s="1"/>
  <c r="C75" i="21" s="1"/>
  <c r="L169" i="21"/>
  <c r="M169" i="21" s="1"/>
  <c r="G141" i="21"/>
  <c r="K140" i="21" s="1"/>
  <c r="G109" i="21"/>
  <c r="K108" i="21" s="1"/>
  <c r="K107" i="21"/>
  <c r="G47" i="21"/>
  <c r="K46" i="21" s="1"/>
  <c r="G172" i="21"/>
  <c r="K171" i="21" s="1"/>
  <c r="K170" i="21"/>
  <c r="G78" i="21"/>
  <c r="B74" i="21"/>
  <c r="C74" i="21" s="1"/>
  <c r="B138" i="21"/>
  <c r="C138" i="21" s="1"/>
  <c r="B137" i="21"/>
  <c r="C137" i="21" s="1"/>
  <c r="K42" i="1"/>
  <c r="K105" i="1"/>
  <c r="L105" i="1" s="1"/>
  <c r="K168" i="1"/>
  <c r="L168" i="1" s="1"/>
  <c r="B168" i="1" s="1"/>
  <c r="C168" i="1" s="1"/>
  <c r="K106" i="1"/>
  <c r="L106" i="1" s="1"/>
  <c r="K137" i="1"/>
  <c r="L137" i="1" s="1"/>
  <c r="B137" i="1" s="1"/>
  <c r="C137" i="1" s="1"/>
  <c r="B44" i="3"/>
  <c r="C44" i="3" s="1"/>
  <c r="L40" i="1"/>
  <c r="B40" i="1" s="1"/>
  <c r="C40" i="1" s="1"/>
  <c r="L41" i="1"/>
  <c r="G108" i="9"/>
  <c r="K107" i="9" s="1"/>
  <c r="G46" i="9"/>
  <c r="G170" i="9"/>
  <c r="K169" i="9" s="1"/>
  <c r="B77" i="9"/>
  <c r="C77" i="9" s="1"/>
  <c r="B76" i="9"/>
  <c r="C76" i="9" s="1"/>
  <c r="G142" i="9"/>
  <c r="G80" i="9"/>
  <c r="K79" i="9" s="1"/>
  <c r="G171" i="8"/>
  <c r="K170" i="8" s="1"/>
  <c r="G46" i="8"/>
  <c r="B168" i="8"/>
  <c r="C168" i="8" s="1"/>
  <c r="B167" i="8"/>
  <c r="C167" i="8" s="1"/>
  <c r="G139" i="8"/>
  <c r="K138" i="8" s="1"/>
  <c r="K169" i="8"/>
  <c r="G108" i="8"/>
  <c r="K107" i="8" s="1"/>
  <c r="G77" i="8"/>
  <c r="K76" i="8" s="1"/>
  <c r="G77" i="4"/>
  <c r="K76" i="4" s="1"/>
  <c r="G171" i="4"/>
  <c r="K170" i="4" s="1"/>
  <c r="G46" i="4"/>
  <c r="K45" i="4" s="1"/>
  <c r="G142" i="4"/>
  <c r="K141" i="4" s="1"/>
  <c r="G110" i="4"/>
  <c r="K109" i="4" s="1"/>
  <c r="G110" i="3"/>
  <c r="K109" i="3" s="1"/>
  <c r="K108" i="3"/>
  <c r="G139" i="3"/>
  <c r="K138" i="3" s="1"/>
  <c r="G80" i="3"/>
  <c r="K79" i="3" s="1"/>
  <c r="G47" i="3"/>
  <c r="K137" i="3"/>
  <c r="G171" i="3"/>
  <c r="K170" i="3" s="1"/>
  <c r="K169" i="3"/>
  <c r="B168" i="3"/>
  <c r="C168" i="3" s="1"/>
  <c r="B167" i="3"/>
  <c r="C167" i="3" s="1"/>
  <c r="K78" i="3"/>
  <c r="G77" i="2"/>
  <c r="J76" i="2" s="1"/>
  <c r="G46" i="2"/>
  <c r="J45" i="2" s="1"/>
  <c r="G139" i="2"/>
  <c r="J138" i="2" s="1"/>
  <c r="G110" i="2"/>
  <c r="B107" i="2"/>
  <c r="C107" i="2" s="1"/>
  <c r="B106" i="2"/>
  <c r="C106" i="2" s="1"/>
  <c r="G170" i="2"/>
  <c r="B167" i="2"/>
  <c r="C167" i="2" s="1"/>
  <c r="J75" i="2"/>
  <c r="J137" i="2"/>
  <c r="B74" i="2"/>
  <c r="C74" i="2" s="1"/>
  <c r="G170" i="1"/>
  <c r="G139" i="1"/>
  <c r="J138" i="1" s="1"/>
  <c r="G108" i="1"/>
  <c r="G78" i="1"/>
  <c r="J77" i="1" s="1"/>
  <c r="J76" i="1"/>
  <c r="G44" i="1"/>
  <c r="J43" i="1" s="1"/>
  <c r="L19" i="31" a="1"/>
  <c r="K45" i="2" a="1"/>
  <c r="L19" i="3" a="1"/>
  <c r="L45" i="28" a="1"/>
  <c r="L139" i="23" a="1"/>
  <c r="L169" i="3" a="1"/>
  <c r="L170" i="29" a="1"/>
  <c r="L107" i="9" a="1"/>
  <c r="L170" i="8" a="1"/>
  <c r="L46" i="25" a="1"/>
  <c r="L169" i="8" a="1"/>
  <c r="K75" i="2" a="1"/>
  <c r="L20" i="30" a="1"/>
  <c r="L79" i="9" a="1"/>
  <c r="L107" i="30" a="1"/>
  <c r="L170" i="3" a="1"/>
  <c r="L76" i="31" a="1"/>
  <c r="L106" i="23" a="1"/>
  <c r="L20" i="23" a="1"/>
  <c r="K137" i="2" a="1"/>
  <c r="L75" i="30" a="1"/>
  <c r="K18" i="1" a="1"/>
  <c r="L47" i="26" a="1"/>
  <c r="L46" i="32" a="1"/>
  <c r="L172" i="33" a="1"/>
  <c r="K17" i="2" a="1"/>
  <c r="L139" i="30" a="1"/>
  <c r="L20" i="32" a="1"/>
  <c r="L139" i="26" a="1"/>
  <c r="L19" i="9" a="1"/>
  <c r="L139" i="31" a="1"/>
  <c r="L18" i="3" a="1"/>
  <c r="L45" i="31" a="1"/>
  <c r="L75" i="33" a="1"/>
  <c r="L170" i="4" a="1"/>
  <c r="L20" i="24" a="1"/>
  <c r="L138" i="32" a="1"/>
  <c r="L171" i="27" a="1"/>
  <c r="L44" i="27" a="1"/>
  <c r="L45" i="27" a="1"/>
  <c r="L79" i="3" a="1"/>
  <c r="K77" i="1" a="1"/>
  <c r="L140" i="28" a="1"/>
  <c r="L76" i="23" a="1"/>
  <c r="L76" i="8" a="1"/>
  <c r="L46" i="24" a="1"/>
  <c r="L170" i="32" a="1"/>
  <c r="L49" i="30" a="1"/>
  <c r="L139" i="24" a="1"/>
  <c r="L172" i="31" a="1"/>
  <c r="L78" i="3" a="1"/>
  <c r="L107" i="27" a="1"/>
  <c r="L140" i="34" a="1"/>
  <c r="L107" i="21" a="1"/>
  <c r="L138" i="27" a="1"/>
  <c r="L76" i="27" a="1"/>
  <c r="L109" i="33" a="1"/>
  <c r="L75" i="27" a="1"/>
  <c r="L140" i="26" a="1"/>
  <c r="L139" i="34" a="1"/>
  <c r="L76" i="4" a="1"/>
  <c r="L44" i="28" a="1"/>
  <c r="L46" i="21" a="1"/>
  <c r="L138" i="8" a="1"/>
  <c r="L76" i="33" a="1"/>
  <c r="L19" i="28" a="1"/>
  <c r="K76" i="2" a="1"/>
  <c r="L171" i="21" a="1"/>
  <c r="L108" i="3" a="1"/>
  <c r="L140" i="31" a="1"/>
  <c r="L20" i="26" a="1"/>
  <c r="L77" i="34" a="1"/>
  <c r="L172" i="30" a="1"/>
  <c r="L169" i="9" a="1"/>
  <c r="L107" i="23" a="1"/>
  <c r="L75" i="25" a="1"/>
  <c r="L109" i="4" a="1"/>
  <c r="L141" i="4" a="1"/>
  <c r="L173" i="28" a="1"/>
  <c r="L75" i="24" a="1"/>
  <c r="L20" i="27" a="1"/>
  <c r="L107" i="8" a="1"/>
  <c r="L44" i="33" a="1"/>
  <c r="L138" i="24" a="1"/>
  <c r="L76" i="32" a="1"/>
  <c r="L75" i="23" a="1"/>
  <c r="L137" i="3" a="1"/>
  <c r="L19" i="29" a="1"/>
  <c r="L138" i="23" a="1"/>
  <c r="K76" i="1" a="1"/>
  <c r="L46" i="22" a="1"/>
  <c r="L108" i="21" a="1"/>
  <c r="L76" i="29" a="1"/>
  <c r="L138" i="3" a="1"/>
  <c r="L108" i="34" a="1"/>
  <c r="K138" i="2" a="1"/>
  <c r="L44" i="34" a="1"/>
  <c r="L45" i="4" a="1"/>
  <c r="L19" i="21" a="1"/>
  <c r="L76" i="24" a="1"/>
  <c r="L46" i="23" a="1"/>
  <c r="L18" i="31" a="1"/>
  <c r="K138" i="1" a="1"/>
  <c r="L19" i="26" a="1"/>
  <c r="L20" i="9" a="1"/>
  <c r="L109" i="3" a="1"/>
  <c r="K43" i="1" a="1"/>
  <c r="L45" i="34" a="1"/>
  <c r="L170" i="21" a="1"/>
  <c r="L140" i="33" a="1"/>
  <c r="L139" i="32" a="1"/>
  <c r="L20" i="34" a="1"/>
  <c r="L18" i="28" a="1"/>
  <c r="L170" i="23" a="1"/>
  <c r="L19" i="22" a="1"/>
  <c r="L138" i="25" a="1"/>
  <c r="L108" i="28" a="1"/>
  <c r="L18" i="4" a="1"/>
  <c r="L76" i="25" a="1"/>
  <c r="L108" i="30" a="1"/>
  <c r="L140" i="21" a="1"/>
  <c r="L169" i="22" a="1"/>
  <c r="L171" i="29" a="1"/>
  <c r="L19" i="25" a="1"/>
  <c r="L18" i="21" a="1"/>
  <c r="L45" i="33" a="1"/>
  <c r="L173" i="24" a="1"/>
  <c r="L76" i="30" a="1"/>
  <c r="L20" i="33" a="1"/>
  <c r="L172" i="25" a="1"/>
  <c r="L20" i="34" l="1"/>
  <c r="M20" i="34" s="1"/>
  <c r="B20" i="34" s="1"/>
  <c r="C20" i="34" s="1"/>
  <c r="G22" i="34"/>
  <c r="K21" i="34"/>
  <c r="B19" i="34"/>
  <c r="C19" i="34" s="1"/>
  <c r="B18" i="34"/>
  <c r="C18" i="34" s="1"/>
  <c r="L20" i="33"/>
  <c r="M20" i="33" s="1"/>
  <c r="B20" i="33" s="1"/>
  <c r="C20" i="33" s="1"/>
  <c r="G22" i="33"/>
  <c r="B19" i="33"/>
  <c r="C19" i="33" s="1"/>
  <c r="B18" i="33"/>
  <c r="C18" i="33" s="1"/>
  <c r="L20" i="32"/>
  <c r="M20" i="32" s="1"/>
  <c r="B20" i="32" s="1"/>
  <c r="C20" i="32" s="1"/>
  <c r="G22" i="32"/>
  <c r="K21" i="32" s="1"/>
  <c r="L18" i="31"/>
  <c r="M18" i="31" s="1"/>
  <c r="L19" i="31"/>
  <c r="M19" i="31" s="1"/>
  <c r="G21" i="31"/>
  <c r="K20" i="31"/>
  <c r="L20" i="30"/>
  <c r="M20" i="30" s="1"/>
  <c r="B20" i="30" s="1"/>
  <c r="C20" i="30" s="1"/>
  <c r="G22" i="30"/>
  <c r="K21" i="30" s="1"/>
  <c r="B19" i="30"/>
  <c r="C19" i="30" s="1"/>
  <c r="B18" i="30"/>
  <c r="C18" i="30" s="1"/>
  <c r="L19" i="29"/>
  <c r="M19" i="29" s="1"/>
  <c r="B19" i="29" s="1"/>
  <c r="C19" i="29" s="1"/>
  <c r="G21" i="29"/>
  <c r="K20" i="29"/>
  <c r="L18" i="28"/>
  <c r="M18" i="28" s="1"/>
  <c r="B18" i="28" s="1"/>
  <c r="C18" i="28" s="1"/>
  <c r="L19" i="28"/>
  <c r="M19" i="28" s="1"/>
  <c r="G21" i="28"/>
  <c r="B17" i="28"/>
  <c r="C17" i="28" s="1"/>
  <c r="L20" i="27"/>
  <c r="M20" i="27" s="1"/>
  <c r="B20" i="27" s="1"/>
  <c r="C20" i="27" s="1"/>
  <c r="G22" i="27"/>
  <c r="K21" i="27" s="1"/>
  <c r="B19" i="27"/>
  <c r="C19" i="27" s="1"/>
  <c r="L19" i="26"/>
  <c r="M19" i="26" s="1"/>
  <c r="B19" i="26" s="1"/>
  <c r="C19" i="26" s="1"/>
  <c r="L20" i="26"/>
  <c r="M20" i="26" s="1"/>
  <c r="G22" i="26"/>
  <c r="K21" i="26" s="1"/>
  <c r="B18" i="26"/>
  <c r="C18" i="26" s="1"/>
  <c r="L19" i="25"/>
  <c r="M19" i="25" s="1"/>
  <c r="G21" i="25"/>
  <c r="K20" i="25" s="1"/>
  <c r="B19" i="25"/>
  <c r="C19" i="25" s="1"/>
  <c r="B19" i="24"/>
  <c r="C19" i="24" s="1"/>
  <c r="L20" i="24"/>
  <c r="M20" i="24" s="1"/>
  <c r="B20" i="24" s="1"/>
  <c r="C20" i="24" s="1"/>
  <c r="G22" i="24"/>
  <c r="K21" i="24" s="1"/>
  <c r="L20" i="23"/>
  <c r="M20" i="23" s="1"/>
  <c r="B20" i="23" s="1"/>
  <c r="C20" i="23" s="1"/>
  <c r="G22" i="23"/>
  <c r="B19" i="23"/>
  <c r="C19" i="23" s="1"/>
  <c r="B18" i="23"/>
  <c r="C18" i="23" s="1"/>
  <c r="L19" i="22"/>
  <c r="M19" i="22" s="1"/>
  <c r="B19" i="22" s="1"/>
  <c r="C19" i="22" s="1"/>
  <c r="G21" i="22"/>
  <c r="K20" i="22" s="1"/>
  <c r="L18" i="21"/>
  <c r="M18" i="21" s="1"/>
  <c r="L19" i="21"/>
  <c r="M19" i="21" s="1"/>
  <c r="G21" i="21"/>
  <c r="K20" i="21" s="1"/>
  <c r="G21" i="8"/>
  <c r="K20" i="8" s="1"/>
  <c r="K19" i="8"/>
  <c r="L20" i="9"/>
  <c r="M20" i="9" s="1"/>
  <c r="L19" i="9"/>
  <c r="M19" i="9" s="1"/>
  <c r="B19" i="9" s="1"/>
  <c r="C19" i="9" s="1"/>
  <c r="G22" i="9"/>
  <c r="K21" i="9" s="1"/>
  <c r="B18" i="9"/>
  <c r="C18" i="9" s="1"/>
  <c r="L18" i="4"/>
  <c r="M18" i="4" s="1"/>
  <c r="G21" i="4"/>
  <c r="K20" i="4" s="1"/>
  <c r="K19" i="4"/>
  <c r="L18" i="3"/>
  <c r="M18" i="3" s="1"/>
  <c r="L19" i="3"/>
  <c r="M19" i="3" s="1"/>
  <c r="G21" i="3"/>
  <c r="K20" i="3"/>
  <c r="K17" i="2"/>
  <c r="L17" i="2" s="1"/>
  <c r="G20" i="2"/>
  <c r="J19" i="2" s="1"/>
  <c r="J18" i="2"/>
  <c r="K18" i="1"/>
  <c r="L18" i="1" s="1"/>
  <c r="B18" i="1" s="1"/>
  <c r="C18" i="1" s="1"/>
  <c r="B17" i="1"/>
  <c r="C17" i="1" s="1"/>
  <c r="G20" i="1"/>
  <c r="J19" i="1" s="1"/>
  <c r="L76" i="8"/>
  <c r="M76" i="8" s="1"/>
  <c r="L170" i="8"/>
  <c r="M170" i="8" s="1"/>
  <c r="L107" i="8"/>
  <c r="M107" i="8" s="1"/>
  <c r="B107" i="8" s="1"/>
  <c r="C107" i="8" s="1"/>
  <c r="L138" i="8"/>
  <c r="M138" i="8" s="1"/>
  <c r="B138" i="8" s="1"/>
  <c r="C138" i="8" s="1"/>
  <c r="L169" i="8"/>
  <c r="M169" i="8" s="1"/>
  <c r="L79" i="9"/>
  <c r="M79" i="9" s="1"/>
  <c r="B79" i="9" s="1"/>
  <c r="C79" i="9" s="1"/>
  <c r="L169" i="9"/>
  <c r="M169" i="9" s="1"/>
  <c r="B169" i="9" s="1"/>
  <c r="C169" i="9" s="1"/>
  <c r="L107" i="9"/>
  <c r="M107" i="9" s="1"/>
  <c r="B107" i="9" s="1"/>
  <c r="C107" i="9" s="1"/>
  <c r="L109" i="4"/>
  <c r="M109" i="4" s="1"/>
  <c r="B109" i="4" s="1"/>
  <c r="C109" i="4" s="1"/>
  <c r="L141" i="4"/>
  <c r="M141" i="4" s="1"/>
  <c r="B141" i="4" s="1"/>
  <c r="C141" i="4" s="1"/>
  <c r="L45" i="4"/>
  <c r="M45" i="4" s="1"/>
  <c r="B45" i="4" s="1"/>
  <c r="C45" i="4" s="1"/>
  <c r="L170" i="4"/>
  <c r="M170" i="4" s="1"/>
  <c r="B170" i="4" s="1"/>
  <c r="C170" i="4" s="1"/>
  <c r="L76" i="4"/>
  <c r="M76" i="4" s="1"/>
  <c r="L138" i="3"/>
  <c r="M138" i="3" s="1"/>
  <c r="L79" i="3"/>
  <c r="M79" i="3" s="1"/>
  <c r="L109" i="3"/>
  <c r="M109" i="3" s="1"/>
  <c r="L137" i="3"/>
  <c r="M137" i="3" s="1"/>
  <c r="L108" i="3"/>
  <c r="M108" i="3" s="1"/>
  <c r="L78" i="3"/>
  <c r="M78" i="3" s="1"/>
  <c r="L169" i="3"/>
  <c r="M169" i="3" s="1"/>
  <c r="L170" i="3"/>
  <c r="M170" i="3" s="1"/>
  <c r="K45" i="2"/>
  <c r="L45" i="2" s="1"/>
  <c r="B45" i="2" s="1"/>
  <c r="C45" i="2" s="1"/>
  <c r="K76" i="2"/>
  <c r="L76" i="2" s="1"/>
  <c r="K138" i="2"/>
  <c r="L138" i="2" s="1"/>
  <c r="K137" i="2"/>
  <c r="L137" i="2" s="1"/>
  <c r="K75" i="2"/>
  <c r="L75" i="2" s="1"/>
  <c r="L139" i="34"/>
  <c r="M139" i="34" s="1"/>
  <c r="B139" i="34" s="1"/>
  <c r="C139" i="34" s="1"/>
  <c r="L45" i="34"/>
  <c r="M45" i="34" s="1"/>
  <c r="L77" i="34"/>
  <c r="M77" i="34" s="1"/>
  <c r="B77" i="34" s="1"/>
  <c r="C77" i="34" s="1"/>
  <c r="L108" i="34"/>
  <c r="M108" i="34" s="1"/>
  <c r="B108" i="34" s="1"/>
  <c r="C108" i="34" s="1"/>
  <c r="L44" i="34"/>
  <c r="M44" i="34" s="1"/>
  <c r="L140" i="34"/>
  <c r="M140" i="34" s="1"/>
  <c r="G175" i="34"/>
  <c r="K174" i="34" s="1"/>
  <c r="K173" i="34"/>
  <c r="G142" i="34"/>
  <c r="K141" i="34" s="1"/>
  <c r="B138" i="34"/>
  <c r="C138" i="34" s="1"/>
  <c r="B172" i="34"/>
  <c r="C172" i="34" s="1"/>
  <c r="G110" i="34"/>
  <c r="K109" i="34" s="1"/>
  <c r="G47" i="34"/>
  <c r="K46" i="34" s="1"/>
  <c r="G79" i="34"/>
  <c r="K78" i="34" s="1"/>
  <c r="B76" i="34"/>
  <c r="C76" i="34" s="1"/>
  <c r="B75" i="34"/>
  <c r="C75" i="34" s="1"/>
  <c r="L109" i="33"/>
  <c r="M109" i="33" s="1"/>
  <c r="B109" i="33" s="1"/>
  <c r="C109" i="33" s="1"/>
  <c r="L75" i="33"/>
  <c r="M75" i="33" s="1"/>
  <c r="L76" i="33"/>
  <c r="M76" i="33" s="1"/>
  <c r="L44" i="33"/>
  <c r="M44" i="33" s="1"/>
  <c r="L45" i="33"/>
  <c r="M45" i="33" s="1"/>
  <c r="L140" i="33"/>
  <c r="M140" i="33" s="1"/>
  <c r="L172" i="33"/>
  <c r="M172" i="33" s="1"/>
  <c r="G111" i="33"/>
  <c r="G78" i="33"/>
  <c r="K77" i="33" s="1"/>
  <c r="G47" i="33"/>
  <c r="K46" i="33" s="1"/>
  <c r="G142" i="33"/>
  <c r="G174" i="33"/>
  <c r="B108" i="33"/>
  <c r="C108" i="33" s="1"/>
  <c r="B107" i="33"/>
  <c r="C107" i="33" s="1"/>
  <c r="B139" i="33"/>
  <c r="C139" i="33" s="1"/>
  <c r="B138" i="33"/>
  <c r="C138" i="33" s="1"/>
  <c r="B171" i="33"/>
  <c r="C171" i="33" s="1"/>
  <c r="B170" i="33"/>
  <c r="C170" i="33" s="1"/>
  <c r="L76" i="32"/>
  <c r="M76" i="32" s="1"/>
  <c r="B76" i="32" s="1"/>
  <c r="C76" i="32" s="1"/>
  <c r="L46" i="32"/>
  <c r="M46" i="32" s="1"/>
  <c r="B46" i="32" s="1"/>
  <c r="C46" i="32" s="1"/>
  <c r="L170" i="32"/>
  <c r="M170" i="32" s="1"/>
  <c r="L138" i="32"/>
  <c r="M138" i="32" s="1"/>
  <c r="L139" i="32"/>
  <c r="M139" i="32" s="1"/>
  <c r="G109" i="32"/>
  <c r="K108" i="32" s="1"/>
  <c r="K107" i="32"/>
  <c r="G78" i="32"/>
  <c r="K77" i="32" s="1"/>
  <c r="G48" i="32"/>
  <c r="K47" i="32" s="1"/>
  <c r="G172" i="32"/>
  <c r="K171" i="32" s="1"/>
  <c r="G141" i="32"/>
  <c r="K140" i="32" s="1"/>
  <c r="B45" i="32"/>
  <c r="C45" i="32" s="1"/>
  <c r="B44" i="32"/>
  <c r="C44" i="32" s="1"/>
  <c r="L76" i="31"/>
  <c r="M76" i="31" s="1"/>
  <c r="B76" i="31" s="1"/>
  <c r="C76" i="31" s="1"/>
  <c r="L45" i="31"/>
  <c r="M45" i="31" s="1"/>
  <c r="L140" i="31"/>
  <c r="M140" i="31" s="1"/>
  <c r="L172" i="31"/>
  <c r="M172" i="31" s="1"/>
  <c r="L139" i="31"/>
  <c r="M139" i="31" s="1"/>
  <c r="G110" i="31"/>
  <c r="K109" i="31" s="1"/>
  <c r="K108" i="31"/>
  <c r="B171" i="31"/>
  <c r="C171" i="31" s="1"/>
  <c r="B170" i="31"/>
  <c r="C170" i="31" s="1"/>
  <c r="G47" i="31"/>
  <c r="K46" i="31" s="1"/>
  <c r="G78" i="31"/>
  <c r="K77" i="31" s="1"/>
  <c r="G174" i="31"/>
  <c r="G142" i="31"/>
  <c r="B107" i="31"/>
  <c r="C107" i="31" s="1"/>
  <c r="L49" i="30"/>
  <c r="M49" i="30" s="1"/>
  <c r="B49" i="30" s="1"/>
  <c r="C49" i="30" s="1"/>
  <c r="L107" i="30"/>
  <c r="M107" i="30" s="1"/>
  <c r="L108" i="30"/>
  <c r="M108" i="30" s="1"/>
  <c r="L75" i="30"/>
  <c r="M75" i="30" s="1"/>
  <c r="L76" i="30"/>
  <c r="M76" i="30" s="1"/>
  <c r="L139" i="30"/>
  <c r="M139" i="30" s="1"/>
  <c r="B139" i="30" s="1"/>
  <c r="C139" i="30" s="1"/>
  <c r="L172" i="30"/>
  <c r="M172" i="30" s="1"/>
  <c r="G110" i="30"/>
  <c r="K109" i="30" s="1"/>
  <c r="G175" i="30"/>
  <c r="K174" i="30" s="1"/>
  <c r="G141" i="30"/>
  <c r="K140" i="30" s="1"/>
  <c r="K173" i="30"/>
  <c r="G78" i="30"/>
  <c r="K77" i="30"/>
  <c r="G51" i="30"/>
  <c r="K50" i="30" s="1"/>
  <c r="L76" i="29"/>
  <c r="M76" i="29" s="1"/>
  <c r="B76" i="29" s="1"/>
  <c r="C76" i="29" s="1"/>
  <c r="L170" i="29"/>
  <c r="M170" i="29" s="1"/>
  <c r="L171" i="29"/>
  <c r="M171" i="29" s="1"/>
  <c r="G78" i="29"/>
  <c r="G51" i="29"/>
  <c r="K50" i="29" s="1"/>
  <c r="K49" i="29"/>
  <c r="G109" i="29"/>
  <c r="K108" i="29"/>
  <c r="K107" i="29"/>
  <c r="G141" i="29"/>
  <c r="K140" i="29" s="1"/>
  <c r="K139" i="29"/>
  <c r="G173" i="29"/>
  <c r="K172" i="29" s="1"/>
  <c r="B138" i="29"/>
  <c r="C138" i="29" s="1"/>
  <c r="B137" i="29"/>
  <c r="C137" i="29" s="1"/>
  <c r="B106" i="29"/>
  <c r="C106" i="29" s="1"/>
  <c r="L173" i="28"/>
  <c r="M173" i="28" s="1"/>
  <c r="L108" i="28"/>
  <c r="M108" i="28" s="1"/>
  <c r="B108" i="28" s="1"/>
  <c r="C108" i="28" s="1"/>
  <c r="L44" i="28"/>
  <c r="M44" i="28" s="1"/>
  <c r="L140" i="28"/>
  <c r="M140" i="28" s="1"/>
  <c r="L45" i="28"/>
  <c r="M45" i="28" s="1"/>
  <c r="G78" i="28"/>
  <c r="K77" i="28" s="1"/>
  <c r="K76" i="28"/>
  <c r="B139" i="28"/>
  <c r="C139" i="28" s="1"/>
  <c r="B138" i="28"/>
  <c r="C138" i="28" s="1"/>
  <c r="G110" i="28"/>
  <c r="K109" i="28" s="1"/>
  <c r="G142" i="28"/>
  <c r="G175" i="28"/>
  <c r="K174" i="28" s="1"/>
  <c r="G47" i="28"/>
  <c r="K46" i="28" s="1"/>
  <c r="B172" i="28"/>
  <c r="C172" i="28" s="1"/>
  <c r="B171" i="28"/>
  <c r="C171" i="28" s="1"/>
  <c r="B107" i="28"/>
  <c r="C107" i="28" s="1"/>
  <c r="L138" i="27"/>
  <c r="M138" i="27" s="1"/>
  <c r="B138" i="27" s="1"/>
  <c r="C138" i="27" s="1"/>
  <c r="L107" i="27"/>
  <c r="M107" i="27" s="1"/>
  <c r="B107" i="27" s="1"/>
  <c r="C107" i="27" s="1"/>
  <c r="L44" i="27"/>
  <c r="M44" i="27" s="1"/>
  <c r="L45" i="27"/>
  <c r="M45" i="27" s="1"/>
  <c r="L75" i="27"/>
  <c r="M75" i="27" s="1"/>
  <c r="L76" i="27"/>
  <c r="M76" i="27" s="1"/>
  <c r="L171" i="27"/>
  <c r="M171" i="27" s="1"/>
  <c r="B171" i="27" s="1"/>
  <c r="C171" i="27" s="1"/>
  <c r="G78" i="27"/>
  <c r="K77" i="27" s="1"/>
  <c r="G140" i="27"/>
  <c r="K139" i="27" s="1"/>
  <c r="G47" i="27"/>
  <c r="K46" i="27" s="1"/>
  <c r="G109" i="27"/>
  <c r="K108" i="27" s="1"/>
  <c r="G173" i="27"/>
  <c r="K172" i="27" s="1"/>
  <c r="L139" i="26"/>
  <c r="M139" i="26" s="1"/>
  <c r="B139" i="26" s="1"/>
  <c r="C139" i="26" s="1"/>
  <c r="L140" i="26"/>
  <c r="M140" i="26" s="1"/>
  <c r="L47" i="26"/>
  <c r="M47" i="26" s="1"/>
  <c r="B47" i="26" s="1"/>
  <c r="C47" i="26" s="1"/>
  <c r="G78" i="26"/>
  <c r="G142" i="26"/>
  <c r="G171" i="26"/>
  <c r="K169" i="26"/>
  <c r="G109" i="26"/>
  <c r="K108" i="26" s="1"/>
  <c r="K107" i="26"/>
  <c r="G49" i="26"/>
  <c r="B46" i="26"/>
  <c r="C46" i="26" s="1"/>
  <c r="K76" i="26"/>
  <c r="B138" i="26"/>
  <c r="C138" i="26" s="1"/>
  <c r="L172" i="25"/>
  <c r="M172" i="25" s="1"/>
  <c r="B172" i="25" s="1"/>
  <c r="C172" i="25" s="1"/>
  <c r="L138" i="25"/>
  <c r="M138" i="25" s="1"/>
  <c r="L75" i="25"/>
  <c r="M75" i="25" s="1"/>
  <c r="L76" i="25"/>
  <c r="M76" i="25" s="1"/>
  <c r="L46" i="25"/>
  <c r="M46" i="25" s="1"/>
  <c r="B46" i="25" s="1"/>
  <c r="C46" i="25" s="1"/>
  <c r="G174" i="25"/>
  <c r="G112" i="25"/>
  <c r="K111" i="25" s="1"/>
  <c r="K110" i="25"/>
  <c r="G141" i="25"/>
  <c r="K140" i="25" s="1"/>
  <c r="K139" i="25"/>
  <c r="G78" i="25"/>
  <c r="K77" i="25" s="1"/>
  <c r="G48" i="25"/>
  <c r="K47" i="25" s="1"/>
  <c r="B171" i="25"/>
  <c r="C171" i="25" s="1"/>
  <c r="B170" i="25"/>
  <c r="C170" i="25" s="1"/>
  <c r="B109" i="25"/>
  <c r="C109" i="25" s="1"/>
  <c r="B45" i="25"/>
  <c r="C45" i="25" s="1"/>
  <c r="B44" i="25"/>
  <c r="C44" i="25" s="1"/>
  <c r="L46" i="24"/>
  <c r="M46" i="24" s="1"/>
  <c r="B46" i="24" s="1"/>
  <c r="C46" i="24" s="1"/>
  <c r="L138" i="24"/>
  <c r="M138" i="24" s="1"/>
  <c r="L139" i="24"/>
  <c r="M139" i="24" s="1"/>
  <c r="L173" i="24"/>
  <c r="M173" i="24" s="1"/>
  <c r="L75" i="24"/>
  <c r="M75" i="24" s="1"/>
  <c r="L76" i="24"/>
  <c r="M76" i="24" s="1"/>
  <c r="G109" i="24"/>
  <c r="K108" i="24" s="1"/>
  <c r="K107" i="24"/>
  <c r="G48" i="24"/>
  <c r="K47" i="24"/>
  <c r="G141" i="24"/>
  <c r="G175" i="24"/>
  <c r="K174" i="24" s="1"/>
  <c r="G78" i="24"/>
  <c r="B45" i="24"/>
  <c r="C45" i="24" s="1"/>
  <c r="B44" i="24"/>
  <c r="C44" i="24" s="1"/>
  <c r="L170" i="23"/>
  <c r="M170" i="23" s="1"/>
  <c r="B170" i="23" s="1"/>
  <c r="C170" i="23" s="1"/>
  <c r="L107" i="23"/>
  <c r="M107" i="23" s="1"/>
  <c r="L75" i="23"/>
  <c r="M75" i="23" s="1"/>
  <c r="L139" i="23"/>
  <c r="M139" i="23" s="1"/>
  <c r="L106" i="23"/>
  <c r="M106" i="23" s="1"/>
  <c r="L138" i="23"/>
  <c r="M138" i="23" s="1"/>
  <c r="B138" i="23" s="1"/>
  <c r="C138" i="23" s="1"/>
  <c r="L46" i="23"/>
  <c r="M46" i="23" s="1"/>
  <c r="B46" i="23" s="1"/>
  <c r="C46" i="23" s="1"/>
  <c r="L76" i="23"/>
  <c r="M76" i="23" s="1"/>
  <c r="G48" i="23"/>
  <c r="K47" i="23" s="1"/>
  <c r="G141" i="23"/>
  <c r="K140" i="23" s="1"/>
  <c r="B45" i="23"/>
  <c r="C45" i="23" s="1"/>
  <c r="B44" i="23"/>
  <c r="C44" i="23" s="1"/>
  <c r="G172" i="23"/>
  <c r="K171" i="23" s="1"/>
  <c r="G109" i="23"/>
  <c r="K108" i="23"/>
  <c r="G78" i="23"/>
  <c r="K77" i="23" s="1"/>
  <c r="B137" i="23"/>
  <c r="C137" i="23" s="1"/>
  <c r="L46" i="22"/>
  <c r="M46" i="22" s="1"/>
  <c r="L169" i="22"/>
  <c r="M169" i="22" s="1"/>
  <c r="B169" i="22" s="1"/>
  <c r="C169" i="22" s="1"/>
  <c r="G78" i="22"/>
  <c r="K77" i="22"/>
  <c r="K76" i="22"/>
  <c r="G48" i="22"/>
  <c r="G171" i="22"/>
  <c r="G140" i="22"/>
  <c r="K139" i="22" s="1"/>
  <c r="K138" i="22"/>
  <c r="G112" i="22"/>
  <c r="K111" i="22" s="1"/>
  <c r="K110" i="22"/>
  <c r="B75" i="22"/>
  <c r="C75" i="22" s="1"/>
  <c r="B74" i="22"/>
  <c r="C74" i="22" s="1"/>
  <c r="B45" i="22"/>
  <c r="C45" i="22" s="1"/>
  <c r="L140" i="21"/>
  <c r="M140" i="21" s="1"/>
  <c r="B140" i="21" s="1"/>
  <c r="C140" i="21" s="1"/>
  <c r="L46" i="21"/>
  <c r="M46" i="21" s="1"/>
  <c r="B46" i="21" s="1"/>
  <c r="C46" i="21" s="1"/>
  <c r="L170" i="21"/>
  <c r="M170" i="21" s="1"/>
  <c r="B170" i="21" s="1"/>
  <c r="C170" i="21" s="1"/>
  <c r="L171" i="21"/>
  <c r="M171" i="21" s="1"/>
  <c r="L108" i="21"/>
  <c r="M108" i="21" s="1"/>
  <c r="L107" i="21"/>
  <c r="M107" i="21" s="1"/>
  <c r="G79" i="21"/>
  <c r="K77" i="21"/>
  <c r="G173" i="21"/>
  <c r="K172" i="21" s="1"/>
  <c r="G48" i="21"/>
  <c r="K47" i="21" s="1"/>
  <c r="G110" i="21"/>
  <c r="K109" i="21" s="1"/>
  <c r="B169" i="21"/>
  <c r="C169" i="21" s="1"/>
  <c r="B76" i="21"/>
  <c r="C76" i="21" s="1"/>
  <c r="G142" i="21"/>
  <c r="K141" i="21" s="1"/>
  <c r="K43" i="1"/>
  <c r="K77" i="1"/>
  <c r="L77" i="1" s="1"/>
  <c r="K76" i="1"/>
  <c r="L76" i="1" s="1"/>
  <c r="K138" i="1"/>
  <c r="L138" i="1" s="1"/>
  <c r="B138" i="1" s="1"/>
  <c r="C138" i="1" s="1"/>
  <c r="C45" i="3"/>
  <c r="B41" i="1"/>
  <c r="C41" i="1" s="1"/>
  <c r="L42" i="1"/>
  <c r="B42" i="1" s="1"/>
  <c r="C42" i="1" s="1"/>
  <c r="G47" i="9"/>
  <c r="K46" i="9" s="1"/>
  <c r="K45" i="9"/>
  <c r="G143" i="9"/>
  <c r="G171" i="9"/>
  <c r="K170" i="9" s="1"/>
  <c r="G81" i="9"/>
  <c r="B106" i="9"/>
  <c r="C106" i="9" s="1"/>
  <c r="B105" i="9"/>
  <c r="C105" i="9" s="1"/>
  <c r="K141" i="9"/>
  <c r="B140" i="9"/>
  <c r="C140" i="9" s="1"/>
  <c r="B139" i="9"/>
  <c r="C139" i="9" s="1"/>
  <c r="G109" i="9"/>
  <c r="K108" i="9"/>
  <c r="G47" i="8"/>
  <c r="K46" i="8" s="1"/>
  <c r="K45" i="8"/>
  <c r="G172" i="8"/>
  <c r="K171" i="8" s="1"/>
  <c r="B106" i="8"/>
  <c r="C106" i="8" s="1"/>
  <c r="B105" i="8"/>
  <c r="C105" i="8" s="1"/>
  <c r="G78" i="8"/>
  <c r="K77" i="8" s="1"/>
  <c r="B44" i="8"/>
  <c r="C44" i="8" s="1"/>
  <c r="G140" i="8"/>
  <c r="K139" i="8" s="1"/>
  <c r="B75" i="8"/>
  <c r="C75" i="8" s="1"/>
  <c r="B74" i="8"/>
  <c r="C74" i="8" s="1"/>
  <c r="G109" i="8"/>
  <c r="K108" i="8" s="1"/>
  <c r="G47" i="4"/>
  <c r="K46" i="4" s="1"/>
  <c r="G78" i="4"/>
  <c r="K77" i="4" s="1"/>
  <c r="G143" i="4"/>
  <c r="K142" i="4" s="1"/>
  <c r="G111" i="4"/>
  <c r="K110" i="4"/>
  <c r="G172" i="4"/>
  <c r="K171" i="4" s="1"/>
  <c r="B44" i="4"/>
  <c r="C44" i="4" s="1"/>
  <c r="G48" i="3"/>
  <c r="G172" i="3"/>
  <c r="K46" i="3"/>
  <c r="G81" i="3"/>
  <c r="G140" i="3"/>
  <c r="G111" i="3"/>
  <c r="K110" i="3" s="1"/>
  <c r="G111" i="2"/>
  <c r="J110" i="2" s="1"/>
  <c r="G140" i="2"/>
  <c r="G78" i="2"/>
  <c r="J77" i="2" s="1"/>
  <c r="J109" i="2"/>
  <c r="G47" i="2"/>
  <c r="J46" i="2" s="1"/>
  <c r="G171" i="2"/>
  <c r="J170" i="2" s="1"/>
  <c r="J169" i="2"/>
  <c r="B136" i="2"/>
  <c r="C136" i="2" s="1"/>
  <c r="G171" i="1"/>
  <c r="J169" i="1"/>
  <c r="G140" i="1"/>
  <c r="J139" i="1" s="1"/>
  <c r="G109" i="1"/>
  <c r="J108" i="1" s="1"/>
  <c r="J107" i="1"/>
  <c r="B106" i="1"/>
  <c r="C106" i="1" s="1"/>
  <c r="B105" i="1"/>
  <c r="C105" i="1" s="1"/>
  <c r="G79" i="1"/>
  <c r="G45" i="1"/>
  <c r="J44" i="1" s="1"/>
  <c r="L50" i="30" a="1"/>
  <c r="L76" i="22" a="1"/>
  <c r="L170" i="9" a="1"/>
  <c r="L141" i="34" a="1"/>
  <c r="L140" i="32" a="1"/>
  <c r="L77" i="8" a="1"/>
  <c r="L19" i="4" a="1"/>
  <c r="L46" i="27" a="1"/>
  <c r="L46" i="9" a="1"/>
  <c r="L46" i="34" a="1"/>
  <c r="L78" i="34" a="1"/>
  <c r="K110" i="2" a="1"/>
  <c r="L173" i="30" a="1"/>
  <c r="L171" i="23" a="1"/>
  <c r="K108" i="1" a="1"/>
  <c r="L174" i="30" a="1"/>
  <c r="L20" i="29" a="1"/>
  <c r="L174" i="24" a="1"/>
  <c r="L108" i="26" a="1"/>
  <c r="L139" i="25" a="1"/>
  <c r="L108" i="29" a="1"/>
  <c r="K139" i="1" a="1"/>
  <c r="L20" i="31" a="1"/>
  <c r="L77" i="33" a="1"/>
  <c r="L108" i="24" a="1"/>
  <c r="L111" i="25" a="1"/>
  <c r="L141" i="21" a="1"/>
  <c r="L139" i="8" a="1"/>
  <c r="L140" i="29" a="1"/>
  <c r="L77" i="32" a="1"/>
  <c r="L171" i="4" a="1"/>
  <c r="L50" i="29" a="1"/>
  <c r="L21" i="27" a="1"/>
  <c r="L77" i="23" a="1"/>
  <c r="L45" i="8" a="1"/>
  <c r="L46" i="8" a="1"/>
  <c r="L110" i="3" a="1"/>
  <c r="L47" i="32" a="1"/>
  <c r="L77" i="25" a="1"/>
  <c r="L174" i="34" a="1"/>
  <c r="K46" i="2" a="1"/>
  <c r="L20" i="25" a="1"/>
  <c r="L108" i="32" a="1"/>
  <c r="L77" i="31" a="1"/>
  <c r="L173" i="34" a="1"/>
  <c r="L108" i="23" a="1"/>
  <c r="L46" i="4" a="1"/>
  <c r="L139" i="27" a="1"/>
  <c r="L139" i="22" a="1"/>
  <c r="L108" i="27" a="1"/>
  <c r="L77" i="22" a="1"/>
  <c r="K19" i="1" a="1"/>
  <c r="L110" i="25" a="1"/>
  <c r="L20" i="3" a="1"/>
  <c r="K44" i="1" a="1"/>
  <c r="L140" i="30" a="1"/>
  <c r="L107" i="26" a="1"/>
  <c r="L138" i="22" a="1"/>
  <c r="L77" i="30" a="1"/>
  <c r="K170" i="2" a="1"/>
  <c r="L172" i="29" a="1"/>
  <c r="L109" i="30" a="1"/>
  <c r="L20" i="8" a="1"/>
  <c r="L107" i="32" a="1"/>
  <c r="L139" i="29" a="1"/>
  <c r="L108" i="31" a="1"/>
  <c r="L21" i="24" a="1"/>
  <c r="K109" i="2" a="1"/>
  <c r="L46" i="31" a="1"/>
  <c r="L20" i="22" a="1"/>
  <c r="L109" i="28" a="1"/>
  <c r="L107" i="24" a="1"/>
  <c r="L20" i="4" a="1"/>
  <c r="L76" i="26" a="1"/>
  <c r="L47" i="24" a="1"/>
  <c r="L77" i="28" a="1"/>
  <c r="L174" i="28" a="1"/>
  <c r="L77" i="27" a="1"/>
  <c r="K77" i="2" a="1"/>
  <c r="L172" i="27" a="1"/>
  <c r="L108" i="9" a="1"/>
  <c r="K107" i="1" a="1"/>
  <c r="L110" i="22" a="1"/>
  <c r="L46" i="3" a="1"/>
  <c r="L21" i="30" a="1"/>
  <c r="L140" i="23" a="1"/>
  <c r="K169" i="1" a="1"/>
  <c r="L21" i="32" a="1"/>
  <c r="L169" i="26" a="1"/>
  <c r="L47" i="25" a="1"/>
  <c r="L46" i="33" a="1"/>
  <c r="L141" i="9" a="1"/>
  <c r="L77" i="4" a="1"/>
  <c r="L171" i="32" a="1"/>
  <c r="L45" i="9" a="1"/>
  <c r="L49" i="29" a="1"/>
  <c r="L142" i="4" a="1"/>
  <c r="K19" i="2" a="1"/>
  <c r="L77" i="21" a="1"/>
  <c r="L111" i="22" a="1"/>
  <c r="L107" i="29" a="1"/>
  <c r="K169" i="2" a="1"/>
  <c r="L109" i="21" a="1"/>
  <c r="L20" i="21" a="1"/>
  <c r="L47" i="21" a="1"/>
  <c r="K18" i="2" a="1"/>
  <c r="L21" i="26" a="1"/>
  <c r="L21" i="34" a="1"/>
  <c r="L108" i="8" a="1"/>
  <c r="L171" i="8" a="1"/>
  <c r="L172" i="21" a="1"/>
  <c r="L46" i="28" a="1"/>
  <c r="L21" i="9" a="1"/>
  <c r="L140" i="25" a="1"/>
  <c r="L76" i="28" a="1"/>
  <c r="L109" i="31" a="1"/>
  <c r="L19" i="8" a="1"/>
  <c r="L109" i="34" a="1"/>
  <c r="L110" i="4" a="1"/>
  <c r="L47" i="23" a="1"/>
  <c r="L21" i="34" l="1"/>
  <c r="M21" i="34" s="1"/>
  <c r="B21" i="34" s="1"/>
  <c r="C21" i="34" s="1"/>
  <c r="G23" i="34"/>
  <c r="K22" i="34" s="1"/>
  <c r="G23" i="33"/>
  <c r="K22" i="33"/>
  <c r="K21" i="33"/>
  <c r="L21" i="32"/>
  <c r="M21" i="32" s="1"/>
  <c r="B21" i="32" s="1"/>
  <c r="C21" i="32" s="1"/>
  <c r="G23" i="32"/>
  <c r="K22" i="32"/>
  <c r="L20" i="31"/>
  <c r="M20" i="31" s="1"/>
  <c r="B20" i="31" s="1"/>
  <c r="C20" i="31" s="1"/>
  <c r="G22" i="31"/>
  <c r="B19" i="31"/>
  <c r="C19" i="31" s="1"/>
  <c r="B18" i="31"/>
  <c r="C18" i="31" s="1"/>
  <c r="L21" i="30"/>
  <c r="M21" i="30" s="1"/>
  <c r="G23" i="30"/>
  <c r="K22" i="30"/>
  <c r="B21" i="30"/>
  <c r="C21" i="30" s="1"/>
  <c r="L20" i="29"/>
  <c r="M20" i="29" s="1"/>
  <c r="B20" i="29" s="1"/>
  <c r="C20" i="29" s="1"/>
  <c r="G22" i="29"/>
  <c r="G22" i="28"/>
  <c r="K20" i="28"/>
  <c r="B19" i="28"/>
  <c r="C19" i="28" s="1"/>
  <c r="L21" i="27"/>
  <c r="M21" i="27" s="1"/>
  <c r="B21" i="27" s="1"/>
  <c r="C21" i="27" s="1"/>
  <c r="G23" i="27"/>
  <c r="K22" i="27" s="1"/>
  <c r="L21" i="26"/>
  <c r="M21" i="26" s="1"/>
  <c r="B21" i="26" s="1"/>
  <c r="C21" i="26" s="1"/>
  <c r="G23" i="26"/>
  <c r="K22" i="26"/>
  <c r="B20" i="26"/>
  <c r="C20" i="26" s="1"/>
  <c r="L20" i="25"/>
  <c r="M20" i="25" s="1"/>
  <c r="B20" i="25" s="1"/>
  <c r="C20" i="25" s="1"/>
  <c r="G22" i="25"/>
  <c r="L21" i="24"/>
  <c r="M21" i="24" s="1"/>
  <c r="G23" i="24"/>
  <c r="K22" i="24"/>
  <c r="B21" i="24"/>
  <c r="C21" i="24" s="1"/>
  <c r="G23" i="23"/>
  <c r="K22" i="23" s="1"/>
  <c r="K21" i="23"/>
  <c r="L20" i="22"/>
  <c r="M20" i="22" s="1"/>
  <c r="B20" i="22" s="1"/>
  <c r="C20" i="22" s="1"/>
  <c r="G22" i="22"/>
  <c r="L20" i="21"/>
  <c r="M20" i="21" s="1"/>
  <c r="B20" i="21" s="1"/>
  <c r="C20" i="21" s="1"/>
  <c r="G22" i="21"/>
  <c r="K21" i="21" s="1"/>
  <c r="B19" i="21"/>
  <c r="C19" i="21" s="1"/>
  <c r="B18" i="21"/>
  <c r="C18" i="21" s="1"/>
  <c r="L20" i="8"/>
  <c r="M20" i="8" s="1"/>
  <c r="L19" i="8"/>
  <c r="M19" i="8" s="1"/>
  <c r="G22" i="8"/>
  <c r="L21" i="9"/>
  <c r="M21" i="9" s="1"/>
  <c r="B20" i="9"/>
  <c r="C20" i="9" s="1"/>
  <c r="G23" i="9"/>
  <c r="K22" i="9" s="1"/>
  <c r="B21" i="9"/>
  <c r="C21" i="9" s="1"/>
  <c r="L19" i="4"/>
  <c r="M19" i="4" s="1"/>
  <c r="B19" i="4" s="1"/>
  <c r="C19" i="4" s="1"/>
  <c r="L20" i="4"/>
  <c r="M20" i="4" s="1"/>
  <c r="G22" i="4"/>
  <c r="B18" i="4"/>
  <c r="C18" i="4" s="1"/>
  <c r="L20" i="3"/>
  <c r="M20" i="3" s="1"/>
  <c r="G22" i="3"/>
  <c r="B20" i="3"/>
  <c r="C20" i="3" s="1"/>
  <c r="B19" i="3"/>
  <c r="C19" i="3" s="1"/>
  <c r="B18" i="3"/>
  <c r="C18" i="3" s="1"/>
  <c r="K18" i="2"/>
  <c r="L18" i="2" s="1"/>
  <c r="K19" i="2"/>
  <c r="L19" i="2" s="1"/>
  <c r="B18" i="2"/>
  <c r="C18" i="2" s="1"/>
  <c r="B17" i="2"/>
  <c r="C17" i="2" s="1"/>
  <c r="G21" i="2"/>
  <c r="J20" i="2" s="1"/>
  <c r="K19" i="1"/>
  <c r="L19" i="1" s="1"/>
  <c r="B19" i="1" s="1"/>
  <c r="C19" i="1" s="1"/>
  <c r="G21" i="1"/>
  <c r="L108" i="8"/>
  <c r="M108" i="8" s="1"/>
  <c r="B108" i="8" s="1"/>
  <c r="C108" i="8" s="1"/>
  <c r="L139" i="8"/>
  <c r="M139" i="8" s="1"/>
  <c r="B139" i="8" s="1"/>
  <c r="C139" i="8" s="1"/>
  <c r="L171" i="8"/>
  <c r="M171" i="8" s="1"/>
  <c r="B171" i="8" s="1"/>
  <c r="C171" i="8" s="1"/>
  <c r="L77" i="8"/>
  <c r="M77" i="8" s="1"/>
  <c r="B77" i="8" s="1"/>
  <c r="C77" i="8" s="1"/>
  <c r="L45" i="8"/>
  <c r="M45" i="8" s="1"/>
  <c r="L46" i="8"/>
  <c r="M46" i="8" s="1"/>
  <c r="L108" i="9"/>
  <c r="M108" i="9" s="1"/>
  <c r="B108" i="9" s="1"/>
  <c r="C108" i="9" s="1"/>
  <c r="L45" i="9"/>
  <c r="M45" i="9" s="1"/>
  <c r="L141" i="9"/>
  <c r="M141" i="9" s="1"/>
  <c r="L46" i="9"/>
  <c r="M46" i="9" s="1"/>
  <c r="L170" i="9"/>
  <c r="M170" i="9" s="1"/>
  <c r="B170" i="9" s="1"/>
  <c r="C170" i="9" s="1"/>
  <c r="L110" i="4"/>
  <c r="M110" i="4" s="1"/>
  <c r="B110" i="4" s="1"/>
  <c r="C110" i="4" s="1"/>
  <c r="L46" i="4"/>
  <c r="M46" i="4" s="1"/>
  <c r="L77" i="4"/>
  <c r="M77" i="4" s="1"/>
  <c r="B77" i="4" s="1"/>
  <c r="C77" i="4" s="1"/>
  <c r="L171" i="4"/>
  <c r="M171" i="4" s="1"/>
  <c r="B171" i="4" s="1"/>
  <c r="C171" i="4" s="1"/>
  <c r="L142" i="4"/>
  <c r="M142" i="4" s="1"/>
  <c r="B142" i="4" s="1"/>
  <c r="C142" i="4" s="1"/>
  <c r="L110" i="3"/>
  <c r="M110" i="3" s="1"/>
  <c r="B110" i="3" s="1"/>
  <c r="C110" i="3" s="1"/>
  <c r="L46" i="3"/>
  <c r="M46" i="3" s="1"/>
  <c r="K170" i="2"/>
  <c r="L170" i="2" s="1"/>
  <c r="K109" i="2"/>
  <c r="L109" i="2" s="1"/>
  <c r="K46" i="2"/>
  <c r="L46" i="2" s="1"/>
  <c r="B46" i="2" s="1"/>
  <c r="C46" i="2" s="1"/>
  <c r="K77" i="2"/>
  <c r="L77" i="2" s="1"/>
  <c r="B77" i="2" s="1"/>
  <c r="C77" i="2" s="1"/>
  <c r="K110" i="2"/>
  <c r="L110" i="2" s="1"/>
  <c r="K169" i="2"/>
  <c r="L169" i="2" s="1"/>
  <c r="L141" i="34"/>
  <c r="M141" i="34" s="1"/>
  <c r="B141" i="34" s="1"/>
  <c r="C141" i="34" s="1"/>
  <c r="L46" i="34"/>
  <c r="M46" i="34" s="1"/>
  <c r="B46" i="34" s="1"/>
  <c r="C46" i="34" s="1"/>
  <c r="L109" i="34"/>
  <c r="M109" i="34" s="1"/>
  <c r="B109" i="34" s="1"/>
  <c r="C109" i="34" s="1"/>
  <c r="L173" i="34"/>
  <c r="M173" i="34" s="1"/>
  <c r="L78" i="34"/>
  <c r="M78" i="34" s="1"/>
  <c r="B78" i="34" s="1"/>
  <c r="C78" i="34" s="1"/>
  <c r="L174" i="34"/>
  <c r="M174" i="34" s="1"/>
  <c r="G111" i="34"/>
  <c r="K110" i="34" s="1"/>
  <c r="G143" i="34"/>
  <c r="K142" i="34" s="1"/>
  <c r="B45" i="34"/>
  <c r="C45" i="34" s="1"/>
  <c r="B44" i="34"/>
  <c r="C44" i="34" s="1"/>
  <c r="G48" i="34"/>
  <c r="K47" i="34" s="1"/>
  <c r="G176" i="34"/>
  <c r="K175" i="34" s="1"/>
  <c r="G80" i="34"/>
  <c r="K79" i="34" s="1"/>
  <c r="B140" i="34"/>
  <c r="C140" i="34" s="1"/>
  <c r="L77" i="33"/>
  <c r="M77" i="33" s="1"/>
  <c r="B77" i="33" s="1"/>
  <c r="C77" i="33" s="1"/>
  <c r="L46" i="33"/>
  <c r="M46" i="33" s="1"/>
  <c r="B46" i="33" s="1"/>
  <c r="C46" i="33" s="1"/>
  <c r="G112" i="33"/>
  <c r="K111" i="33" s="1"/>
  <c r="G175" i="33"/>
  <c r="K174" i="33"/>
  <c r="K173" i="33"/>
  <c r="G143" i="33"/>
  <c r="K142" i="33"/>
  <c r="K141" i="33"/>
  <c r="G48" i="33"/>
  <c r="G79" i="33"/>
  <c r="K110" i="33"/>
  <c r="B172" i="33"/>
  <c r="C172" i="33" s="1"/>
  <c r="B45" i="33"/>
  <c r="C45" i="33" s="1"/>
  <c r="B44" i="33"/>
  <c r="C44" i="33" s="1"/>
  <c r="B76" i="33"/>
  <c r="C76" i="33" s="1"/>
  <c r="B75" i="33"/>
  <c r="C75" i="33" s="1"/>
  <c r="B140" i="33"/>
  <c r="C140" i="33" s="1"/>
  <c r="L77" i="32"/>
  <c r="M77" i="32" s="1"/>
  <c r="L140" i="32"/>
  <c r="M140" i="32" s="1"/>
  <c r="B140" i="32" s="1"/>
  <c r="C140" i="32" s="1"/>
  <c r="L171" i="32"/>
  <c r="M171" i="32" s="1"/>
  <c r="B171" i="32" s="1"/>
  <c r="C171" i="32" s="1"/>
  <c r="L47" i="32"/>
  <c r="M47" i="32" s="1"/>
  <c r="L107" i="32"/>
  <c r="M107" i="32" s="1"/>
  <c r="L108" i="32"/>
  <c r="M108" i="32" s="1"/>
  <c r="G142" i="32"/>
  <c r="G173" i="32"/>
  <c r="K172" i="32" s="1"/>
  <c r="G49" i="32"/>
  <c r="K48" i="32"/>
  <c r="G79" i="32"/>
  <c r="G110" i="32"/>
  <c r="K109" i="32"/>
  <c r="B139" i="32"/>
  <c r="C139" i="32" s="1"/>
  <c r="B138" i="32"/>
  <c r="C138" i="32" s="1"/>
  <c r="B170" i="32"/>
  <c r="C170" i="32" s="1"/>
  <c r="L109" i="31"/>
  <c r="M109" i="31" s="1"/>
  <c r="L77" i="31"/>
  <c r="M77" i="31" s="1"/>
  <c r="B77" i="31" s="1"/>
  <c r="C77" i="31" s="1"/>
  <c r="L46" i="31"/>
  <c r="M46" i="31" s="1"/>
  <c r="L108" i="31"/>
  <c r="M108" i="31" s="1"/>
  <c r="G143" i="31"/>
  <c r="K142" i="31" s="1"/>
  <c r="K141" i="31"/>
  <c r="G175" i="31"/>
  <c r="K174" i="31" s="1"/>
  <c r="K173" i="31"/>
  <c r="G79" i="31"/>
  <c r="G48" i="31"/>
  <c r="K47" i="31" s="1"/>
  <c r="B172" i="31"/>
  <c r="C172" i="31" s="1"/>
  <c r="G111" i="31"/>
  <c r="B140" i="31"/>
  <c r="C140" i="31" s="1"/>
  <c r="B139" i="31"/>
  <c r="C139" i="31" s="1"/>
  <c r="B45" i="31"/>
  <c r="C45" i="31" s="1"/>
  <c r="L50" i="30"/>
  <c r="M50" i="30" s="1"/>
  <c r="B50" i="30" s="1"/>
  <c r="C50" i="30" s="1"/>
  <c r="L77" i="30"/>
  <c r="M77" i="30" s="1"/>
  <c r="B77" i="30" s="1"/>
  <c r="C77" i="30" s="1"/>
  <c r="L173" i="30"/>
  <c r="M173" i="30" s="1"/>
  <c r="B173" i="30" s="1"/>
  <c r="C173" i="30" s="1"/>
  <c r="L140" i="30"/>
  <c r="M140" i="30" s="1"/>
  <c r="B140" i="30" s="1"/>
  <c r="C140" i="30" s="1"/>
  <c r="L174" i="30"/>
  <c r="M174" i="30" s="1"/>
  <c r="L109" i="30"/>
  <c r="M109" i="30" s="1"/>
  <c r="G52" i="30"/>
  <c r="K51" i="30" s="1"/>
  <c r="G79" i="30"/>
  <c r="K78" i="30" s="1"/>
  <c r="G142" i="30"/>
  <c r="G176" i="30"/>
  <c r="K175" i="30"/>
  <c r="G111" i="30"/>
  <c r="B172" i="30"/>
  <c r="C172" i="30" s="1"/>
  <c r="B76" i="30"/>
  <c r="C76" i="30" s="1"/>
  <c r="B75" i="30"/>
  <c r="C75" i="30" s="1"/>
  <c r="B108" i="30"/>
  <c r="C108" i="30" s="1"/>
  <c r="B107" i="30"/>
  <c r="C107" i="30" s="1"/>
  <c r="L140" i="29"/>
  <c r="M140" i="29" s="1"/>
  <c r="L172" i="29"/>
  <c r="M172" i="29" s="1"/>
  <c r="B172" i="29" s="1"/>
  <c r="C172" i="29" s="1"/>
  <c r="L107" i="29"/>
  <c r="M107" i="29" s="1"/>
  <c r="L50" i="29"/>
  <c r="M50" i="29" s="1"/>
  <c r="L139" i="29"/>
  <c r="M139" i="29" s="1"/>
  <c r="L108" i="29"/>
  <c r="M108" i="29" s="1"/>
  <c r="L49" i="29"/>
  <c r="M49" i="29" s="1"/>
  <c r="G110" i="29"/>
  <c r="K109" i="29" s="1"/>
  <c r="G52" i="29"/>
  <c r="G174" i="29"/>
  <c r="G142" i="29"/>
  <c r="G79" i="29"/>
  <c r="K78" i="29" s="1"/>
  <c r="K77" i="29"/>
  <c r="B171" i="29"/>
  <c r="C171" i="29" s="1"/>
  <c r="B170" i="29"/>
  <c r="C170" i="29" s="1"/>
  <c r="L76" i="28"/>
  <c r="M76" i="28" s="1"/>
  <c r="L77" i="28"/>
  <c r="M77" i="28" s="1"/>
  <c r="L46" i="28"/>
  <c r="M46" i="28" s="1"/>
  <c r="B46" i="28" s="1"/>
  <c r="C46" i="28" s="1"/>
  <c r="L174" i="28"/>
  <c r="M174" i="28" s="1"/>
  <c r="L109" i="28"/>
  <c r="M109" i="28" s="1"/>
  <c r="G79" i="28"/>
  <c r="B45" i="28"/>
  <c r="C45" i="28" s="1"/>
  <c r="B44" i="28"/>
  <c r="C44" i="28" s="1"/>
  <c r="B173" i="28"/>
  <c r="C173" i="28" s="1"/>
  <c r="G48" i="28"/>
  <c r="G176" i="28"/>
  <c r="K175" i="28" s="1"/>
  <c r="G143" i="28"/>
  <c r="K142" i="28" s="1"/>
  <c r="K141" i="28"/>
  <c r="G111" i="28"/>
  <c r="B140" i="28"/>
  <c r="C140" i="28" s="1"/>
  <c r="L172" i="27"/>
  <c r="M172" i="27" s="1"/>
  <c r="B172" i="27" s="1"/>
  <c r="C172" i="27" s="1"/>
  <c r="L108" i="27"/>
  <c r="M108" i="27" s="1"/>
  <c r="B108" i="27" s="1"/>
  <c r="C108" i="27" s="1"/>
  <c r="L46" i="27"/>
  <c r="M46" i="27" s="1"/>
  <c r="B46" i="27" s="1"/>
  <c r="C46" i="27" s="1"/>
  <c r="L139" i="27"/>
  <c r="M139" i="27" s="1"/>
  <c r="B139" i="27" s="1"/>
  <c r="C139" i="27" s="1"/>
  <c r="L77" i="27"/>
  <c r="M77" i="27" s="1"/>
  <c r="B77" i="27" s="1"/>
  <c r="C77" i="27" s="1"/>
  <c r="G48" i="27"/>
  <c r="K47" i="27"/>
  <c r="G141" i="27"/>
  <c r="B76" i="27"/>
  <c r="C76" i="27" s="1"/>
  <c r="B75" i="27"/>
  <c r="C75" i="27" s="1"/>
  <c r="B45" i="27"/>
  <c r="C45" i="27" s="1"/>
  <c r="B44" i="27"/>
  <c r="C44" i="27" s="1"/>
  <c r="G174" i="27"/>
  <c r="G110" i="27"/>
  <c r="G79" i="27"/>
  <c r="L107" i="26"/>
  <c r="M107" i="26" s="1"/>
  <c r="L108" i="26"/>
  <c r="M108" i="26" s="1"/>
  <c r="L169" i="26"/>
  <c r="M169" i="26" s="1"/>
  <c r="L76" i="26"/>
  <c r="M76" i="26" s="1"/>
  <c r="G50" i="26"/>
  <c r="K49" i="26" s="1"/>
  <c r="K48" i="26"/>
  <c r="G110" i="26"/>
  <c r="K109" i="26" s="1"/>
  <c r="G172" i="26"/>
  <c r="K171" i="26" s="1"/>
  <c r="K170" i="26"/>
  <c r="G143" i="26"/>
  <c r="K142" i="26" s="1"/>
  <c r="K141" i="26"/>
  <c r="G79" i="26"/>
  <c r="K77" i="26"/>
  <c r="B140" i="26"/>
  <c r="C140" i="26" s="1"/>
  <c r="L110" i="25"/>
  <c r="M110" i="25" s="1"/>
  <c r="L47" i="25"/>
  <c r="M47" i="25" s="1"/>
  <c r="B47" i="25" s="1"/>
  <c r="C47" i="25" s="1"/>
  <c r="L77" i="25"/>
  <c r="M77" i="25" s="1"/>
  <c r="B77" i="25" s="1"/>
  <c r="C77" i="25" s="1"/>
  <c r="L139" i="25"/>
  <c r="M139" i="25" s="1"/>
  <c r="B139" i="25" s="1"/>
  <c r="C139" i="25" s="1"/>
  <c r="L140" i="25"/>
  <c r="M140" i="25" s="1"/>
  <c r="L111" i="25"/>
  <c r="M111" i="25" s="1"/>
  <c r="G49" i="25"/>
  <c r="K48" i="25" s="1"/>
  <c r="G79" i="25"/>
  <c r="K78" i="25" s="1"/>
  <c r="G113" i="25"/>
  <c r="K112" i="25" s="1"/>
  <c r="G175" i="25"/>
  <c r="K174" i="25" s="1"/>
  <c r="B76" i="25"/>
  <c r="C76" i="25" s="1"/>
  <c r="B75" i="25"/>
  <c r="C75" i="25" s="1"/>
  <c r="B138" i="25"/>
  <c r="C138" i="25" s="1"/>
  <c r="G142" i="25"/>
  <c r="K173" i="25"/>
  <c r="L107" i="24"/>
  <c r="M107" i="24" s="1"/>
  <c r="L108" i="24"/>
  <c r="M108" i="24" s="1"/>
  <c r="L174" i="24"/>
  <c r="M174" i="24" s="1"/>
  <c r="B174" i="24" s="1"/>
  <c r="C174" i="24" s="1"/>
  <c r="L47" i="24"/>
  <c r="M47" i="24" s="1"/>
  <c r="B47" i="24" s="1"/>
  <c r="C47" i="24" s="1"/>
  <c r="G110" i="24"/>
  <c r="K109" i="24"/>
  <c r="B76" i="24"/>
  <c r="C76" i="24" s="1"/>
  <c r="B75" i="24"/>
  <c r="C75" i="24" s="1"/>
  <c r="B139" i="24"/>
  <c r="C139" i="24" s="1"/>
  <c r="B138" i="24"/>
  <c r="C138" i="24" s="1"/>
  <c r="B173" i="24"/>
  <c r="C173" i="24" s="1"/>
  <c r="G79" i="24"/>
  <c r="K78" i="24" s="1"/>
  <c r="K77" i="24"/>
  <c r="G176" i="24"/>
  <c r="K175" i="24" s="1"/>
  <c r="G142" i="24"/>
  <c r="K140" i="24"/>
  <c r="G49" i="24"/>
  <c r="K48" i="24" s="1"/>
  <c r="L171" i="23"/>
  <c r="M171" i="23" s="1"/>
  <c r="L47" i="23"/>
  <c r="M47" i="23" s="1"/>
  <c r="L108" i="23"/>
  <c r="M108" i="23" s="1"/>
  <c r="B108" i="23" s="1"/>
  <c r="C108" i="23" s="1"/>
  <c r="L140" i="23"/>
  <c r="M140" i="23" s="1"/>
  <c r="B140" i="23" s="1"/>
  <c r="C140" i="23" s="1"/>
  <c r="L77" i="23"/>
  <c r="M77" i="23" s="1"/>
  <c r="B77" i="23" s="1"/>
  <c r="C77" i="23" s="1"/>
  <c r="G173" i="23"/>
  <c r="K172" i="23" s="1"/>
  <c r="G142" i="23"/>
  <c r="G49" i="23"/>
  <c r="B139" i="23"/>
  <c r="C139" i="23" s="1"/>
  <c r="G110" i="23"/>
  <c r="K109" i="23" s="1"/>
  <c r="B107" i="23"/>
  <c r="C107" i="23" s="1"/>
  <c r="B106" i="23"/>
  <c r="C106" i="23" s="1"/>
  <c r="B76" i="23"/>
  <c r="C76" i="23" s="1"/>
  <c r="B75" i="23"/>
  <c r="C75" i="23" s="1"/>
  <c r="G79" i="23"/>
  <c r="K78" i="23" s="1"/>
  <c r="L139" i="22"/>
  <c r="M139" i="22" s="1"/>
  <c r="L111" i="22"/>
  <c r="M111" i="22" s="1"/>
  <c r="L110" i="22"/>
  <c r="M110" i="22" s="1"/>
  <c r="L138" i="22"/>
  <c r="M138" i="22" s="1"/>
  <c r="L76" i="22"/>
  <c r="M76" i="22" s="1"/>
  <c r="L77" i="22"/>
  <c r="M77" i="22" s="1"/>
  <c r="B46" i="22"/>
  <c r="C46" i="22" s="1"/>
  <c r="G113" i="22"/>
  <c r="K112" i="22" s="1"/>
  <c r="G141" i="22"/>
  <c r="G172" i="22"/>
  <c r="K171" i="22" s="1"/>
  <c r="K170" i="22"/>
  <c r="G49" i="22"/>
  <c r="K48" i="22" s="1"/>
  <c r="K47" i="22"/>
  <c r="G79" i="22"/>
  <c r="K78" i="22" s="1"/>
  <c r="L172" i="21"/>
  <c r="M172" i="21" s="1"/>
  <c r="B172" i="21" s="1"/>
  <c r="C172" i="21" s="1"/>
  <c r="L109" i="21"/>
  <c r="M109" i="21" s="1"/>
  <c r="B109" i="21" s="1"/>
  <c r="C109" i="21" s="1"/>
  <c r="L47" i="21"/>
  <c r="M47" i="21" s="1"/>
  <c r="B47" i="21" s="1"/>
  <c r="C47" i="21" s="1"/>
  <c r="L141" i="21"/>
  <c r="M141" i="21" s="1"/>
  <c r="L77" i="21"/>
  <c r="M77" i="21" s="1"/>
  <c r="G111" i="21"/>
  <c r="K110" i="21" s="1"/>
  <c r="G49" i="21"/>
  <c r="G80" i="21"/>
  <c r="K79" i="21" s="1"/>
  <c r="G174" i="21"/>
  <c r="K78" i="21"/>
  <c r="B108" i="21"/>
  <c r="C108" i="21" s="1"/>
  <c r="B107" i="21"/>
  <c r="C107" i="21" s="1"/>
  <c r="B171" i="21"/>
  <c r="C171" i="21" s="1"/>
  <c r="G143" i="21"/>
  <c r="K142" i="21" s="1"/>
  <c r="K108" i="1"/>
  <c r="L108" i="1" s="1"/>
  <c r="K44" i="1"/>
  <c r="K107" i="1"/>
  <c r="L107" i="1" s="1"/>
  <c r="K139" i="1"/>
  <c r="L139" i="1" s="1"/>
  <c r="B139" i="1" s="1"/>
  <c r="C139" i="1" s="1"/>
  <c r="K169" i="1"/>
  <c r="L169" i="1" s="1"/>
  <c r="L43" i="1"/>
  <c r="B43" i="1" s="1"/>
  <c r="C43" i="1" s="1"/>
  <c r="B138" i="2"/>
  <c r="C138" i="2" s="1"/>
  <c r="G82" i="9"/>
  <c r="K81" i="9" s="1"/>
  <c r="G144" i="9"/>
  <c r="K143" i="9" s="1"/>
  <c r="G172" i="9"/>
  <c r="K80" i="9"/>
  <c r="K142" i="9"/>
  <c r="G110" i="9"/>
  <c r="G48" i="9"/>
  <c r="G48" i="8"/>
  <c r="B170" i="8"/>
  <c r="C170" i="8" s="1"/>
  <c r="B169" i="8"/>
  <c r="C169" i="8" s="1"/>
  <c r="G173" i="8"/>
  <c r="K172" i="8" s="1"/>
  <c r="G79" i="8"/>
  <c r="G110" i="8"/>
  <c r="G141" i="8"/>
  <c r="K140" i="8" s="1"/>
  <c r="B76" i="8"/>
  <c r="C76" i="8" s="1"/>
  <c r="G144" i="4"/>
  <c r="K143" i="4" s="1"/>
  <c r="G79" i="4"/>
  <c r="K78" i="4" s="1"/>
  <c r="G112" i="4"/>
  <c r="G48" i="4"/>
  <c r="K47" i="4" s="1"/>
  <c r="G173" i="4"/>
  <c r="K172" i="4" s="1"/>
  <c r="B76" i="4"/>
  <c r="C76" i="4" s="1"/>
  <c r="G173" i="3"/>
  <c r="K172" i="3" s="1"/>
  <c r="G49" i="3"/>
  <c r="K48" i="3" s="1"/>
  <c r="B79" i="3"/>
  <c r="C79" i="3" s="1"/>
  <c r="B78" i="3"/>
  <c r="C78" i="3" s="1"/>
  <c r="G112" i="3"/>
  <c r="G141" i="3"/>
  <c r="K140" i="3" s="1"/>
  <c r="G82" i="3"/>
  <c r="K81" i="3" s="1"/>
  <c r="K80" i="3"/>
  <c r="K171" i="3"/>
  <c r="K47" i="3"/>
  <c r="B109" i="3"/>
  <c r="C109" i="3" s="1"/>
  <c r="B108" i="3"/>
  <c r="C108" i="3" s="1"/>
  <c r="B138" i="3"/>
  <c r="C138" i="3" s="1"/>
  <c r="B137" i="3"/>
  <c r="C137" i="3" s="1"/>
  <c r="B170" i="3"/>
  <c r="C170" i="3" s="1"/>
  <c r="B169" i="3"/>
  <c r="C169" i="3" s="1"/>
  <c r="K139" i="3"/>
  <c r="B137" i="2"/>
  <c r="C137" i="2" s="1"/>
  <c r="B76" i="2"/>
  <c r="C76" i="2" s="1"/>
  <c r="B75" i="2"/>
  <c r="C75" i="2" s="1"/>
  <c r="G141" i="2"/>
  <c r="J140" i="2"/>
  <c r="G48" i="2"/>
  <c r="J47" i="2" s="1"/>
  <c r="J139" i="2"/>
  <c r="G79" i="2"/>
  <c r="G112" i="2"/>
  <c r="J111" i="2" s="1"/>
  <c r="G172" i="2"/>
  <c r="J171" i="2" s="1"/>
  <c r="G172" i="1"/>
  <c r="J171" i="1" s="1"/>
  <c r="J170" i="1"/>
  <c r="G141" i="1"/>
  <c r="G110" i="1"/>
  <c r="G80" i="1"/>
  <c r="J79" i="1" s="1"/>
  <c r="J78" i="1"/>
  <c r="B77" i="1"/>
  <c r="C77" i="1" s="1"/>
  <c r="B76" i="1"/>
  <c r="C76" i="1" s="1"/>
  <c r="G46" i="1"/>
  <c r="J45" i="1" s="1"/>
  <c r="L47" i="31" a="1"/>
  <c r="L78" i="29" a="1"/>
  <c r="L142" i="9" a="1"/>
  <c r="K78" i="1" a="1"/>
  <c r="L174" i="33" a="1"/>
  <c r="L81" i="3" a="1"/>
  <c r="L109" i="24" a="1"/>
  <c r="K79" i="1" a="1"/>
  <c r="L172" i="23" a="1"/>
  <c r="L22" i="27" a="1"/>
  <c r="L142" i="21" a="1"/>
  <c r="L81" i="9" a="1"/>
  <c r="K45" i="1" a="1"/>
  <c r="L111" i="33" a="1"/>
  <c r="L48" i="3" a="1"/>
  <c r="L78" i="30" a="1"/>
  <c r="K140" i="2" a="1"/>
  <c r="L22" i="33" a="1"/>
  <c r="L78" i="23" a="1"/>
  <c r="L173" i="31" a="1"/>
  <c r="L79" i="21" a="1"/>
  <c r="L47" i="27" a="1"/>
  <c r="L172" i="4" a="1"/>
  <c r="L22" i="32" a="1"/>
  <c r="L21" i="21" a="1"/>
  <c r="L109" i="29" a="1"/>
  <c r="L141" i="26" a="1"/>
  <c r="L21" i="33" a="1"/>
  <c r="L172" i="3" a="1"/>
  <c r="L22" i="9" a="1"/>
  <c r="L175" i="34" a="1"/>
  <c r="L78" i="24" a="1"/>
  <c r="L171" i="26" a="1"/>
  <c r="L47" i="4" a="1"/>
  <c r="L47" i="22" a="1"/>
  <c r="K20" i="2" a="1"/>
  <c r="L175" i="30" a="1"/>
  <c r="K111" i="2" a="1"/>
  <c r="L78" i="4" a="1"/>
  <c r="L109" i="23" a="1"/>
  <c r="L170" i="26" a="1"/>
  <c r="L110" i="34" a="1"/>
  <c r="L173" i="25" a="1"/>
  <c r="L109" i="26" a="1"/>
  <c r="L22" i="30" a="1"/>
  <c r="L78" i="22" a="1"/>
  <c r="L48" i="22" a="1"/>
  <c r="K171" i="2" a="1"/>
  <c r="L112" i="22" a="1"/>
  <c r="L141" i="28" a="1"/>
  <c r="K171" i="1" a="1"/>
  <c r="L79" i="34" a="1"/>
  <c r="L80" i="9" a="1"/>
  <c r="L172" i="8" a="1"/>
  <c r="L20" i="28" a="1"/>
  <c r="L49" i="26" a="1"/>
  <c r="L109" i="32" a="1"/>
  <c r="L78" i="21" a="1"/>
  <c r="K47" i="2" a="1"/>
  <c r="L48" i="32" a="1"/>
  <c r="L22" i="24" a="1"/>
  <c r="L47" i="3" a="1"/>
  <c r="L112" i="25" a="1"/>
  <c r="L142" i="34" a="1"/>
  <c r="L170" i="22" a="1"/>
  <c r="L171" i="22" a="1"/>
  <c r="L140" i="3" a="1"/>
  <c r="L174" i="25" a="1"/>
  <c r="L48" i="24" a="1"/>
  <c r="L142" i="26" a="1"/>
  <c r="L22" i="23" a="1"/>
  <c r="L171" i="3" a="1"/>
  <c r="L22" i="34" a="1"/>
  <c r="L140" i="8" a="1"/>
  <c r="L142" i="31" a="1"/>
  <c r="L80" i="3" a="1"/>
  <c r="L174" i="31" a="1"/>
  <c r="L173" i="33" a="1"/>
  <c r="K139" i="2" a="1"/>
  <c r="L21" i="23" a="1"/>
  <c r="L139" i="3" a="1"/>
  <c r="L78" i="25" a="1"/>
  <c r="L142" i="28" a="1"/>
  <c r="L47" i="34" a="1"/>
  <c r="L51" i="30" a="1"/>
  <c r="L110" i="21" a="1"/>
  <c r="L141" i="31" a="1"/>
  <c r="L77" i="24" a="1"/>
  <c r="L77" i="29" a="1"/>
  <c r="L172" i="32" a="1"/>
  <c r="L48" i="25" a="1"/>
  <c r="L142" i="33" a="1"/>
  <c r="L143" i="4" a="1"/>
  <c r="L143" i="9" a="1"/>
  <c r="L22" i="26" a="1"/>
  <c r="L141" i="33" a="1"/>
  <c r="L175" i="28" a="1"/>
  <c r="L110" i="33" a="1"/>
  <c r="L77" i="26" a="1"/>
  <c r="L140" i="24" a="1"/>
  <c r="L48" i="26" a="1"/>
  <c r="L175" i="24" a="1"/>
  <c r="K170" i="1" a="1"/>
  <c r="L22" i="34" l="1"/>
  <c r="M22" i="34" s="1"/>
  <c r="B22" i="34" s="1"/>
  <c r="C22" i="34" s="1"/>
  <c r="G24" i="34"/>
  <c r="K23" i="34" s="1"/>
  <c r="L21" i="33"/>
  <c r="M21" i="33" s="1"/>
  <c r="L22" i="33"/>
  <c r="M22" i="33" s="1"/>
  <c r="G24" i="33"/>
  <c r="K23" i="33"/>
  <c r="L22" i="32"/>
  <c r="M22" i="32" s="1"/>
  <c r="B22" i="32" s="1"/>
  <c r="C22" i="32" s="1"/>
  <c r="G24" i="32"/>
  <c r="K23" i="32"/>
  <c r="G23" i="31"/>
  <c r="K22" i="31" s="1"/>
  <c r="K21" i="31"/>
  <c r="L22" i="30"/>
  <c r="M22" i="30" s="1"/>
  <c r="G24" i="30"/>
  <c r="K23" i="30"/>
  <c r="B22" i="30"/>
  <c r="C22" i="30" s="1"/>
  <c r="G23" i="29"/>
  <c r="K22" i="29" s="1"/>
  <c r="K21" i="29"/>
  <c r="L20" i="28"/>
  <c r="M20" i="28" s="1"/>
  <c r="G23" i="28"/>
  <c r="K22" i="28" s="1"/>
  <c r="K21" i="28"/>
  <c r="L22" i="27"/>
  <c r="M22" i="27" s="1"/>
  <c r="G24" i="27"/>
  <c r="K23" i="27"/>
  <c r="B22" i="27"/>
  <c r="C22" i="27" s="1"/>
  <c r="L22" i="26"/>
  <c r="M22" i="26" s="1"/>
  <c r="B22" i="26" s="1"/>
  <c r="C22" i="26" s="1"/>
  <c r="G24" i="26"/>
  <c r="K23" i="26" s="1"/>
  <c r="G23" i="25"/>
  <c r="K22" i="25"/>
  <c r="K21" i="25"/>
  <c r="L22" i="24"/>
  <c r="M22" i="24" s="1"/>
  <c r="B22" i="24" s="1"/>
  <c r="C22" i="24" s="1"/>
  <c r="G24" i="24"/>
  <c r="K23" i="24"/>
  <c r="L21" i="23"/>
  <c r="M21" i="23" s="1"/>
  <c r="L22" i="23"/>
  <c r="M22" i="23" s="1"/>
  <c r="G24" i="23"/>
  <c r="K23" i="23" s="1"/>
  <c r="G23" i="22"/>
  <c r="K22" i="22"/>
  <c r="K21" i="22"/>
  <c r="L21" i="21"/>
  <c r="M21" i="21" s="1"/>
  <c r="B21" i="21" s="1"/>
  <c r="C21" i="21" s="1"/>
  <c r="G23" i="21"/>
  <c r="K22" i="21"/>
  <c r="G23" i="8"/>
  <c r="K22" i="8" s="1"/>
  <c r="K21" i="8"/>
  <c r="B20" i="8"/>
  <c r="C20" i="8" s="1"/>
  <c r="B19" i="8"/>
  <c r="C19" i="8" s="1"/>
  <c r="L22" i="9"/>
  <c r="M22" i="9" s="1"/>
  <c r="B22" i="9" s="1"/>
  <c r="C22" i="9" s="1"/>
  <c r="G24" i="9"/>
  <c r="K23" i="9" s="1"/>
  <c r="G23" i="4"/>
  <c r="K22" i="4"/>
  <c r="K21" i="4"/>
  <c r="B20" i="4"/>
  <c r="C20" i="4" s="1"/>
  <c r="G23" i="3"/>
  <c r="K22" i="3"/>
  <c r="K21" i="3"/>
  <c r="K20" i="2"/>
  <c r="L20" i="2" s="1"/>
  <c r="B19" i="2"/>
  <c r="C19" i="2" s="1"/>
  <c r="B20" i="2"/>
  <c r="C20" i="2" s="1"/>
  <c r="G22" i="2"/>
  <c r="G22" i="1"/>
  <c r="J21" i="1" s="1"/>
  <c r="J20" i="1"/>
  <c r="L140" i="8"/>
  <c r="M140" i="8" s="1"/>
  <c r="B140" i="8" s="1"/>
  <c r="C140" i="8" s="1"/>
  <c r="L172" i="8"/>
  <c r="M172" i="8" s="1"/>
  <c r="B172" i="8" s="1"/>
  <c r="C172" i="8" s="1"/>
  <c r="L143" i="9"/>
  <c r="M143" i="9" s="1"/>
  <c r="L142" i="9"/>
  <c r="M142" i="9" s="1"/>
  <c r="L80" i="9"/>
  <c r="M80" i="9" s="1"/>
  <c r="L81" i="9"/>
  <c r="M81" i="9" s="1"/>
  <c r="L172" i="4"/>
  <c r="M172" i="4" s="1"/>
  <c r="L143" i="4"/>
  <c r="M143" i="4" s="1"/>
  <c r="L47" i="4"/>
  <c r="M47" i="4" s="1"/>
  <c r="B47" i="4" s="1"/>
  <c r="C47" i="4" s="1"/>
  <c r="L78" i="4"/>
  <c r="M78" i="4" s="1"/>
  <c r="B78" i="4" s="1"/>
  <c r="C78" i="4" s="1"/>
  <c r="L48" i="3"/>
  <c r="M48" i="3" s="1"/>
  <c r="L80" i="3"/>
  <c r="M80" i="3" s="1"/>
  <c r="L81" i="3"/>
  <c r="M81" i="3" s="1"/>
  <c r="L172" i="3"/>
  <c r="M172" i="3" s="1"/>
  <c r="L139" i="3"/>
  <c r="M139" i="3" s="1"/>
  <c r="L140" i="3"/>
  <c r="M140" i="3" s="1"/>
  <c r="L171" i="3"/>
  <c r="M171" i="3" s="1"/>
  <c r="L47" i="3"/>
  <c r="M47" i="3" s="1"/>
  <c r="K47" i="2"/>
  <c r="L47" i="2" s="1"/>
  <c r="B47" i="2" s="1"/>
  <c r="C47" i="2" s="1"/>
  <c r="K171" i="2"/>
  <c r="L171" i="2" s="1"/>
  <c r="B171" i="2" s="1"/>
  <c r="C171" i="2" s="1"/>
  <c r="K111" i="2"/>
  <c r="L111" i="2" s="1"/>
  <c r="K139" i="2"/>
  <c r="L139" i="2" s="1"/>
  <c r="K140" i="2"/>
  <c r="L140" i="2" s="1"/>
  <c r="L79" i="34"/>
  <c r="M79" i="34" s="1"/>
  <c r="B79" i="34" s="1"/>
  <c r="C79" i="34" s="1"/>
  <c r="L47" i="34"/>
  <c r="M47" i="34" s="1"/>
  <c r="B47" i="34" s="1"/>
  <c r="C47" i="34" s="1"/>
  <c r="L142" i="34"/>
  <c r="M142" i="34" s="1"/>
  <c r="L110" i="34"/>
  <c r="M110" i="34" s="1"/>
  <c r="B110" i="34" s="1"/>
  <c r="C110" i="34" s="1"/>
  <c r="L175" i="34"/>
  <c r="M175" i="34" s="1"/>
  <c r="B175" i="34" s="1"/>
  <c r="C175" i="34" s="1"/>
  <c r="G177" i="34"/>
  <c r="G49" i="34"/>
  <c r="K48" i="34" s="1"/>
  <c r="B174" i="34"/>
  <c r="C174" i="34" s="1"/>
  <c r="B173" i="34"/>
  <c r="C173" i="34" s="1"/>
  <c r="G144" i="34"/>
  <c r="K143" i="34" s="1"/>
  <c r="G112" i="34"/>
  <c r="K111" i="34" s="1"/>
  <c r="G81" i="34"/>
  <c r="L110" i="33"/>
  <c r="M110" i="33" s="1"/>
  <c r="L141" i="33"/>
  <c r="M141" i="33" s="1"/>
  <c r="L142" i="33"/>
  <c r="M142" i="33" s="1"/>
  <c r="L173" i="33"/>
  <c r="M173" i="33" s="1"/>
  <c r="L174" i="33"/>
  <c r="M174" i="33" s="1"/>
  <c r="L111" i="33"/>
  <c r="M111" i="33" s="1"/>
  <c r="G80" i="33"/>
  <c r="K79" i="33" s="1"/>
  <c r="K78" i="33"/>
  <c r="G49" i="33"/>
  <c r="K48" i="33" s="1"/>
  <c r="K47" i="33"/>
  <c r="G144" i="33"/>
  <c r="K143" i="33"/>
  <c r="G176" i="33"/>
  <c r="K175" i="33" s="1"/>
  <c r="G113" i="33"/>
  <c r="K112" i="33" s="1"/>
  <c r="L172" i="32"/>
  <c r="M172" i="32" s="1"/>
  <c r="B172" i="32" s="1"/>
  <c r="C172" i="32" s="1"/>
  <c r="L109" i="32"/>
  <c r="M109" i="32" s="1"/>
  <c r="B109" i="32" s="1"/>
  <c r="C109" i="32" s="1"/>
  <c r="L48" i="32"/>
  <c r="M48" i="32" s="1"/>
  <c r="B48" i="32" s="1"/>
  <c r="C48" i="32" s="1"/>
  <c r="G111" i="32"/>
  <c r="G80" i="32"/>
  <c r="K79" i="32" s="1"/>
  <c r="K78" i="32"/>
  <c r="G50" i="32"/>
  <c r="G174" i="32"/>
  <c r="G143" i="32"/>
  <c r="K142" i="32" s="1"/>
  <c r="K141" i="32"/>
  <c r="B108" i="32"/>
  <c r="C108" i="32" s="1"/>
  <c r="B107" i="32"/>
  <c r="C107" i="32" s="1"/>
  <c r="B77" i="32"/>
  <c r="C77" i="32" s="1"/>
  <c r="B47" i="32"/>
  <c r="C47" i="32" s="1"/>
  <c r="L174" i="31"/>
  <c r="M174" i="31" s="1"/>
  <c r="L47" i="31"/>
  <c r="M47" i="31" s="1"/>
  <c r="B47" i="31" s="1"/>
  <c r="C47" i="31" s="1"/>
  <c r="L173" i="31"/>
  <c r="M173" i="31" s="1"/>
  <c r="L141" i="31"/>
  <c r="M141" i="31" s="1"/>
  <c r="L142" i="31"/>
  <c r="M142" i="31" s="1"/>
  <c r="G112" i="31"/>
  <c r="K111" i="31"/>
  <c r="K110" i="31"/>
  <c r="G49" i="31"/>
  <c r="K48" i="31" s="1"/>
  <c r="G80" i="31"/>
  <c r="K79" i="31" s="1"/>
  <c r="K78" i="31"/>
  <c r="G176" i="31"/>
  <c r="K175" i="31" s="1"/>
  <c r="G144" i="31"/>
  <c r="K143" i="31" s="1"/>
  <c r="B109" i="31"/>
  <c r="C109" i="31" s="1"/>
  <c r="B108" i="31"/>
  <c r="C108" i="31" s="1"/>
  <c r="B46" i="31"/>
  <c r="C46" i="31" s="1"/>
  <c r="L175" i="30"/>
  <c r="M175" i="30" s="1"/>
  <c r="B175" i="30" s="1"/>
  <c r="C175" i="30" s="1"/>
  <c r="L78" i="30"/>
  <c r="M78" i="30" s="1"/>
  <c r="L51" i="30"/>
  <c r="M51" i="30" s="1"/>
  <c r="B51" i="30" s="1"/>
  <c r="C51" i="30" s="1"/>
  <c r="G112" i="30"/>
  <c r="K111" i="30" s="1"/>
  <c r="K110" i="30"/>
  <c r="G177" i="30"/>
  <c r="G143" i="30"/>
  <c r="K141" i="30"/>
  <c r="G80" i="30"/>
  <c r="K79" i="30" s="1"/>
  <c r="G53" i="30"/>
  <c r="B109" i="30"/>
  <c r="C109" i="30" s="1"/>
  <c r="B174" i="30"/>
  <c r="C174" i="30" s="1"/>
  <c r="L78" i="29"/>
  <c r="M78" i="29" s="1"/>
  <c r="L77" i="29"/>
  <c r="M77" i="29" s="1"/>
  <c r="L109" i="29"/>
  <c r="M109" i="29" s="1"/>
  <c r="B109" i="29" s="1"/>
  <c r="C109" i="29" s="1"/>
  <c r="G143" i="29"/>
  <c r="K142" i="29" s="1"/>
  <c r="G175" i="29"/>
  <c r="K174" i="29"/>
  <c r="G53" i="29"/>
  <c r="K52" i="29" s="1"/>
  <c r="G111" i="29"/>
  <c r="B50" i="29"/>
  <c r="C50" i="29" s="1"/>
  <c r="B49" i="29"/>
  <c r="C49" i="29" s="1"/>
  <c r="B140" i="29"/>
  <c r="C140" i="29" s="1"/>
  <c r="B139" i="29"/>
  <c r="C139" i="29" s="1"/>
  <c r="B108" i="29"/>
  <c r="C108" i="29" s="1"/>
  <c r="B107" i="29"/>
  <c r="C107" i="29" s="1"/>
  <c r="G80" i="29"/>
  <c r="K141" i="29"/>
  <c r="K173" i="29"/>
  <c r="K51" i="29"/>
  <c r="L141" i="28"/>
  <c r="M141" i="28" s="1"/>
  <c r="L142" i="28"/>
  <c r="M142" i="28" s="1"/>
  <c r="L175" i="28"/>
  <c r="M175" i="28" s="1"/>
  <c r="B175" i="28" s="1"/>
  <c r="C175" i="28" s="1"/>
  <c r="G80" i="28"/>
  <c r="K79" i="28" s="1"/>
  <c r="K78" i="28"/>
  <c r="B109" i="28"/>
  <c r="C109" i="28" s="1"/>
  <c r="G112" i="28"/>
  <c r="K111" i="28"/>
  <c r="K110" i="28"/>
  <c r="B77" i="28"/>
  <c r="C77" i="28" s="1"/>
  <c r="B76" i="28"/>
  <c r="C76" i="28" s="1"/>
  <c r="G144" i="28"/>
  <c r="K143" i="28"/>
  <c r="G177" i="28"/>
  <c r="G49" i="28"/>
  <c r="K47" i="28"/>
  <c r="B174" i="28"/>
  <c r="C174" i="28" s="1"/>
  <c r="L47" i="27"/>
  <c r="M47" i="27" s="1"/>
  <c r="B47" i="27" s="1"/>
  <c r="C47" i="27" s="1"/>
  <c r="G175" i="27"/>
  <c r="K174" i="27" s="1"/>
  <c r="K173" i="27"/>
  <c r="G111" i="27"/>
  <c r="G142" i="27"/>
  <c r="K141" i="27" s="1"/>
  <c r="K140" i="27"/>
  <c r="G49" i="27"/>
  <c r="K48" i="27" s="1"/>
  <c r="G80" i="27"/>
  <c r="K79" i="27" s="1"/>
  <c r="K78" i="27"/>
  <c r="K109" i="27"/>
  <c r="L77" i="26"/>
  <c r="M77" i="26" s="1"/>
  <c r="B77" i="26" s="1"/>
  <c r="C77" i="26" s="1"/>
  <c r="L141" i="26"/>
  <c r="M141" i="26" s="1"/>
  <c r="L142" i="26"/>
  <c r="M142" i="26" s="1"/>
  <c r="L170" i="26"/>
  <c r="M170" i="26" s="1"/>
  <c r="L171" i="26"/>
  <c r="M171" i="26" s="1"/>
  <c r="L109" i="26"/>
  <c r="M109" i="26" s="1"/>
  <c r="L48" i="26"/>
  <c r="M48" i="26" s="1"/>
  <c r="L49" i="26"/>
  <c r="M49" i="26" s="1"/>
  <c r="G80" i="26"/>
  <c r="K79" i="26" s="1"/>
  <c r="K78" i="26"/>
  <c r="G144" i="26"/>
  <c r="G173" i="26"/>
  <c r="K172" i="26"/>
  <c r="G111" i="26"/>
  <c r="G51" i="26"/>
  <c r="B76" i="26"/>
  <c r="C76" i="26" s="1"/>
  <c r="B169" i="26"/>
  <c r="C169" i="26" s="1"/>
  <c r="B108" i="26"/>
  <c r="C108" i="26" s="1"/>
  <c r="B107" i="26"/>
  <c r="C107" i="26" s="1"/>
  <c r="L174" i="25"/>
  <c r="M174" i="25" s="1"/>
  <c r="L112" i="25"/>
  <c r="M112" i="25" s="1"/>
  <c r="B112" i="25" s="1"/>
  <c r="C112" i="25" s="1"/>
  <c r="L78" i="25"/>
  <c r="M78" i="25" s="1"/>
  <c r="B78" i="25" s="1"/>
  <c r="C78" i="25" s="1"/>
  <c r="L48" i="25"/>
  <c r="M48" i="25" s="1"/>
  <c r="L173" i="25"/>
  <c r="M173" i="25" s="1"/>
  <c r="G143" i="25"/>
  <c r="K141" i="25"/>
  <c r="G176" i="25"/>
  <c r="K175" i="25" s="1"/>
  <c r="G114" i="25"/>
  <c r="G80" i="25"/>
  <c r="K79" i="25" s="1"/>
  <c r="G50" i="25"/>
  <c r="B140" i="25"/>
  <c r="C140" i="25" s="1"/>
  <c r="B111" i="25"/>
  <c r="C111" i="25" s="1"/>
  <c r="B110" i="25"/>
  <c r="C110" i="25" s="1"/>
  <c r="L78" i="24"/>
  <c r="M78" i="24" s="1"/>
  <c r="L175" i="24"/>
  <c r="M175" i="24" s="1"/>
  <c r="B175" i="24" s="1"/>
  <c r="C175" i="24" s="1"/>
  <c r="L77" i="24"/>
  <c r="M77" i="24" s="1"/>
  <c r="L109" i="24"/>
  <c r="M109" i="24" s="1"/>
  <c r="B109" i="24" s="1"/>
  <c r="C109" i="24" s="1"/>
  <c r="L48" i="24"/>
  <c r="M48" i="24" s="1"/>
  <c r="B48" i="24" s="1"/>
  <c r="C48" i="24" s="1"/>
  <c r="L140" i="24"/>
  <c r="M140" i="24" s="1"/>
  <c r="G177" i="24"/>
  <c r="G80" i="24"/>
  <c r="K79" i="24" s="1"/>
  <c r="G111" i="24"/>
  <c r="G50" i="24"/>
  <c r="G143" i="24"/>
  <c r="K142" i="24"/>
  <c r="K141" i="24"/>
  <c r="B108" i="24"/>
  <c r="C108" i="24" s="1"/>
  <c r="B107" i="24"/>
  <c r="C107" i="24" s="1"/>
  <c r="L109" i="23"/>
  <c r="M109" i="23" s="1"/>
  <c r="B109" i="23" s="1"/>
  <c r="C109" i="23" s="1"/>
  <c r="L172" i="23"/>
  <c r="M172" i="23" s="1"/>
  <c r="B172" i="23" s="1"/>
  <c r="C172" i="23" s="1"/>
  <c r="L78" i="23"/>
  <c r="M78" i="23" s="1"/>
  <c r="B78" i="23" s="1"/>
  <c r="C78" i="23" s="1"/>
  <c r="G111" i="23"/>
  <c r="B47" i="23"/>
  <c r="C47" i="23" s="1"/>
  <c r="G50" i="23"/>
  <c r="K48" i="23"/>
  <c r="G143" i="23"/>
  <c r="K142" i="23" s="1"/>
  <c r="K141" i="23"/>
  <c r="G174" i="23"/>
  <c r="B171" i="23"/>
  <c r="C171" i="23" s="1"/>
  <c r="G80" i="23"/>
  <c r="K79" i="23" s="1"/>
  <c r="L112" i="22"/>
  <c r="M112" i="22" s="1"/>
  <c r="B112" i="22" s="1"/>
  <c r="C112" i="22" s="1"/>
  <c r="L171" i="22"/>
  <c r="M171" i="22" s="1"/>
  <c r="L48" i="22"/>
  <c r="M48" i="22" s="1"/>
  <c r="L47" i="22"/>
  <c r="M47" i="22" s="1"/>
  <c r="L78" i="22"/>
  <c r="M78" i="22" s="1"/>
  <c r="B78" i="22" s="1"/>
  <c r="C78" i="22" s="1"/>
  <c r="L170" i="22"/>
  <c r="M170" i="22" s="1"/>
  <c r="G50" i="22"/>
  <c r="K49" i="22" s="1"/>
  <c r="G173" i="22"/>
  <c r="K172" i="22" s="1"/>
  <c r="G142" i="22"/>
  <c r="K140" i="22"/>
  <c r="G80" i="22"/>
  <c r="G114" i="22"/>
  <c r="B77" i="22"/>
  <c r="C77" i="22" s="1"/>
  <c r="B76" i="22"/>
  <c r="C76" i="22" s="1"/>
  <c r="B139" i="22"/>
  <c r="C139" i="22" s="1"/>
  <c r="B138" i="22"/>
  <c r="C138" i="22" s="1"/>
  <c r="B111" i="22"/>
  <c r="C111" i="22" s="1"/>
  <c r="B110" i="22"/>
  <c r="C110" i="22" s="1"/>
  <c r="L79" i="21"/>
  <c r="M79" i="21" s="1"/>
  <c r="L78" i="21"/>
  <c r="M78" i="21" s="1"/>
  <c r="B78" i="21" s="1"/>
  <c r="C78" i="21" s="1"/>
  <c r="L110" i="21"/>
  <c r="M110" i="21" s="1"/>
  <c r="B110" i="21" s="1"/>
  <c r="C110" i="21" s="1"/>
  <c r="L142" i="21"/>
  <c r="M142" i="21" s="1"/>
  <c r="B142" i="21" s="1"/>
  <c r="C142" i="21" s="1"/>
  <c r="G175" i="21"/>
  <c r="K174" i="21" s="1"/>
  <c r="K173" i="21"/>
  <c r="G81" i="21"/>
  <c r="K80" i="21" s="1"/>
  <c r="G50" i="21"/>
  <c r="K49" i="21" s="1"/>
  <c r="K48" i="21"/>
  <c r="G112" i="21"/>
  <c r="K111" i="21" s="1"/>
  <c r="B77" i="21"/>
  <c r="C77" i="21" s="1"/>
  <c r="B141" i="21"/>
  <c r="C141" i="21" s="1"/>
  <c r="G144" i="21"/>
  <c r="K79" i="1"/>
  <c r="L79" i="1" s="1"/>
  <c r="K45" i="1"/>
  <c r="K171" i="1"/>
  <c r="L171" i="1" s="1"/>
  <c r="K170" i="1"/>
  <c r="L170" i="1" s="1"/>
  <c r="K78" i="1"/>
  <c r="L78" i="1" s="1"/>
  <c r="B46" i="3"/>
  <c r="C46" i="3" s="1"/>
  <c r="L44" i="1"/>
  <c r="B44" i="1" s="1"/>
  <c r="C44" i="1" s="1"/>
  <c r="G173" i="9"/>
  <c r="K172" i="9" s="1"/>
  <c r="G83" i="9"/>
  <c r="K82" i="9" s="1"/>
  <c r="K171" i="9"/>
  <c r="G49" i="9"/>
  <c r="K48" i="9" s="1"/>
  <c r="B141" i="9"/>
  <c r="C141" i="9" s="1"/>
  <c r="G111" i="9"/>
  <c r="K110" i="9" s="1"/>
  <c r="K109" i="9"/>
  <c r="G145" i="9"/>
  <c r="K47" i="9"/>
  <c r="B46" i="9"/>
  <c r="C46" i="9" s="1"/>
  <c r="B45" i="9"/>
  <c r="C45" i="9" s="1"/>
  <c r="G174" i="8"/>
  <c r="G142" i="8"/>
  <c r="K141" i="8" s="1"/>
  <c r="B46" i="8"/>
  <c r="C46" i="8" s="1"/>
  <c r="B45" i="8"/>
  <c r="C45" i="8" s="1"/>
  <c r="G111" i="8"/>
  <c r="K110" i="8" s="1"/>
  <c r="G80" i="8"/>
  <c r="K79" i="8" s="1"/>
  <c r="G49" i="8"/>
  <c r="K109" i="8"/>
  <c r="K47" i="8"/>
  <c r="K78" i="8"/>
  <c r="G113" i="4"/>
  <c r="K112" i="4" s="1"/>
  <c r="K111" i="4"/>
  <c r="G49" i="4"/>
  <c r="K48" i="4" s="1"/>
  <c r="G80" i="4"/>
  <c r="G145" i="4"/>
  <c r="K144" i="4" s="1"/>
  <c r="B46" i="4"/>
  <c r="C46" i="4" s="1"/>
  <c r="G174" i="4"/>
  <c r="G113" i="3"/>
  <c r="K112" i="3" s="1"/>
  <c r="G50" i="3"/>
  <c r="G174" i="3"/>
  <c r="G83" i="3"/>
  <c r="G142" i="3"/>
  <c r="K141" i="3" s="1"/>
  <c r="K111" i="3"/>
  <c r="G80" i="2"/>
  <c r="G142" i="2"/>
  <c r="J141" i="2" s="1"/>
  <c r="G113" i="2"/>
  <c r="B170" i="2"/>
  <c r="C170" i="2" s="1"/>
  <c r="B169" i="2"/>
  <c r="C169" i="2" s="1"/>
  <c r="B110" i="2"/>
  <c r="C110" i="2" s="1"/>
  <c r="B109" i="2"/>
  <c r="C109" i="2" s="1"/>
  <c r="G49" i="2"/>
  <c r="J48" i="2" s="1"/>
  <c r="G173" i="2"/>
  <c r="J172" i="2" s="1"/>
  <c r="J78" i="2"/>
  <c r="G173" i="1"/>
  <c r="B169" i="1"/>
  <c r="C169" i="1" s="1"/>
  <c r="G142" i="1"/>
  <c r="J141" i="1"/>
  <c r="J140" i="1"/>
  <c r="G111" i="1"/>
  <c r="J110" i="1" s="1"/>
  <c r="J109" i="1"/>
  <c r="B108" i="1"/>
  <c r="C108" i="1" s="1"/>
  <c r="B107" i="1"/>
  <c r="C107" i="1" s="1"/>
  <c r="G81" i="1"/>
  <c r="J80" i="1" s="1"/>
  <c r="G47" i="1"/>
  <c r="J46" i="1" s="1"/>
  <c r="L175" i="31" a="1"/>
  <c r="K80" i="1" a="1"/>
  <c r="L79" i="28" a="1"/>
  <c r="L78" i="31" a="1"/>
  <c r="L22" i="29" a="1"/>
  <c r="L22" i="21" a="1"/>
  <c r="L110" i="9" a="1"/>
  <c r="L21" i="31" a="1"/>
  <c r="L23" i="9" a="1"/>
  <c r="K110" i="1" a="1"/>
  <c r="L78" i="27" a="1"/>
  <c r="L79" i="32" a="1"/>
  <c r="L172" i="22" a="1"/>
  <c r="L141" i="27" a="1"/>
  <c r="L142" i="23" a="1"/>
  <c r="L110" i="30" a="1"/>
  <c r="L21" i="28" a="1"/>
  <c r="L78" i="28" a="1"/>
  <c r="L23" i="30" a="1"/>
  <c r="L143" i="34" a="1"/>
  <c r="L141" i="23" a="1"/>
  <c r="L23" i="23" a="1"/>
  <c r="L21" i="22" a="1"/>
  <c r="L79" i="24" a="1"/>
  <c r="L47" i="9" a="1"/>
  <c r="L21" i="29" a="1"/>
  <c r="L111" i="31" a="1"/>
  <c r="L142" i="29" a="1"/>
  <c r="L142" i="32" a="1"/>
  <c r="L110" i="8" a="1"/>
  <c r="L110" i="31" a="1"/>
  <c r="L48" i="4" a="1"/>
  <c r="L174" i="27" a="1"/>
  <c r="K78" i="2" a="1"/>
  <c r="L143" i="28" a="1"/>
  <c r="K21" i="1" a="1"/>
  <c r="L48" i="27" a="1"/>
  <c r="L79" i="30" a="1"/>
  <c r="L173" i="21" a="1"/>
  <c r="L109" i="8" a="1"/>
  <c r="L142" i="24" a="1"/>
  <c r="L48" i="9" a="1"/>
  <c r="L23" i="26" a="1"/>
  <c r="L48" i="33" a="1"/>
  <c r="L141" i="30" a="1"/>
  <c r="K109" i="1" a="1"/>
  <c r="L47" i="8" a="1"/>
  <c r="L79" i="31" a="1"/>
  <c r="L175" i="33" a="1"/>
  <c r="L49" i="21" a="1"/>
  <c r="L23" i="24" a="1"/>
  <c r="L23" i="34" a="1"/>
  <c r="K20" i="1" a="1"/>
  <c r="L22" i="4" a="1"/>
  <c r="L110" i="28" a="1"/>
  <c r="L141" i="25" a="1"/>
  <c r="L111" i="34" a="1"/>
  <c r="K141" i="2" a="1"/>
  <c r="L173" i="29" a="1"/>
  <c r="L171" i="9" a="1"/>
  <c r="L82" i="9" a="1"/>
  <c r="L78" i="32" a="1"/>
  <c r="L21" i="3" a="1"/>
  <c r="L23" i="27" a="1"/>
  <c r="L174" i="29" a="1"/>
  <c r="L22" i="25" a="1"/>
  <c r="L79" i="33" a="1"/>
  <c r="K46" i="1" a="1"/>
  <c r="L111" i="28" a="1"/>
  <c r="L22" i="31" a="1"/>
  <c r="L143" i="33" a="1"/>
  <c r="L79" i="26" a="1"/>
  <c r="L112" i="33" a="1"/>
  <c r="L52" i="29" a="1"/>
  <c r="L48" i="23" a="1"/>
  <c r="L79" i="23" a="1"/>
  <c r="L49" i="22" a="1"/>
  <c r="L111" i="30" a="1"/>
  <c r="L48" i="21" a="1"/>
  <c r="L141" i="29" a="1"/>
  <c r="L79" i="25" a="1"/>
  <c r="L48" i="31" a="1"/>
  <c r="L23" i="33" a="1"/>
  <c r="L140" i="22" a="1"/>
  <c r="L109" i="27" a="1"/>
  <c r="L141" i="3" a="1"/>
  <c r="L172" i="26" a="1"/>
  <c r="L78" i="8" a="1"/>
  <c r="L22" i="3" a="1"/>
  <c r="K141" i="1" a="1"/>
  <c r="L111" i="4" a="1"/>
  <c r="L111" i="21" a="1"/>
  <c r="L21" i="25" a="1"/>
  <c r="L80" i="21" a="1"/>
  <c r="K172" i="2" a="1"/>
  <c r="L112" i="4" a="1"/>
  <c r="L79" i="27" a="1"/>
  <c r="L144" i="4" a="1"/>
  <c r="L111" i="3" a="1"/>
  <c r="L22" i="8" a="1"/>
  <c r="L112" i="3" a="1"/>
  <c r="L47" i="33" a="1"/>
  <c r="L174" i="21" a="1"/>
  <c r="L109" i="9" a="1"/>
  <c r="L78" i="33" a="1"/>
  <c r="L141" i="24" a="1"/>
  <c r="L51" i="29" a="1"/>
  <c r="L175" i="25" a="1"/>
  <c r="L22" i="28" a="1"/>
  <c r="L143" i="31" a="1"/>
  <c r="L78" i="26" a="1"/>
  <c r="L21" i="8" a="1"/>
  <c r="L141" i="8" a="1"/>
  <c r="L79" i="8" a="1"/>
  <c r="L22" i="22" a="1"/>
  <c r="L140" i="27" a="1"/>
  <c r="L141" i="32" a="1"/>
  <c r="K48" i="2" a="1"/>
  <c r="K140" i="1" a="1"/>
  <c r="L47" i="28" a="1"/>
  <c r="L172" i="9" a="1"/>
  <c r="L48" i="34" a="1"/>
  <c r="L21" i="4" a="1"/>
  <c r="L23" i="32" a="1"/>
  <c r="L173" i="27" a="1"/>
  <c r="L23" i="34" l="1"/>
  <c r="M23" i="34" s="1"/>
  <c r="B23" i="34" s="1"/>
  <c r="C23" i="34" s="1"/>
  <c r="G25" i="34"/>
  <c r="L23" i="33"/>
  <c r="M23" i="33" s="1"/>
  <c r="B23" i="33" s="1"/>
  <c r="C23" i="33" s="1"/>
  <c r="G25" i="33"/>
  <c r="K24" i="33"/>
  <c r="B22" i="33"/>
  <c r="C22" i="33" s="1"/>
  <c r="B21" i="33"/>
  <c r="C21" i="33" s="1"/>
  <c r="L23" i="32"/>
  <c r="M23" i="32" s="1"/>
  <c r="B23" i="32" s="1"/>
  <c r="C23" i="32" s="1"/>
  <c r="G25" i="32"/>
  <c r="L21" i="31"/>
  <c r="M21" i="31" s="1"/>
  <c r="L22" i="31"/>
  <c r="M22" i="31" s="1"/>
  <c r="G24" i="31"/>
  <c r="K23" i="31"/>
  <c r="L23" i="30"/>
  <c r="M23" i="30" s="1"/>
  <c r="G25" i="30"/>
  <c r="K24" i="30"/>
  <c r="B23" i="30"/>
  <c r="C23" i="30" s="1"/>
  <c r="L21" i="29"/>
  <c r="M21" i="29" s="1"/>
  <c r="L22" i="29"/>
  <c r="M22" i="29" s="1"/>
  <c r="G24" i="29"/>
  <c r="K23" i="29"/>
  <c r="L21" i="28"/>
  <c r="M21" i="28" s="1"/>
  <c r="B21" i="28" s="1"/>
  <c r="C21" i="28" s="1"/>
  <c r="L22" i="28"/>
  <c r="M22" i="28" s="1"/>
  <c r="G24" i="28"/>
  <c r="K23" i="28"/>
  <c r="B20" i="28"/>
  <c r="C20" i="28" s="1"/>
  <c r="L23" i="27"/>
  <c r="M23" i="27" s="1"/>
  <c r="B23" i="27" s="1"/>
  <c r="C23" i="27" s="1"/>
  <c r="G25" i="27"/>
  <c r="K24" i="27"/>
  <c r="L23" i="26"/>
  <c r="M23" i="26" s="1"/>
  <c r="B23" i="26" s="1"/>
  <c r="C23" i="26" s="1"/>
  <c r="G25" i="26"/>
  <c r="K24" i="26"/>
  <c r="L21" i="25"/>
  <c r="M21" i="25" s="1"/>
  <c r="L22" i="25"/>
  <c r="M22" i="25" s="1"/>
  <c r="G24" i="25"/>
  <c r="K23" i="25" s="1"/>
  <c r="L23" i="24"/>
  <c r="M23" i="24" s="1"/>
  <c r="B23" i="24" s="1"/>
  <c r="C23" i="24" s="1"/>
  <c r="G25" i="24"/>
  <c r="K24" i="24" s="1"/>
  <c r="L23" i="23"/>
  <c r="M23" i="23" s="1"/>
  <c r="B23" i="23" s="1"/>
  <c r="C23" i="23" s="1"/>
  <c r="G25" i="23"/>
  <c r="B22" i="23"/>
  <c r="C22" i="23" s="1"/>
  <c r="B21" i="23"/>
  <c r="C21" i="23" s="1"/>
  <c r="L21" i="22"/>
  <c r="M21" i="22" s="1"/>
  <c r="L22" i="22"/>
  <c r="M22" i="22" s="1"/>
  <c r="G24" i="22"/>
  <c r="K23" i="22" s="1"/>
  <c r="L22" i="21"/>
  <c r="M22" i="21" s="1"/>
  <c r="G24" i="21"/>
  <c r="K23" i="21"/>
  <c r="B22" i="21"/>
  <c r="C22" i="21" s="1"/>
  <c r="L21" i="8"/>
  <c r="M21" i="8" s="1"/>
  <c r="L22" i="8"/>
  <c r="M22" i="8" s="1"/>
  <c r="G24" i="8"/>
  <c r="K23" i="8"/>
  <c r="L23" i="9"/>
  <c r="M23" i="9" s="1"/>
  <c r="B23" i="9" s="1"/>
  <c r="C23" i="9" s="1"/>
  <c r="G25" i="9"/>
  <c r="K24" i="9" s="1"/>
  <c r="L21" i="4"/>
  <c r="M21" i="4" s="1"/>
  <c r="L22" i="4"/>
  <c r="M22" i="4" s="1"/>
  <c r="G24" i="4"/>
  <c r="K23" i="4"/>
  <c r="L21" i="3"/>
  <c r="M21" i="3" s="1"/>
  <c r="L22" i="3"/>
  <c r="M22" i="3" s="1"/>
  <c r="G24" i="3"/>
  <c r="K23" i="3" s="1"/>
  <c r="G23" i="2"/>
  <c r="J21" i="2"/>
  <c r="K21" i="1"/>
  <c r="L21" i="1" s="1"/>
  <c r="K20" i="1"/>
  <c r="L20" i="1" s="1"/>
  <c r="G23" i="1"/>
  <c r="J22" i="1"/>
  <c r="L78" i="8"/>
  <c r="M78" i="8" s="1"/>
  <c r="L109" i="8"/>
  <c r="M109" i="8" s="1"/>
  <c r="L110" i="8"/>
  <c r="M110" i="8" s="1"/>
  <c r="L47" i="8"/>
  <c r="M47" i="8" s="1"/>
  <c r="L141" i="8"/>
  <c r="M141" i="8" s="1"/>
  <c r="B141" i="8" s="1"/>
  <c r="C141" i="8" s="1"/>
  <c r="L79" i="8"/>
  <c r="M79" i="8" s="1"/>
  <c r="L110" i="9"/>
  <c r="M110" i="9" s="1"/>
  <c r="L172" i="9"/>
  <c r="M172" i="9" s="1"/>
  <c r="L82" i="9"/>
  <c r="M82" i="9" s="1"/>
  <c r="B82" i="9" s="1"/>
  <c r="C82" i="9" s="1"/>
  <c r="L171" i="9"/>
  <c r="M171" i="9" s="1"/>
  <c r="L109" i="9"/>
  <c r="M109" i="9" s="1"/>
  <c r="L48" i="9"/>
  <c r="M48" i="9" s="1"/>
  <c r="L47" i="9"/>
  <c r="M47" i="9" s="1"/>
  <c r="L48" i="4"/>
  <c r="M48" i="4" s="1"/>
  <c r="B48" i="4" s="1"/>
  <c r="C48" i="4" s="1"/>
  <c r="L112" i="4"/>
  <c r="M112" i="4" s="1"/>
  <c r="L144" i="4"/>
  <c r="M144" i="4" s="1"/>
  <c r="B144" i="4" s="1"/>
  <c r="C144" i="4" s="1"/>
  <c r="L111" i="4"/>
  <c r="M111" i="4" s="1"/>
  <c r="L111" i="3"/>
  <c r="M111" i="3" s="1"/>
  <c r="L112" i="3"/>
  <c r="M112" i="3" s="1"/>
  <c r="L141" i="3"/>
  <c r="M141" i="3" s="1"/>
  <c r="B141" i="3" s="1"/>
  <c r="C141" i="3" s="1"/>
  <c r="K48" i="2"/>
  <c r="L48" i="2" s="1"/>
  <c r="B48" i="2" s="1"/>
  <c r="C48" i="2" s="1"/>
  <c r="K141" i="2"/>
  <c r="L141" i="2" s="1"/>
  <c r="B141" i="2" s="1"/>
  <c r="C141" i="2" s="1"/>
  <c r="K78" i="2"/>
  <c r="L78" i="2" s="1"/>
  <c r="K172" i="2"/>
  <c r="L172" i="2" s="1"/>
  <c r="B172" i="2" s="1"/>
  <c r="C172" i="2" s="1"/>
  <c r="L111" i="34"/>
  <c r="M111" i="34" s="1"/>
  <c r="B111" i="34" s="1"/>
  <c r="C111" i="34" s="1"/>
  <c r="L143" i="34"/>
  <c r="M143" i="34" s="1"/>
  <c r="B143" i="34" s="1"/>
  <c r="C143" i="34" s="1"/>
  <c r="L48" i="34"/>
  <c r="M48" i="34" s="1"/>
  <c r="B48" i="34" s="1"/>
  <c r="C48" i="34" s="1"/>
  <c r="G113" i="34"/>
  <c r="K112" i="34" s="1"/>
  <c r="G145" i="34"/>
  <c r="G50" i="34"/>
  <c r="G178" i="34"/>
  <c r="K177" i="34" s="1"/>
  <c r="K176" i="34"/>
  <c r="B142" i="34"/>
  <c r="C142" i="34" s="1"/>
  <c r="G82" i="34"/>
  <c r="K80" i="34"/>
  <c r="L48" i="33"/>
  <c r="M48" i="33" s="1"/>
  <c r="L112" i="33"/>
  <c r="M112" i="33" s="1"/>
  <c r="B112" i="33" s="1"/>
  <c r="C112" i="33" s="1"/>
  <c r="L175" i="33"/>
  <c r="M175" i="33" s="1"/>
  <c r="B175" i="33" s="1"/>
  <c r="C175" i="33" s="1"/>
  <c r="L143" i="33"/>
  <c r="M143" i="33" s="1"/>
  <c r="L47" i="33"/>
  <c r="M47" i="33" s="1"/>
  <c r="L78" i="33"/>
  <c r="M78" i="33" s="1"/>
  <c r="L79" i="33"/>
  <c r="M79" i="33" s="1"/>
  <c r="G114" i="33"/>
  <c r="G177" i="33"/>
  <c r="G145" i="33"/>
  <c r="K144" i="33" s="1"/>
  <c r="G50" i="33"/>
  <c r="K49" i="33" s="1"/>
  <c r="G81" i="33"/>
  <c r="K80" i="33" s="1"/>
  <c r="B174" i="33"/>
  <c r="C174" i="33" s="1"/>
  <c r="B173" i="33"/>
  <c r="C173" i="33" s="1"/>
  <c r="B142" i="33"/>
  <c r="C142" i="33" s="1"/>
  <c r="B141" i="33"/>
  <c r="C141" i="33" s="1"/>
  <c r="B111" i="33"/>
  <c r="C111" i="33" s="1"/>
  <c r="B110" i="33"/>
  <c r="C110" i="33" s="1"/>
  <c r="L141" i="32"/>
  <c r="M141" i="32" s="1"/>
  <c r="L142" i="32"/>
  <c r="M142" i="32" s="1"/>
  <c r="L78" i="32"/>
  <c r="M78" i="32" s="1"/>
  <c r="L79" i="32"/>
  <c r="M79" i="32" s="1"/>
  <c r="G144" i="32"/>
  <c r="K143" i="32" s="1"/>
  <c r="G175" i="32"/>
  <c r="K174" i="32" s="1"/>
  <c r="K173" i="32"/>
  <c r="G51" i="32"/>
  <c r="K50" i="32"/>
  <c r="K49" i="32"/>
  <c r="G81" i="32"/>
  <c r="K80" i="32"/>
  <c r="G112" i="32"/>
  <c r="K111" i="32" s="1"/>
  <c r="K110" i="32"/>
  <c r="L143" i="31"/>
  <c r="M143" i="31" s="1"/>
  <c r="B143" i="31" s="1"/>
  <c r="C143" i="31" s="1"/>
  <c r="L79" i="31"/>
  <c r="M79" i="31" s="1"/>
  <c r="L48" i="31"/>
  <c r="M48" i="31" s="1"/>
  <c r="B48" i="31" s="1"/>
  <c r="C48" i="31" s="1"/>
  <c r="L110" i="31"/>
  <c r="M110" i="31" s="1"/>
  <c r="L78" i="31"/>
  <c r="M78" i="31" s="1"/>
  <c r="L175" i="31"/>
  <c r="M175" i="31" s="1"/>
  <c r="L111" i="31"/>
  <c r="M111" i="31" s="1"/>
  <c r="G50" i="31"/>
  <c r="G145" i="31"/>
  <c r="G177" i="31"/>
  <c r="G81" i="31"/>
  <c r="K80" i="31" s="1"/>
  <c r="G113" i="31"/>
  <c r="K112" i="31" s="1"/>
  <c r="B142" i="31"/>
  <c r="C142" i="31" s="1"/>
  <c r="B141" i="31"/>
  <c r="C141" i="31" s="1"/>
  <c r="B174" i="31"/>
  <c r="C174" i="31" s="1"/>
  <c r="B173" i="31"/>
  <c r="C173" i="31" s="1"/>
  <c r="L79" i="30"/>
  <c r="M79" i="30" s="1"/>
  <c r="B79" i="30" s="1"/>
  <c r="C79" i="30" s="1"/>
  <c r="L110" i="30"/>
  <c r="M110" i="30" s="1"/>
  <c r="L141" i="30"/>
  <c r="M141" i="30" s="1"/>
  <c r="L111" i="30"/>
  <c r="M111" i="30" s="1"/>
  <c r="G144" i="30"/>
  <c r="K143" i="30" s="1"/>
  <c r="G178" i="30"/>
  <c r="K177" i="30"/>
  <c r="G113" i="30"/>
  <c r="K112" i="30" s="1"/>
  <c r="G54" i="30"/>
  <c r="K52" i="30"/>
  <c r="G81" i="30"/>
  <c r="K80" i="30" s="1"/>
  <c r="K142" i="30"/>
  <c r="K176" i="30"/>
  <c r="B78" i="30"/>
  <c r="C78" i="30" s="1"/>
  <c r="L51" i="29"/>
  <c r="M51" i="29" s="1"/>
  <c r="L173" i="29"/>
  <c r="M173" i="29" s="1"/>
  <c r="L52" i="29"/>
  <c r="M52" i="29" s="1"/>
  <c r="L174" i="29"/>
  <c r="M174" i="29" s="1"/>
  <c r="L142" i="29"/>
  <c r="M142" i="29" s="1"/>
  <c r="L141" i="29"/>
  <c r="M141" i="29" s="1"/>
  <c r="G112" i="29"/>
  <c r="G54" i="29"/>
  <c r="G144" i="29"/>
  <c r="G81" i="29"/>
  <c r="K110" i="29"/>
  <c r="G176" i="29"/>
  <c r="K175" i="29"/>
  <c r="B78" i="29"/>
  <c r="C78" i="29" s="1"/>
  <c r="B77" i="29"/>
  <c r="C77" i="29" s="1"/>
  <c r="K79" i="29"/>
  <c r="L78" i="28"/>
  <c r="M78" i="28" s="1"/>
  <c r="L143" i="28"/>
  <c r="M143" i="28" s="1"/>
  <c r="B143" i="28" s="1"/>
  <c r="C143" i="28" s="1"/>
  <c r="L110" i="28"/>
  <c r="M110" i="28" s="1"/>
  <c r="L111" i="28"/>
  <c r="M111" i="28" s="1"/>
  <c r="L47" i="28"/>
  <c r="M47" i="28" s="1"/>
  <c r="L79" i="28"/>
  <c r="M79" i="28" s="1"/>
  <c r="G81" i="28"/>
  <c r="K80" i="28" s="1"/>
  <c r="G50" i="28"/>
  <c r="K49" i="28" s="1"/>
  <c r="G178" i="28"/>
  <c r="K177" i="28" s="1"/>
  <c r="K176" i="28"/>
  <c r="G145" i="28"/>
  <c r="G113" i="28"/>
  <c r="K112" i="28" s="1"/>
  <c r="K48" i="28"/>
  <c r="B142" i="28"/>
  <c r="C142" i="28" s="1"/>
  <c r="B141" i="28"/>
  <c r="C141" i="28" s="1"/>
  <c r="L48" i="27"/>
  <c r="M48" i="27" s="1"/>
  <c r="B48" i="27" s="1"/>
  <c r="C48" i="27" s="1"/>
  <c r="L174" i="27"/>
  <c r="M174" i="27" s="1"/>
  <c r="L109" i="27"/>
  <c r="M109" i="27" s="1"/>
  <c r="L140" i="27"/>
  <c r="M140" i="27" s="1"/>
  <c r="L173" i="27"/>
  <c r="M173" i="27" s="1"/>
  <c r="L78" i="27"/>
  <c r="M78" i="27" s="1"/>
  <c r="L79" i="27"/>
  <c r="M79" i="27" s="1"/>
  <c r="L141" i="27"/>
  <c r="M141" i="27" s="1"/>
  <c r="G143" i="27"/>
  <c r="K142" i="27" s="1"/>
  <c r="G112" i="27"/>
  <c r="K111" i="27" s="1"/>
  <c r="K110" i="27"/>
  <c r="G81" i="27"/>
  <c r="G50" i="27"/>
  <c r="K49" i="27" s="1"/>
  <c r="G176" i="27"/>
  <c r="K175" i="27" s="1"/>
  <c r="L79" i="26"/>
  <c r="M79" i="26" s="1"/>
  <c r="L172" i="26"/>
  <c r="M172" i="26" s="1"/>
  <c r="B172" i="26" s="1"/>
  <c r="C172" i="26" s="1"/>
  <c r="L78" i="26"/>
  <c r="M78" i="26" s="1"/>
  <c r="B78" i="26" s="1"/>
  <c r="C78" i="26" s="1"/>
  <c r="G52" i="26"/>
  <c r="K51" i="26" s="1"/>
  <c r="K50" i="26"/>
  <c r="G112" i="26"/>
  <c r="K111" i="26" s="1"/>
  <c r="K110" i="26"/>
  <c r="G174" i="26"/>
  <c r="G145" i="26"/>
  <c r="K144" i="26" s="1"/>
  <c r="K143" i="26"/>
  <c r="G81" i="26"/>
  <c r="K80" i="26" s="1"/>
  <c r="B49" i="26"/>
  <c r="C49" i="26" s="1"/>
  <c r="B48" i="26"/>
  <c r="C48" i="26" s="1"/>
  <c r="B109" i="26"/>
  <c r="C109" i="26" s="1"/>
  <c r="B171" i="26"/>
  <c r="C171" i="26" s="1"/>
  <c r="B170" i="26"/>
  <c r="C170" i="26" s="1"/>
  <c r="B142" i="26"/>
  <c r="C142" i="26" s="1"/>
  <c r="B141" i="26"/>
  <c r="C141" i="26" s="1"/>
  <c r="L79" i="25"/>
  <c r="M79" i="25" s="1"/>
  <c r="B79" i="25" s="1"/>
  <c r="C79" i="25" s="1"/>
  <c r="L141" i="25"/>
  <c r="M141" i="25" s="1"/>
  <c r="L175" i="25"/>
  <c r="M175" i="25" s="1"/>
  <c r="B175" i="25" s="1"/>
  <c r="C175" i="25" s="1"/>
  <c r="G81" i="25"/>
  <c r="K80" i="25" s="1"/>
  <c r="G51" i="25"/>
  <c r="G115" i="25"/>
  <c r="K114" i="25" s="1"/>
  <c r="G144" i="25"/>
  <c r="K143" i="25" s="1"/>
  <c r="B174" i="25"/>
  <c r="C174" i="25" s="1"/>
  <c r="B173" i="25"/>
  <c r="C173" i="25" s="1"/>
  <c r="K49" i="25"/>
  <c r="K113" i="25"/>
  <c r="G177" i="25"/>
  <c r="K142" i="25"/>
  <c r="B48" i="25"/>
  <c r="C48" i="25" s="1"/>
  <c r="L79" i="24"/>
  <c r="M79" i="24" s="1"/>
  <c r="B79" i="24" s="1"/>
  <c r="C79" i="24" s="1"/>
  <c r="L141" i="24"/>
  <c r="M141" i="24" s="1"/>
  <c r="B141" i="24" s="1"/>
  <c r="C141" i="24" s="1"/>
  <c r="L142" i="24"/>
  <c r="M142" i="24" s="1"/>
  <c r="G144" i="24"/>
  <c r="K143" i="24" s="1"/>
  <c r="G51" i="24"/>
  <c r="K50" i="24" s="1"/>
  <c r="K49" i="24"/>
  <c r="G112" i="24"/>
  <c r="K111" i="24" s="1"/>
  <c r="K110" i="24"/>
  <c r="G81" i="24"/>
  <c r="K80" i="24"/>
  <c r="G178" i="24"/>
  <c r="K177" i="24" s="1"/>
  <c r="K176" i="24"/>
  <c r="B140" i="24"/>
  <c r="C140" i="24" s="1"/>
  <c r="B78" i="24"/>
  <c r="C78" i="24" s="1"/>
  <c r="B77" i="24"/>
  <c r="C77" i="24" s="1"/>
  <c r="L141" i="23"/>
  <c r="M141" i="23" s="1"/>
  <c r="L142" i="23"/>
  <c r="M142" i="23" s="1"/>
  <c r="L48" i="23"/>
  <c r="M48" i="23" s="1"/>
  <c r="L79" i="23"/>
  <c r="M79" i="23" s="1"/>
  <c r="B79" i="23" s="1"/>
  <c r="C79" i="23" s="1"/>
  <c r="G175" i="23"/>
  <c r="K173" i="23"/>
  <c r="G144" i="23"/>
  <c r="K143" i="23" s="1"/>
  <c r="G81" i="23"/>
  <c r="K80" i="23" s="1"/>
  <c r="G51" i="23"/>
  <c r="K50" i="23" s="1"/>
  <c r="K49" i="23"/>
  <c r="G112" i="23"/>
  <c r="K110" i="23"/>
  <c r="L49" i="22"/>
  <c r="M49" i="22" s="1"/>
  <c r="B49" i="22" s="1"/>
  <c r="C49" i="22" s="1"/>
  <c r="L140" i="22"/>
  <c r="M140" i="22" s="1"/>
  <c r="L172" i="22"/>
  <c r="M172" i="22" s="1"/>
  <c r="B172" i="22" s="1"/>
  <c r="C172" i="22" s="1"/>
  <c r="G81" i="22"/>
  <c r="K80" i="22" s="1"/>
  <c r="K79" i="22"/>
  <c r="G143" i="22"/>
  <c r="K142" i="22" s="1"/>
  <c r="K141" i="22"/>
  <c r="G115" i="22"/>
  <c r="K114" i="22" s="1"/>
  <c r="K113" i="22"/>
  <c r="G174" i="22"/>
  <c r="G51" i="22"/>
  <c r="K50" i="22" s="1"/>
  <c r="B171" i="22"/>
  <c r="C171" i="22" s="1"/>
  <c r="B170" i="22"/>
  <c r="C170" i="22" s="1"/>
  <c r="B48" i="22"/>
  <c r="C48" i="22" s="1"/>
  <c r="B47" i="22"/>
  <c r="C47" i="22" s="1"/>
  <c r="B48" i="3"/>
  <c r="C48" i="3" s="1"/>
  <c r="B79" i="21"/>
  <c r="C79" i="21" s="1"/>
  <c r="L111" i="21"/>
  <c r="M111" i="21" s="1"/>
  <c r="L48" i="21"/>
  <c r="M48" i="21" s="1"/>
  <c r="L49" i="21"/>
  <c r="M49" i="21" s="1"/>
  <c r="L80" i="21"/>
  <c r="M80" i="21" s="1"/>
  <c r="B80" i="21" s="1"/>
  <c r="C80" i="21" s="1"/>
  <c r="L173" i="21"/>
  <c r="M173" i="21" s="1"/>
  <c r="L174" i="21"/>
  <c r="M174" i="21" s="1"/>
  <c r="G113" i="21"/>
  <c r="G51" i="21"/>
  <c r="K50" i="21" s="1"/>
  <c r="G82" i="21"/>
  <c r="K81" i="21" s="1"/>
  <c r="G176" i="21"/>
  <c r="K175" i="21" s="1"/>
  <c r="G145" i="21"/>
  <c r="K143" i="21"/>
  <c r="K46" i="1"/>
  <c r="K80" i="1"/>
  <c r="L80" i="1" s="1"/>
  <c r="B80" i="1" s="1"/>
  <c r="C80" i="1" s="1"/>
  <c r="K109" i="1"/>
  <c r="L109" i="1" s="1"/>
  <c r="K140" i="1"/>
  <c r="L140" i="1" s="1"/>
  <c r="K110" i="1"/>
  <c r="L110" i="1" s="1"/>
  <c r="K141" i="1"/>
  <c r="L141" i="1" s="1"/>
  <c r="B47" i="3"/>
  <c r="C47" i="3" s="1"/>
  <c r="B143" i="9"/>
  <c r="C143" i="9" s="1"/>
  <c r="L45" i="1"/>
  <c r="B45" i="1" s="1"/>
  <c r="C45" i="1" s="1"/>
  <c r="B171" i="1"/>
  <c r="C171" i="1" s="1"/>
  <c r="B142" i="9"/>
  <c r="C142" i="9" s="1"/>
  <c r="B170" i="1"/>
  <c r="C170" i="1" s="1"/>
  <c r="G50" i="9"/>
  <c r="K49" i="9" s="1"/>
  <c r="G84" i="9"/>
  <c r="K83" i="9" s="1"/>
  <c r="G174" i="9"/>
  <c r="G146" i="9"/>
  <c r="K145" i="9" s="1"/>
  <c r="K144" i="9"/>
  <c r="B81" i="9"/>
  <c r="C81" i="9" s="1"/>
  <c r="B80" i="9"/>
  <c r="C80" i="9" s="1"/>
  <c r="G112" i="9"/>
  <c r="K111" i="9" s="1"/>
  <c r="G50" i="8"/>
  <c r="G175" i="8"/>
  <c r="K173" i="8"/>
  <c r="G81" i="8"/>
  <c r="G112" i="8"/>
  <c r="K111" i="8" s="1"/>
  <c r="G143" i="8"/>
  <c r="K142" i="8" s="1"/>
  <c r="K48" i="8"/>
  <c r="G146" i="4"/>
  <c r="K145" i="4" s="1"/>
  <c r="G114" i="4"/>
  <c r="K113" i="4" s="1"/>
  <c r="G81" i="4"/>
  <c r="K79" i="4"/>
  <c r="G50" i="4"/>
  <c r="K49" i="4" s="1"/>
  <c r="B143" i="4"/>
  <c r="C143" i="4" s="1"/>
  <c r="G175" i="4"/>
  <c r="K173" i="4"/>
  <c r="B172" i="4"/>
  <c r="C172" i="4" s="1"/>
  <c r="G51" i="3"/>
  <c r="G175" i="3"/>
  <c r="K174" i="3" s="1"/>
  <c r="B81" i="3"/>
  <c r="C81" i="3" s="1"/>
  <c r="B80" i="3"/>
  <c r="C80" i="3" s="1"/>
  <c r="B172" i="3"/>
  <c r="C172" i="3" s="1"/>
  <c r="B171" i="3"/>
  <c r="C171" i="3" s="1"/>
  <c r="G84" i="3"/>
  <c r="K173" i="3"/>
  <c r="K49" i="3"/>
  <c r="G114" i="3"/>
  <c r="K113" i="3" s="1"/>
  <c r="G143" i="3"/>
  <c r="K142" i="3" s="1"/>
  <c r="B140" i="3"/>
  <c r="C140" i="3" s="1"/>
  <c r="B139" i="3"/>
  <c r="C139" i="3" s="1"/>
  <c r="K82" i="3"/>
  <c r="G114" i="2"/>
  <c r="J113" i="2" s="1"/>
  <c r="G81" i="2"/>
  <c r="G143" i="2"/>
  <c r="J142" i="2" s="1"/>
  <c r="J79" i="2"/>
  <c r="G174" i="2"/>
  <c r="B111" i="2"/>
  <c r="C111" i="2" s="1"/>
  <c r="J112" i="2"/>
  <c r="G50" i="2"/>
  <c r="J49" i="2" s="1"/>
  <c r="B140" i="2"/>
  <c r="C140" i="2" s="1"/>
  <c r="B139" i="2"/>
  <c r="C139" i="2" s="1"/>
  <c r="G174" i="1"/>
  <c r="J172" i="1"/>
  <c r="G143" i="1"/>
  <c r="G112" i="1"/>
  <c r="G82" i="1"/>
  <c r="J81" i="1" s="1"/>
  <c r="B79" i="1"/>
  <c r="C79" i="1" s="1"/>
  <c r="B78" i="1"/>
  <c r="C78" i="1" s="1"/>
  <c r="G48" i="1"/>
  <c r="L173" i="4" a="1"/>
  <c r="L112" i="34" a="1"/>
  <c r="L79" i="22" a="1"/>
  <c r="L114" i="25" a="1"/>
  <c r="L173" i="3" a="1"/>
  <c r="K79" i="2" a="1"/>
  <c r="L24" i="30" a="1"/>
  <c r="L177" i="30" a="1"/>
  <c r="L113" i="4" a="1"/>
  <c r="L113" i="22" a="1"/>
  <c r="L80" i="28" a="1"/>
  <c r="L23" i="29" a="1"/>
  <c r="L113" i="25" a="1"/>
  <c r="L50" i="26" a="1"/>
  <c r="L175" i="29" a="1"/>
  <c r="L145" i="4" a="1"/>
  <c r="L177" i="24" a="1"/>
  <c r="L114" i="22" a="1"/>
  <c r="L142" i="22" a="1"/>
  <c r="L143" i="23" a="1"/>
  <c r="L80" i="22" a="1"/>
  <c r="L24" i="27" a="1"/>
  <c r="L82" i="3" a="1"/>
  <c r="L81" i="21" a="1"/>
  <c r="L143" i="25" a="1"/>
  <c r="L111" i="9" a="1"/>
  <c r="L143" i="32" a="1"/>
  <c r="L80" i="32" a="1"/>
  <c r="L174" i="32" a="1"/>
  <c r="L80" i="31" a="1"/>
  <c r="L23" i="4" a="1"/>
  <c r="L23" i="22" a="1"/>
  <c r="L177" i="34" a="1"/>
  <c r="L48" i="28" a="1"/>
  <c r="L49" i="28" a="1"/>
  <c r="L80" i="24" a="1"/>
  <c r="L143" i="30" a="1"/>
  <c r="L23" i="3" a="1"/>
  <c r="L80" i="30" a="1"/>
  <c r="L49" i="4" a="1"/>
  <c r="L141" i="22" a="1"/>
  <c r="L142" i="3" a="1"/>
  <c r="L111" i="26" a="1"/>
  <c r="L112" i="30" a="1"/>
  <c r="L80" i="26" a="1"/>
  <c r="L49" i="32" a="1"/>
  <c r="L113" i="3" a="1"/>
  <c r="L110" i="24" a="1"/>
  <c r="L49" i="24" a="1"/>
  <c r="L144" i="26" a="1"/>
  <c r="L49" i="23" a="1"/>
  <c r="L177" i="28" a="1"/>
  <c r="L176" i="28" a="1"/>
  <c r="L175" i="21" a="1"/>
  <c r="L48" i="8" a="1"/>
  <c r="L173" i="23" a="1"/>
  <c r="L49" i="9" a="1"/>
  <c r="L79" i="4" a="1"/>
  <c r="L50" i="22" a="1"/>
  <c r="L23" i="8" a="1"/>
  <c r="K113" i="2" a="1"/>
  <c r="L111" i="8" a="1"/>
  <c r="K172" i="1" a="1"/>
  <c r="L111" i="27" a="1"/>
  <c r="L23" i="25" a="1"/>
  <c r="L112" i="31" a="1"/>
  <c r="L51" i="26" a="1"/>
  <c r="K112" i="2" a="1"/>
  <c r="L83" i="9" a="1"/>
  <c r="L49" i="3" a="1"/>
  <c r="L110" i="32" a="1"/>
  <c r="L49" i="27" a="1"/>
  <c r="L110" i="23" a="1"/>
  <c r="L80" i="34" a="1"/>
  <c r="L23" i="31" a="1"/>
  <c r="L50" i="24" a="1"/>
  <c r="L143" i="21" a="1"/>
  <c r="L143" i="24" a="1"/>
  <c r="L144" i="9" a="1"/>
  <c r="L176" i="30" a="1"/>
  <c r="L80" i="33" a="1"/>
  <c r="L174" i="3" a="1"/>
  <c r="L24" i="24" a="1"/>
  <c r="L142" i="8" a="1"/>
  <c r="K142" i="2" a="1"/>
  <c r="L110" i="26" a="1"/>
  <c r="L110" i="29" a="1"/>
  <c r="L50" i="32" a="1"/>
  <c r="L110" i="27" a="1"/>
  <c r="K21" i="2" a="1"/>
  <c r="K22" i="1" a="1"/>
  <c r="L50" i="23" a="1"/>
  <c r="L143" i="26" a="1"/>
  <c r="L23" i="21" a="1"/>
  <c r="L50" i="21" a="1"/>
  <c r="L24" i="9" a="1"/>
  <c r="L80" i="23" a="1"/>
  <c r="L145" i="9" a="1"/>
  <c r="L24" i="33" a="1"/>
  <c r="L142" i="27" a="1"/>
  <c r="L80" i="25" a="1"/>
  <c r="L52" i="30" a="1"/>
  <c r="K81" i="1" a="1"/>
  <c r="K49" i="2" a="1"/>
  <c r="L49" i="33" a="1"/>
  <c r="L23" i="28" a="1"/>
  <c r="L24" i="26" a="1"/>
  <c r="L175" i="27" a="1"/>
  <c r="L144" i="33" a="1"/>
  <c r="L176" i="34" a="1"/>
  <c r="L79" i="29" a="1"/>
  <c r="L173" i="32" a="1"/>
  <c r="L111" i="32" a="1"/>
  <c r="L176" i="24" a="1"/>
  <c r="L142" i="25" a="1"/>
  <c r="L142" i="30" a="1"/>
  <c r="L49" i="25" a="1"/>
  <c r="L112" i="28" a="1"/>
  <c r="L111" i="24" a="1"/>
  <c r="L173" i="8" a="1"/>
  <c r="G26" i="34" l="1"/>
  <c r="K25" i="34"/>
  <c r="K24" i="34"/>
  <c r="L24" i="33"/>
  <c r="M24" i="33" s="1"/>
  <c r="B24" i="33" s="1"/>
  <c r="C24" i="33" s="1"/>
  <c r="G26" i="33"/>
  <c r="K25" i="33" s="1"/>
  <c r="G26" i="32"/>
  <c r="K25" i="32"/>
  <c r="K24" i="32"/>
  <c r="L23" i="31"/>
  <c r="M23" i="31" s="1"/>
  <c r="B23" i="31" s="1"/>
  <c r="C23" i="31" s="1"/>
  <c r="G25" i="31"/>
  <c r="B22" i="31"/>
  <c r="C22" i="31" s="1"/>
  <c r="B21" i="31"/>
  <c r="C21" i="31" s="1"/>
  <c r="L24" i="30"/>
  <c r="M24" i="30" s="1"/>
  <c r="G26" i="30"/>
  <c r="K25" i="30"/>
  <c r="B24" i="30"/>
  <c r="C24" i="30" s="1"/>
  <c r="L23" i="29"/>
  <c r="M23" i="29" s="1"/>
  <c r="B23" i="29" s="1"/>
  <c r="C23" i="29" s="1"/>
  <c r="G25" i="29"/>
  <c r="K24" i="29" s="1"/>
  <c r="B22" i="29"/>
  <c r="C22" i="29" s="1"/>
  <c r="B21" i="29"/>
  <c r="C21" i="29" s="1"/>
  <c r="L23" i="28"/>
  <c r="M23" i="28" s="1"/>
  <c r="G25" i="28"/>
  <c r="K24" i="28" s="1"/>
  <c r="B23" i="28"/>
  <c r="C23" i="28" s="1"/>
  <c r="B22" i="28"/>
  <c r="C22" i="28" s="1"/>
  <c r="L24" i="27"/>
  <c r="M24" i="27" s="1"/>
  <c r="B24" i="27" s="1"/>
  <c r="C24" i="27" s="1"/>
  <c r="G26" i="27"/>
  <c r="K25" i="27" s="1"/>
  <c r="L24" i="26"/>
  <c r="M24" i="26" s="1"/>
  <c r="B24" i="26" s="1"/>
  <c r="C24" i="26" s="1"/>
  <c r="G26" i="26"/>
  <c r="K25" i="26" s="1"/>
  <c r="L23" i="25"/>
  <c r="M23" i="25" s="1"/>
  <c r="B23" i="25" s="1"/>
  <c r="C23" i="25" s="1"/>
  <c r="G25" i="25"/>
  <c r="B22" i="25"/>
  <c r="C22" i="25" s="1"/>
  <c r="B21" i="25"/>
  <c r="C21" i="25" s="1"/>
  <c r="L24" i="24"/>
  <c r="M24" i="24" s="1"/>
  <c r="B24" i="24" s="1"/>
  <c r="C24" i="24" s="1"/>
  <c r="G26" i="24"/>
  <c r="K25" i="24"/>
  <c r="G26" i="23"/>
  <c r="K24" i="23"/>
  <c r="L23" i="22"/>
  <c r="M23" i="22" s="1"/>
  <c r="B23" i="22" s="1"/>
  <c r="C23" i="22" s="1"/>
  <c r="G25" i="22"/>
  <c r="B22" i="22"/>
  <c r="C22" i="22" s="1"/>
  <c r="B21" i="22"/>
  <c r="C21" i="22" s="1"/>
  <c r="L23" i="21"/>
  <c r="M23" i="21" s="1"/>
  <c r="B23" i="21" s="1"/>
  <c r="C23" i="21" s="1"/>
  <c r="G25" i="21"/>
  <c r="K24" i="21"/>
  <c r="L23" i="8"/>
  <c r="M23" i="8" s="1"/>
  <c r="B23" i="8" s="1"/>
  <c r="C23" i="8" s="1"/>
  <c r="G25" i="8"/>
  <c r="K24" i="8" s="1"/>
  <c r="B22" i="8"/>
  <c r="C22" i="8" s="1"/>
  <c r="B21" i="8"/>
  <c r="C21" i="8" s="1"/>
  <c r="L24" i="9"/>
  <c r="M24" i="9" s="1"/>
  <c r="B24" i="9" s="1"/>
  <c r="C24" i="9" s="1"/>
  <c r="G26" i="9"/>
  <c r="K25" i="9"/>
  <c r="L23" i="4"/>
  <c r="M23" i="4" s="1"/>
  <c r="B23" i="4" s="1"/>
  <c r="C23" i="4" s="1"/>
  <c r="G25" i="4"/>
  <c r="K24" i="4"/>
  <c r="B22" i="4"/>
  <c r="C22" i="4" s="1"/>
  <c r="B21" i="4"/>
  <c r="C21" i="4" s="1"/>
  <c r="L23" i="3"/>
  <c r="M23" i="3" s="1"/>
  <c r="B23" i="3" s="1"/>
  <c r="C23" i="3" s="1"/>
  <c r="G25" i="3"/>
  <c r="K24" i="3"/>
  <c r="B22" i="3"/>
  <c r="C22" i="3" s="1"/>
  <c r="B21" i="3"/>
  <c r="C21" i="3" s="1"/>
  <c r="K21" i="2"/>
  <c r="L21" i="2" s="1"/>
  <c r="G24" i="2"/>
  <c r="J23" i="2"/>
  <c r="J22" i="2"/>
  <c r="K22" i="1"/>
  <c r="L22" i="1" s="1"/>
  <c r="B21" i="1"/>
  <c r="C21" i="1" s="1"/>
  <c r="B20" i="1"/>
  <c r="C20" i="1" s="1"/>
  <c r="G24" i="1"/>
  <c r="J23" i="1" s="1"/>
  <c r="L48" i="8"/>
  <c r="M48" i="8" s="1"/>
  <c r="B48" i="8" s="1"/>
  <c r="C48" i="8" s="1"/>
  <c r="L173" i="8"/>
  <c r="M173" i="8" s="1"/>
  <c r="L142" i="8"/>
  <c r="M142" i="8" s="1"/>
  <c r="B142" i="8" s="1"/>
  <c r="C142" i="8" s="1"/>
  <c r="L111" i="8"/>
  <c r="M111" i="8" s="1"/>
  <c r="B111" i="8" s="1"/>
  <c r="C111" i="8" s="1"/>
  <c r="L83" i="9"/>
  <c r="M83" i="9" s="1"/>
  <c r="B83" i="9" s="1"/>
  <c r="C83" i="9" s="1"/>
  <c r="L111" i="9"/>
  <c r="M111" i="9" s="1"/>
  <c r="B111" i="9" s="1"/>
  <c r="C111" i="9" s="1"/>
  <c r="L145" i="9"/>
  <c r="M145" i="9" s="1"/>
  <c r="L144" i="9"/>
  <c r="M144" i="9" s="1"/>
  <c r="L49" i="9"/>
  <c r="M49" i="9" s="1"/>
  <c r="B49" i="9" s="1"/>
  <c r="C49" i="9" s="1"/>
  <c r="L49" i="4"/>
  <c r="M49" i="4" s="1"/>
  <c r="B49" i="4" s="1"/>
  <c r="C49" i="4" s="1"/>
  <c r="L113" i="4"/>
  <c r="M113" i="4" s="1"/>
  <c r="B113" i="4" s="1"/>
  <c r="C113" i="4" s="1"/>
  <c r="L173" i="4"/>
  <c r="M173" i="4" s="1"/>
  <c r="L79" i="4"/>
  <c r="M79" i="4" s="1"/>
  <c r="L145" i="4"/>
  <c r="M145" i="4" s="1"/>
  <c r="L49" i="3"/>
  <c r="M49" i="3" s="1"/>
  <c r="L173" i="3"/>
  <c r="M173" i="3" s="1"/>
  <c r="L174" i="3"/>
  <c r="M174" i="3" s="1"/>
  <c r="L82" i="3"/>
  <c r="M82" i="3" s="1"/>
  <c r="L142" i="3"/>
  <c r="M142" i="3" s="1"/>
  <c r="B142" i="3" s="1"/>
  <c r="C142" i="3" s="1"/>
  <c r="L113" i="3"/>
  <c r="M113" i="3" s="1"/>
  <c r="B113" i="3" s="1"/>
  <c r="C113" i="3" s="1"/>
  <c r="K49" i="2"/>
  <c r="L49" i="2" s="1"/>
  <c r="B49" i="2" s="1"/>
  <c r="C49" i="2" s="1"/>
  <c r="K142" i="2"/>
  <c r="L142" i="2" s="1"/>
  <c r="B142" i="2" s="1"/>
  <c r="C142" i="2" s="1"/>
  <c r="K79" i="2"/>
  <c r="L79" i="2" s="1"/>
  <c r="B79" i="2" s="1"/>
  <c r="C79" i="2" s="1"/>
  <c r="K113" i="2"/>
  <c r="L113" i="2" s="1"/>
  <c r="K112" i="2"/>
  <c r="L112" i="2" s="1"/>
  <c r="L80" i="34"/>
  <c r="M80" i="34" s="1"/>
  <c r="L176" i="34"/>
  <c r="M176" i="34" s="1"/>
  <c r="L177" i="34"/>
  <c r="M177" i="34" s="1"/>
  <c r="L112" i="34"/>
  <c r="M112" i="34" s="1"/>
  <c r="B112" i="34" s="1"/>
  <c r="C112" i="34" s="1"/>
  <c r="G83" i="34"/>
  <c r="K82" i="34" s="1"/>
  <c r="K81" i="34"/>
  <c r="G179" i="34"/>
  <c r="K178" i="34" s="1"/>
  <c r="G51" i="34"/>
  <c r="K49" i="34"/>
  <c r="G146" i="34"/>
  <c r="K145" i="34"/>
  <c r="K144" i="34"/>
  <c r="G114" i="34"/>
  <c r="K113" i="34" s="1"/>
  <c r="L144" i="33"/>
  <c r="M144" i="33" s="1"/>
  <c r="B144" i="33" s="1"/>
  <c r="C144" i="33" s="1"/>
  <c r="L49" i="33"/>
  <c r="M49" i="33" s="1"/>
  <c r="B49" i="33" s="1"/>
  <c r="C49" i="33" s="1"/>
  <c r="L80" i="33"/>
  <c r="M80" i="33" s="1"/>
  <c r="B80" i="33" s="1"/>
  <c r="C80" i="33" s="1"/>
  <c r="G178" i="33"/>
  <c r="K177" i="33"/>
  <c r="K176" i="33"/>
  <c r="G115" i="33"/>
  <c r="K114" i="33" s="1"/>
  <c r="K113" i="33"/>
  <c r="B79" i="33"/>
  <c r="C79" i="33" s="1"/>
  <c r="B78" i="33"/>
  <c r="C78" i="33" s="1"/>
  <c r="G82" i="33"/>
  <c r="K81" i="33" s="1"/>
  <c r="G51" i="33"/>
  <c r="K50" i="33" s="1"/>
  <c r="G146" i="33"/>
  <c r="K145" i="33" s="1"/>
  <c r="B48" i="33"/>
  <c r="C48" i="33" s="1"/>
  <c r="B47" i="33"/>
  <c r="C47" i="33" s="1"/>
  <c r="B143" i="33"/>
  <c r="C143" i="33" s="1"/>
  <c r="L110" i="32"/>
  <c r="M110" i="32" s="1"/>
  <c r="L111" i="32"/>
  <c r="M111" i="32" s="1"/>
  <c r="L80" i="32"/>
  <c r="M80" i="32" s="1"/>
  <c r="B80" i="32" s="1"/>
  <c r="C80" i="32" s="1"/>
  <c r="L49" i="32"/>
  <c r="M49" i="32" s="1"/>
  <c r="L50" i="32"/>
  <c r="M50" i="32" s="1"/>
  <c r="L173" i="32"/>
  <c r="M173" i="32" s="1"/>
  <c r="L174" i="32"/>
  <c r="M174" i="32" s="1"/>
  <c r="L143" i="32"/>
  <c r="M143" i="32" s="1"/>
  <c r="G113" i="32"/>
  <c r="K112" i="32"/>
  <c r="G82" i="32"/>
  <c r="G52" i="32"/>
  <c r="K51" i="32" s="1"/>
  <c r="G176" i="32"/>
  <c r="K175" i="32" s="1"/>
  <c r="G145" i="32"/>
  <c r="B79" i="32"/>
  <c r="C79" i="32" s="1"/>
  <c r="B78" i="32"/>
  <c r="C78" i="32" s="1"/>
  <c r="B142" i="32"/>
  <c r="C142" i="32" s="1"/>
  <c r="B141" i="32"/>
  <c r="C141" i="32" s="1"/>
  <c r="L112" i="31"/>
  <c r="M112" i="31" s="1"/>
  <c r="B112" i="31" s="1"/>
  <c r="C112" i="31" s="1"/>
  <c r="L80" i="31"/>
  <c r="M80" i="31" s="1"/>
  <c r="B80" i="31" s="1"/>
  <c r="C80" i="31" s="1"/>
  <c r="G114" i="31"/>
  <c r="G82" i="31"/>
  <c r="G178" i="31"/>
  <c r="K176" i="31"/>
  <c r="G146" i="31"/>
  <c r="K145" i="31"/>
  <c r="K144" i="31"/>
  <c r="G51" i="31"/>
  <c r="K50" i="31" s="1"/>
  <c r="K49" i="31"/>
  <c r="B79" i="31"/>
  <c r="C79" i="31" s="1"/>
  <c r="B78" i="31"/>
  <c r="C78" i="31" s="1"/>
  <c r="B175" i="31"/>
  <c r="C175" i="31" s="1"/>
  <c r="B111" i="31"/>
  <c r="C111" i="31" s="1"/>
  <c r="B110" i="31"/>
  <c r="C110" i="31" s="1"/>
  <c r="L112" i="30"/>
  <c r="M112" i="30" s="1"/>
  <c r="B112" i="30" s="1"/>
  <c r="C112" i="30" s="1"/>
  <c r="L176" i="30"/>
  <c r="M176" i="30" s="1"/>
  <c r="L142" i="30"/>
  <c r="M142" i="30" s="1"/>
  <c r="B142" i="30" s="1"/>
  <c r="C142" i="30" s="1"/>
  <c r="L80" i="30"/>
  <c r="M80" i="30" s="1"/>
  <c r="B80" i="30" s="1"/>
  <c r="C80" i="30" s="1"/>
  <c r="L52" i="30"/>
  <c r="M52" i="30" s="1"/>
  <c r="L177" i="30"/>
  <c r="M177" i="30" s="1"/>
  <c r="L143" i="30"/>
  <c r="M143" i="30" s="1"/>
  <c r="G82" i="30"/>
  <c r="G55" i="30"/>
  <c r="K54" i="30" s="1"/>
  <c r="K53" i="30"/>
  <c r="G114" i="30"/>
  <c r="K113" i="30" s="1"/>
  <c r="G179" i="30"/>
  <c r="K178" i="30" s="1"/>
  <c r="G145" i="30"/>
  <c r="B141" i="30"/>
  <c r="C141" i="30" s="1"/>
  <c r="B111" i="30"/>
  <c r="C111" i="30" s="1"/>
  <c r="B110" i="30"/>
  <c r="C110" i="30" s="1"/>
  <c r="L175" i="29"/>
  <c r="M175" i="29" s="1"/>
  <c r="B175" i="29" s="1"/>
  <c r="C175" i="29" s="1"/>
  <c r="L110" i="29"/>
  <c r="M110" i="29" s="1"/>
  <c r="L79" i="29"/>
  <c r="M79" i="29" s="1"/>
  <c r="G177" i="29"/>
  <c r="G82" i="29"/>
  <c r="K80" i="29"/>
  <c r="G145" i="29"/>
  <c r="K144" i="29" s="1"/>
  <c r="K143" i="29"/>
  <c r="G55" i="29"/>
  <c r="K53" i="29"/>
  <c r="G113" i="29"/>
  <c r="K112" i="29" s="1"/>
  <c r="K111" i="29"/>
  <c r="B142" i="29"/>
  <c r="C142" i="29" s="1"/>
  <c r="B141" i="29"/>
  <c r="C141" i="29" s="1"/>
  <c r="B174" i="29"/>
  <c r="C174" i="29" s="1"/>
  <c r="B173" i="29"/>
  <c r="C173" i="29" s="1"/>
  <c r="B52" i="29"/>
  <c r="C52" i="29" s="1"/>
  <c r="B51" i="29"/>
  <c r="C51" i="29" s="1"/>
  <c r="L80" i="28"/>
  <c r="M80" i="28" s="1"/>
  <c r="B80" i="28" s="1"/>
  <c r="C80" i="28" s="1"/>
  <c r="L48" i="28"/>
  <c r="M48" i="28" s="1"/>
  <c r="B48" i="28" s="1"/>
  <c r="C48" i="28" s="1"/>
  <c r="L112" i="28"/>
  <c r="M112" i="28" s="1"/>
  <c r="L176" i="28"/>
  <c r="M176" i="28" s="1"/>
  <c r="L177" i="28"/>
  <c r="M177" i="28" s="1"/>
  <c r="L49" i="28"/>
  <c r="M49" i="28" s="1"/>
  <c r="G114" i="28"/>
  <c r="K113" i="28" s="1"/>
  <c r="G146" i="28"/>
  <c r="K145" i="28" s="1"/>
  <c r="K144" i="28"/>
  <c r="G179" i="28"/>
  <c r="K178" i="28" s="1"/>
  <c r="G51" i="28"/>
  <c r="B47" i="28"/>
  <c r="C47" i="28" s="1"/>
  <c r="B111" i="28"/>
  <c r="C111" i="28" s="1"/>
  <c r="B110" i="28"/>
  <c r="C110" i="28" s="1"/>
  <c r="B79" i="26"/>
  <c r="C79" i="26" s="1"/>
  <c r="G82" i="28"/>
  <c r="B79" i="28"/>
  <c r="C79" i="28" s="1"/>
  <c r="B78" i="28"/>
  <c r="C78" i="28" s="1"/>
  <c r="L142" i="27"/>
  <c r="M142" i="27" s="1"/>
  <c r="B142" i="27" s="1"/>
  <c r="C142" i="27" s="1"/>
  <c r="L175" i="27"/>
  <c r="M175" i="27" s="1"/>
  <c r="B175" i="27" s="1"/>
  <c r="C175" i="27" s="1"/>
  <c r="L110" i="27"/>
  <c r="M110" i="27" s="1"/>
  <c r="B110" i="27" s="1"/>
  <c r="C110" i="27" s="1"/>
  <c r="L49" i="27"/>
  <c r="M49" i="27" s="1"/>
  <c r="B49" i="27" s="1"/>
  <c r="C49" i="27" s="1"/>
  <c r="L111" i="27"/>
  <c r="M111" i="27" s="1"/>
  <c r="G177" i="27"/>
  <c r="G51" i="27"/>
  <c r="K50" i="27" s="1"/>
  <c r="G82" i="27"/>
  <c r="G113" i="27"/>
  <c r="K112" i="27" s="1"/>
  <c r="B141" i="27"/>
  <c r="C141" i="27" s="1"/>
  <c r="B140" i="27"/>
  <c r="C140" i="27" s="1"/>
  <c r="B109" i="27"/>
  <c r="C109" i="27" s="1"/>
  <c r="K80" i="27"/>
  <c r="G144" i="27"/>
  <c r="B79" i="27"/>
  <c r="C79" i="27" s="1"/>
  <c r="B78" i="27"/>
  <c r="C78" i="27" s="1"/>
  <c r="B174" i="27"/>
  <c r="C174" i="27" s="1"/>
  <c r="B173" i="27"/>
  <c r="C173" i="27" s="1"/>
  <c r="L80" i="26"/>
  <c r="M80" i="26" s="1"/>
  <c r="B80" i="26" s="1"/>
  <c r="C80" i="26" s="1"/>
  <c r="L143" i="26"/>
  <c r="M143" i="26" s="1"/>
  <c r="L144" i="26"/>
  <c r="M144" i="26" s="1"/>
  <c r="L50" i="26"/>
  <c r="M50" i="26" s="1"/>
  <c r="L110" i="26"/>
  <c r="M110" i="26" s="1"/>
  <c r="L111" i="26"/>
  <c r="M111" i="26" s="1"/>
  <c r="L51" i="26"/>
  <c r="M51" i="26" s="1"/>
  <c r="G146" i="26"/>
  <c r="K145" i="26" s="1"/>
  <c r="G175" i="26"/>
  <c r="K174" i="26" s="1"/>
  <c r="K173" i="26"/>
  <c r="G82" i="26"/>
  <c r="G113" i="26"/>
  <c r="K112" i="26" s="1"/>
  <c r="G53" i="26"/>
  <c r="K52" i="26" s="1"/>
  <c r="L114" i="25"/>
  <c r="M114" i="25" s="1"/>
  <c r="L113" i="25"/>
  <c r="M113" i="25" s="1"/>
  <c r="L49" i="25"/>
  <c r="M49" i="25" s="1"/>
  <c r="L143" i="25"/>
  <c r="M143" i="25" s="1"/>
  <c r="L80" i="25"/>
  <c r="M80" i="25" s="1"/>
  <c r="L142" i="25"/>
  <c r="M142" i="25" s="1"/>
  <c r="G178" i="25"/>
  <c r="K177" i="25" s="1"/>
  <c r="K176" i="25"/>
  <c r="G145" i="25"/>
  <c r="G116" i="25"/>
  <c r="G52" i="25"/>
  <c r="K51" i="25"/>
  <c r="K50" i="25"/>
  <c r="G82" i="25"/>
  <c r="B141" i="25"/>
  <c r="C141" i="25" s="1"/>
  <c r="L80" i="24"/>
  <c r="M80" i="24" s="1"/>
  <c r="B80" i="24" s="1"/>
  <c r="C80" i="24" s="1"/>
  <c r="L110" i="24"/>
  <c r="M110" i="24" s="1"/>
  <c r="L111" i="24"/>
  <c r="M111" i="24" s="1"/>
  <c r="L50" i="24"/>
  <c r="M50" i="24" s="1"/>
  <c r="L176" i="24"/>
  <c r="M176" i="24" s="1"/>
  <c r="L177" i="24"/>
  <c r="M177" i="24" s="1"/>
  <c r="L49" i="24"/>
  <c r="M49" i="24" s="1"/>
  <c r="L143" i="24"/>
  <c r="M143" i="24" s="1"/>
  <c r="B143" i="24" s="1"/>
  <c r="C143" i="24" s="1"/>
  <c r="G82" i="24"/>
  <c r="K81" i="24" s="1"/>
  <c r="G145" i="24"/>
  <c r="G179" i="24"/>
  <c r="K178" i="24" s="1"/>
  <c r="G113" i="24"/>
  <c r="K112" i="24" s="1"/>
  <c r="G52" i="24"/>
  <c r="K51" i="24" s="1"/>
  <c r="B142" i="24"/>
  <c r="C142" i="24" s="1"/>
  <c r="L110" i="23"/>
  <c r="M110" i="23" s="1"/>
  <c r="L49" i="23"/>
  <c r="M49" i="23" s="1"/>
  <c r="B49" i="23" s="1"/>
  <c r="C49" i="23" s="1"/>
  <c r="L50" i="23"/>
  <c r="M50" i="23" s="1"/>
  <c r="L80" i="23"/>
  <c r="M80" i="23" s="1"/>
  <c r="L143" i="23"/>
  <c r="M143" i="23" s="1"/>
  <c r="B143" i="23" s="1"/>
  <c r="C143" i="23" s="1"/>
  <c r="L173" i="23"/>
  <c r="M173" i="23" s="1"/>
  <c r="B142" i="23"/>
  <c r="C142" i="23" s="1"/>
  <c r="B141" i="23"/>
  <c r="C141" i="23" s="1"/>
  <c r="G113" i="23"/>
  <c r="K112" i="23" s="1"/>
  <c r="K111" i="23"/>
  <c r="G52" i="23"/>
  <c r="G82" i="23"/>
  <c r="G145" i="23"/>
  <c r="G176" i="23"/>
  <c r="K175" i="23" s="1"/>
  <c r="K174" i="23"/>
  <c r="B48" i="23"/>
  <c r="C48" i="23" s="1"/>
  <c r="L50" i="22"/>
  <c r="M50" i="22" s="1"/>
  <c r="B50" i="22" s="1"/>
  <c r="C50" i="22" s="1"/>
  <c r="L114" i="22"/>
  <c r="M114" i="22" s="1"/>
  <c r="L141" i="22"/>
  <c r="M141" i="22" s="1"/>
  <c r="B141" i="22" s="1"/>
  <c r="C141" i="22" s="1"/>
  <c r="L79" i="22"/>
  <c r="M79" i="22" s="1"/>
  <c r="L113" i="22"/>
  <c r="M113" i="22" s="1"/>
  <c r="L142" i="22"/>
  <c r="M142" i="22" s="1"/>
  <c r="L80" i="22"/>
  <c r="M80" i="22" s="1"/>
  <c r="G144" i="22"/>
  <c r="G82" i="22"/>
  <c r="K81" i="22" s="1"/>
  <c r="G52" i="22"/>
  <c r="G175" i="22"/>
  <c r="K173" i="22"/>
  <c r="G116" i="22"/>
  <c r="K115" i="22" s="1"/>
  <c r="B140" i="22"/>
  <c r="C140" i="22" s="1"/>
  <c r="L143" i="21"/>
  <c r="M143" i="21" s="1"/>
  <c r="L175" i="21"/>
  <c r="M175" i="21" s="1"/>
  <c r="B175" i="21" s="1"/>
  <c r="C175" i="21" s="1"/>
  <c r="L81" i="21"/>
  <c r="M81" i="21" s="1"/>
  <c r="B81" i="21" s="1"/>
  <c r="C81" i="21" s="1"/>
  <c r="L50" i="21"/>
  <c r="M50" i="21" s="1"/>
  <c r="B50" i="21" s="1"/>
  <c r="C50" i="21" s="1"/>
  <c r="B174" i="21"/>
  <c r="C174" i="21" s="1"/>
  <c r="B173" i="21"/>
  <c r="C173" i="21" s="1"/>
  <c r="B49" i="21"/>
  <c r="C49" i="21" s="1"/>
  <c r="B48" i="21"/>
  <c r="C48" i="21" s="1"/>
  <c r="G146" i="21"/>
  <c r="K145" i="21" s="1"/>
  <c r="K144" i="21"/>
  <c r="B111" i="21"/>
  <c r="C111" i="21" s="1"/>
  <c r="G177" i="21"/>
  <c r="K176" i="21" s="1"/>
  <c r="G83" i="21"/>
  <c r="K82" i="21" s="1"/>
  <c r="G114" i="21"/>
  <c r="G52" i="21"/>
  <c r="K112" i="21"/>
  <c r="K172" i="1"/>
  <c r="L172" i="1" s="1"/>
  <c r="K81" i="1"/>
  <c r="L81" i="1" s="1"/>
  <c r="B81" i="1" s="1"/>
  <c r="C81" i="1" s="1"/>
  <c r="L46" i="1"/>
  <c r="B46" i="1" s="1"/>
  <c r="C46" i="1" s="1"/>
  <c r="G147" i="9"/>
  <c r="K146" i="9" s="1"/>
  <c r="B110" i="9"/>
  <c r="C110" i="9" s="1"/>
  <c r="B109" i="9"/>
  <c r="C109" i="9" s="1"/>
  <c r="G175" i="9"/>
  <c r="G113" i="9"/>
  <c r="K112" i="9"/>
  <c r="B48" i="9"/>
  <c r="C48" i="9" s="1"/>
  <c r="B47" i="9"/>
  <c r="C47" i="9" s="1"/>
  <c r="K173" i="9"/>
  <c r="G85" i="9"/>
  <c r="K84" i="9" s="1"/>
  <c r="B172" i="9"/>
  <c r="C172" i="9" s="1"/>
  <c r="B171" i="9"/>
  <c r="C171" i="9" s="1"/>
  <c r="G51" i="9"/>
  <c r="G82" i="8"/>
  <c r="K81" i="8" s="1"/>
  <c r="G51" i="8"/>
  <c r="K50" i="8" s="1"/>
  <c r="K49" i="8"/>
  <c r="B110" i="8"/>
  <c r="C110" i="8" s="1"/>
  <c r="B109" i="8"/>
  <c r="C109" i="8" s="1"/>
  <c r="G144" i="8"/>
  <c r="K143" i="8" s="1"/>
  <c r="G113" i="8"/>
  <c r="K112" i="8" s="1"/>
  <c r="K80" i="8"/>
  <c r="G176" i="8"/>
  <c r="K175" i="8" s="1"/>
  <c r="K174" i="8"/>
  <c r="B79" i="8"/>
  <c r="C79" i="8" s="1"/>
  <c r="B78" i="8"/>
  <c r="C78" i="8" s="1"/>
  <c r="B47" i="8"/>
  <c r="C47" i="8" s="1"/>
  <c r="G176" i="4"/>
  <c r="K175" i="4" s="1"/>
  <c r="G82" i="4"/>
  <c r="K81" i="4" s="1"/>
  <c r="G147" i="4"/>
  <c r="B112" i="4"/>
  <c r="C112" i="4" s="1"/>
  <c r="B111" i="4"/>
  <c r="C111" i="4" s="1"/>
  <c r="G51" i="4"/>
  <c r="K80" i="4"/>
  <c r="G115" i="4"/>
  <c r="K174" i="4"/>
  <c r="G85" i="3"/>
  <c r="K84" i="3" s="1"/>
  <c r="B112" i="3"/>
  <c r="C112" i="3" s="1"/>
  <c r="B111" i="3"/>
  <c r="C111" i="3" s="1"/>
  <c r="G115" i="3"/>
  <c r="K114" i="3" s="1"/>
  <c r="K83" i="3"/>
  <c r="G176" i="3"/>
  <c r="K175" i="3" s="1"/>
  <c r="G144" i="3"/>
  <c r="K143" i="3" s="1"/>
  <c r="G52" i="3"/>
  <c r="K51" i="3" s="1"/>
  <c r="K50" i="3"/>
  <c r="G175" i="2"/>
  <c r="J174" i="2" s="1"/>
  <c r="G82" i="2"/>
  <c r="J81" i="2" s="1"/>
  <c r="J80" i="2"/>
  <c r="G51" i="2"/>
  <c r="J50" i="2" s="1"/>
  <c r="J173" i="2"/>
  <c r="G144" i="2"/>
  <c r="J143" i="2"/>
  <c r="G115" i="2"/>
  <c r="J114" i="2" s="1"/>
  <c r="B78" i="2"/>
  <c r="C78" i="2" s="1"/>
  <c r="G175" i="1"/>
  <c r="J174" i="1" s="1"/>
  <c r="J173" i="1"/>
  <c r="G144" i="1"/>
  <c r="J143" i="1" s="1"/>
  <c r="J142" i="1"/>
  <c r="B141" i="1"/>
  <c r="C141" i="1" s="1"/>
  <c r="B140" i="1"/>
  <c r="C140" i="1" s="1"/>
  <c r="G113" i="1"/>
  <c r="J111" i="1"/>
  <c r="B110" i="1"/>
  <c r="C110" i="1" s="1"/>
  <c r="B109" i="1"/>
  <c r="C109" i="1" s="1"/>
  <c r="G83" i="1"/>
  <c r="G49" i="1"/>
  <c r="J47" i="1"/>
  <c r="L50" i="31" a="1"/>
  <c r="L145" i="34" a="1"/>
  <c r="L50" i="8" a="1"/>
  <c r="L53" i="29" a="1"/>
  <c r="L24" i="28" a="1"/>
  <c r="L144" i="28" a="1"/>
  <c r="L80" i="27" a="1"/>
  <c r="L144" i="31" a="1"/>
  <c r="L83" i="3" a="1"/>
  <c r="K23" i="2" a="1"/>
  <c r="K50" i="2" a="1"/>
  <c r="L113" i="28" a="1"/>
  <c r="L81" i="22" a="1"/>
  <c r="L112" i="26" a="1"/>
  <c r="L84" i="3" a="1"/>
  <c r="L80" i="8" a="1"/>
  <c r="L81" i="24" a="1"/>
  <c r="L24" i="23" a="1"/>
  <c r="K47" i="1" a="1"/>
  <c r="L145" i="21" a="1"/>
  <c r="L114" i="3" a="1"/>
  <c r="L51" i="24" a="1"/>
  <c r="L173" i="9" a="1"/>
  <c r="K114" i="2" a="1"/>
  <c r="L25" i="9" a="1"/>
  <c r="L25" i="34" a="1"/>
  <c r="L175" i="3" a="1"/>
  <c r="L54" i="30" a="1"/>
  <c r="L112" i="29" a="1"/>
  <c r="L114" i="33" a="1"/>
  <c r="L49" i="31" a="1"/>
  <c r="L50" i="25" a="1"/>
  <c r="L176" i="21" a="1"/>
  <c r="L144" i="34" a="1"/>
  <c r="L25" i="26" a="1"/>
  <c r="L146" i="9" a="1"/>
  <c r="L112" i="27" a="1"/>
  <c r="L51" i="25" a="1"/>
  <c r="L82" i="34" a="1"/>
  <c r="L175" i="23" a="1"/>
  <c r="L145" i="28" a="1"/>
  <c r="L113" i="30" a="1"/>
  <c r="L49" i="34" a="1"/>
  <c r="L177" i="33" a="1"/>
  <c r="K143" i="1" a="1"/>
  <c r="L145" i="33" a="1"/>
  <c r="L25" i="27" a="1"/>
  <c r="L51" i="32" a="1"/>
  <c r="L81" i="8" a="1"/>
  <c r="L173" i="22" a="1"/>
  <c r="L53" i="30" a="1"/>
  <c r="L113" i="33" a="1"/>
  <c r="L24" i="34" a="1"/>
  <c r="K23" i="1" a="1"/>
  <c r="L50" i="3" a="1"/>
  <c r="L174" i="23" a="1"/>
  <c r="K142" i="1" a="1"/>
  <c r="L24" i="8" a="1"/>
  <c r="L174" i="8" a="1"/>
  <c r="K173" i="2" a="1"/>
  <c r="L112" i="21" a="1"/>
  <c r="L24" i="32" a="1"/>
  <c r="L177" i="25" a="1"/>
  <c r="L24" i="4" a="1"/>
  <c r="L111" i="29" a="1"/>
  <c r="L112" i="32" a="1"/>
  <c r="L112" i="23" a="1"/>
  <c r="L50" i="27" a="1"/>
  <c r="L112" i="8" a="1"/>
  <c r="L24" i="29" a="1"/>
  <c r="K143" i="2" a="1"/>
  <c r="L176" i="25" a="1"/>
  <c r="L115" i="22" a="1"/>
  <c r="L80" i="29" a="1"/>
  <c r="L81" i="34" a="1"/>
  <c r="L50" i="33" a="1"/>
  <c r="L176" i="33" a="1"/>
  <c r="L84" i="9" a="1"/>
  <c r="L81" i="4" a="1"/>
  <c r="L24" i="3" a="1"/>
  <c r="L176" i="31" a="1"/>
  <c r="L144" i="29" a="1"/>
  <c r="L175" i="8" a="1"/>
  <c r="L24" i="21" a="1"/>
  <c r="K111" i="1" a="1"/>
  <c r="L145" i="31" a="1"/>
  <c r="L145" i="26" a="1"/>
  <c r="L143" i="8" a="1"/>
  <c r="L143" i="29" a="1"/>
  <c r="L175" i="32" a="1"/>
  <c r="L80" i="4" a="1"/>
  <c r="L174" i="26" a="1"/>
  <c r="L82" i="21" a="1"/>
  <c r="L25" i="30" a="1"/>
  <c r="L49" i="8" a="1"/>
  <c r="L178" i="28" a="1"/>
  <c r="K174" i="1" a="1"/>
  <c r="L144" i="21" a="1"/>
  <c r="L143" i="3" a="1"/>
  <c r="L178" i="24" a="1"/>
  <c r="L81" i="33" a="1"/>
  <c r="L111" i="23" a="1"/>
  <c r="L178" i="34" a="1"/>
  <c r="L174" i="4" a="1"/>
  <c r="L25" i="33" a="1"/>
  <c r="L112" i="24" a="1"/>
  <c r="K81" i="2" a="1"/>
  <c r="L112" i="9" a="1"/>
  <c r="K173" i="1" a="1"/>
  <c r="K80" i="2" a="1"/>
  <c r="K174" i="2" a="1"/>
  <c r="L113" i="34" a="1"/>
  <c r="L178" i="30" a="1"/>
  <c r="L25" i="24" a="1"/>
  <c r="L52" i="26" a="1"/>
  <c r="L173" i="26" a="1"/>
  <c r="L51" i="3" a="1"/>
  <c r="L25" i="32" a="1"/>
  <c r="L175" i="4" a="1"/>
  <c r="K22" i="2" a="1"/>
  <c r="L24" i="34" l="1"/>
  <c r="M24" i="34" s="1"/>
  <c r="L25" i="34"/>
  <c r="M25" i="34" s="1"/>
  <c r="G27" i="34"/>
  <c r="K26" i="34" s="1"/>
  <c r="L25" i="33"/>
  <c r="M25" i="33" s="1"/>
  <c r="B25" i="33" s="1"/>
  <c r="C25" i="33" s="1"/>
  <c r="G27" i="33"/>
  <c r="K26" i="33" s="1"/>
  <c r="L24" i="32"/>
  <c r="M24" i="32" s="1"/>
  <c r="L25" i="32"/>
  <c r="M25" i="32" s="1"/>
  <c r="G27" i="32"/>
  <c r="G26" i="31"/>
  <c r="K25" i="31" s="1"/>
  <c r="K24" i="31"/>
  <c r="L25" i="30"/>
  <c r="M25" i="30" s="1"/>
  <c r="B25" i="30" s="1"/>
  <c r="C25" i="30" s="1"/>
  <c r="G27" i="30"/>
  <c r="L24" i="29"/>
  <c r="M24" i="29" s="1"/>
  <c r="G26" i="29"/>
  <c r="K25" i="29"/>
  <c r="B24" i="29"/>
  <c r="C24" i="29" s="1"/>
  <c r="L24" i="28"/>
  <c r="M24" i="28" s="1"/>
  <c r="G26" i="28"/>
  <c r="K25" i="28" s="1"/>
  <c r="B24" i="28"/>
  <c r="C24" i="28" s="1"/>
  <c r="L25" i="27"/>
  <c r="M25" i="27" s="1"/>
  <c r="B25" i="27" s="1"/>
  <c r="C25" i="27" s="1"/>
  <c r="G27" i="27"/>
  <c r="L25" i="26"/>
  <c r="M25" i="26" s="1"/>
  <c r="B25" i="26" s="1"/>
  <c r="C25" i="26" s="1"/>
  <c r="G27" i="26"/>
  <c r="G26" i="25"/>
  <c r="K25" i="25"/>
  <c r="K24" i="25"/>
  <c r="L25" i="24"/>
  <c r="M25" i="24" s="1"/>
  <c r="B25" i="24" s="1"/>
  <c r="C25" i="24" s="1"/>
  <c r="G27" i="24"/>
  <c r="K26" i="24" s="1"/>
  <c r="L24" i="23"/>
  <c r="M24" i="23" s="1"/>
  <c r="G27" i="23"/>
  <c r="K26" i="23"/>
  <c r="K25" i="23"/>
  <c r="G26" i="22"/>
  <c r="K25" i="22" s="1"/>
  <c r="K24" i="22"/>
  <c r="L24" i="21"/>
  <c r="M24" i="21" s="1"/>
  <c r="B24" i="21" s="1"/>
  <c r="C24" i="21" s="1"/>
  <c r="G26" i="21"/>
  <c r="K25" i="21"/>
  <c r="L24" i="8"/>
  <c r="M24" i="8" s="1"/>
  <c r="B24" i="8" s="1"/>
  <c r="C24" i="8" s="1"/>
  <c r="G26" i="8"/>
  <c r="L25" i="9"/>
  <c r="M25" i="9" s="1"/>
  <c r="B25" i="9" s="1"/>
  <c r="C25" i="9" s="1"/>
  <c r="G27" i="9"/>
  <c r="L24" i="4"/>
  <c r="M24" i="4" s="1"/>
  <c r="B24" i="4" s="1"/>
  <c r="C24" i="4" s="1"/>
  <c r="G26" i="4"/>
  <c r="K25" i="4"/>
  <c r="L24" i="3"/>
  <c r="M24" i="3" s="1"/>
  <c r="G26" i="3"/>
  <c r="K25" i="3" s="1"/>
  <c r="B24" i="3"/>
  <c r="C24" i="3" s="1"/>
  <c r="K23" i="2"/>
  <c r="L23" i="2" s="1"/>
  <c r="K22" i="2"/>
  <c r="L22" i="2" s="1"/>
  <c r="B22" i="2" s="1"/>
  <c r="C22" i="2" s="1"/>
  <c r="G25" i="2"/>
  <c r="J24" i="2"/>
  <c r="B21" i="2"/>
  <c r="C21" i="2" s="1"/>
  <c r="K23" i="1"/>
  <c r="L23" i="1" s="1"/>
  <c r="B23" i="1" s="1"/>
  <c r="C23" i="1" s="1"/>
  <c r="G25" i="1"/>
  <c r="J24" i="1"/>
  <c r="B22" i="1"/>
  <c r="C22" i="1" s="1"/>
  <c r="L112" i="8"/>
  <c r="M112" i="8" s="1"/>
  <c r="B112" i="8" s="1"/>
  <c r="C112" i="8" s="1"/>
  <c r="L81" i="8"/>
  <c r="M81" i="8" s="1"/>
  <c r="L174" i="8"/>
  <c r="L80" i="8"/>
  <c r="M80" i="8" s="1"/>
  <c r="L49" i="8"/>
  <c r="M49" i="8" s="1"/>
  <c r="L175" i="8"/>
  <c r="M175" i="8" s="1"/>
  <c r="L143" i="8"/>
  <c r="M143" i="8" s="1"/>
  <c r="B143" i="8" s="1"/>
  <c r="C143" i="8" s="1"/>
  <c r="L50" i="8"/>
  <c r="M50" i="8" s="1"/>
  <c r="L112" i="9"/>
  <c r="M112" i="9" s="1"/>
  <c r="B112" i="9" s="1"/>
  <c r="C112" i="9" s="1"/>
  <c r="L84" i="9"/>
  <c r="M84" i="9" s="1"/>
  <c r="B84" i="9" s="1"/>
  <c r="C84" i="9" s="1"/>
  <c r="L146" i="9"/>
  <c r="M146" i="9" s="1"/>
  <c r="B146" i="9" s="1"/>
  <c r="C146" i="9" s="1"/>
  <c r="L173" i="9"/>
  <c r="M173" i="9" s="1"/>
  <c r="L174" i="4"/>
  <c r="M174" i="4" s="1"/>
  <c r="B174" i="4" s="1"/>
  <c r="C174" i="4" s="1"/>
  <c r="L80" i="4"/>
  <c r="M80" i="4" s="1"/>
  <c r="L81" i="4"/>
  <c r="M81" i="4" s="1"/>
  <c r="L175" i="4"/>
  <c r="M175" i="4" s="1"/>
  <c r="L50" i="3"/>
  <c r="M50" i="3" s="1"/>
  <c r="L175" i="3"/>
  <c r="M175" i="3" s="1"/>
  <c r="B175" i="3" s="1"/>
  <c r="C175" i="3" s="1"/>
  <c r="L51" i="3"/>
  <c r="M51" i="3" s="1"/>
  <c r="L114" i="3"/>
  <c r="M114" i="3" s="1"/>
  <c r="B114" i="3" s="1"/>
  <c r="C114" i="3" s="1"/>
  <c r="L84" i="3"/>
  <c r="M84" i="3" s="1"/>
  <c r="L143" i="3"/>
  <c r="M143" i="3" s="1"/>
  <c r="B143" i="3" s="1"/>
  <c r="C143" i="3" s="1"/>
  <c r="L83" i="3"/>
  <c r="M83" i="3" s="1"/>
  <c r="K81" i="2"/>
  <c r="L81" i="2" s="1"/>
  <c r="K114" i="2"/>
  <c r="L114" i="2" s="1"/>
  <c r="B114" i="2" s="1"/>
  <c r="C114" i="2" s="1"/>
  <c r="K173" i="2"/>
  <c r="L173" i="2" s="1"/>
  <c r="K50" i="2"/>
  <c r="L50" i="2" s="1"/>
  <c r="B50" i="2" s="1"/>
  <c r="C50" i="2" s="1"/>
  <c r="K174" i="2"/>
  <c r="L174" i="2" s="1"/>
  <c r="K80" i="2"/>
  <c r="L80" i="2" s="1"/>
  <c r="K143" i="2"/>
  <c r="L143" i="2" s="1"/>
  <c r="B143" i="2" s="1"/>
  <c r="C143" i="2" s="1"/>
  <c r="L113" i="34"/>
  <c r="M113" i="34" s="1"/>
  <c r="B113" i="34" s="1"/>
  <c r="C113" i="34" s="1"/>
  <c r="L145" i="34"/>
  <c r="M145" i="34" s="1"/>
  <c r="L49" i="34"/>
  <c r="M49" i="34" s="1"/>
  <c r="L144" i="34"/>
  <c r="M144" i="34" s="1"/>
  <c r="L178" i="34"/>
  <c r="M178" i="34" s="1"/>
  <c r="B178" i="34" s="1"/>
  <c r="C178" i="34" s="1"/>
  <c r="L81" i="34"/>
  <c r="M81" i="34" s="1"/>
  <c r="L82" i="34"/>
  <c r="M82" i="34" s="1"/>
  <c r="G52" i="34"/>
  <c r="K51" i="34" s="1"/>
  <c r="K50" i="34"/>
  <c r="G115" i="34"/>
  <c r="K114" i="34"/>
  <c r="G147" i="34"/>
  <c r="K146" i="34" s="1"/>
  <c r="G180" i="34"/>
  <c r="G84" i="34"/>
  <c r="K83" i="34" s="1"/>
  <c r="B177" i="34"/>
  <c r="C177" i="34" s="1"/>
  <c r="B176" i="34"/>
  <c r="C176" i="34" s="1"/>
  <c r="B80" i="34"/>
  <c r="C80" i="34" s="1"/>
  <c r="L81" i="33"/>
  <c r="M81" i="33" s="1"/>
  <c r="B81" i="33" s="1"/>
  <c r="C81" i="33" s="1"/>
  <c r="L114" i="33"/>
  <c r="M114" i="33" s="1"/>
  <c r="L145" i="33"/>
  <c r="M145" i="33" s="1"/>
  <c r="B145" i="33" s="1"/>
  <c r="C145" i="33" s="1"/>
  <c r="L50" i="33"/>
  <c r="M50" i="33" s="1"/>
  <c r="B50" i="33" s="1"/>
  <c r="C50" i="33" s="1"/>
  <c r="L113" i="33"/>
  <c r="M113" i="33" s="1"/>
  <c r="L176" i="33"/>
  <c r="M176" i="33" s="1"/>
  <c r="L177" i="33"/>
  <c r="M177" i="33" s="1"/>
  <c r="G147" i="33"/>
  <c r="K146" i="33" s="1"/>
  <c r="G179" i="33"/>
  <c r="K178" i="33" s="1"/>
  <c r="G52" i="33"/>
  <c r="G83" i="33"/>
  <c r="K82" i="33" s="1"/>
  <c r="G116" i="33"/>
  <c r="K115" i="33" s="1"/>
  <c r="L112" i="32"/>
  <c r="M112" i="32" s="1"/>
  <c r="B112" i="32" s="1"/>
  <c r="C112" i="32" s="1"/>
  <c r="L175" i="32"/>
  <c r="M175" i="32" s="1"/>
  <c r="B175" i="32" s="1"/>
  <c r="C175" i="32" s="1"/>
  <c r="L51" i="32"/>
  <c r="M51" i="32" s="1"/>
  <c r="B51" i="32" s="1"/>
  <c r="C51" i="32" s="1"/>
  <c r="G146" i="32"/>
  <c r="K145" i="32" s="1"/>
  <c r="K144" i="32"/>
  <c r="G177" i="32"/>
  <c r="G53" i="32"/>
  <c r="G83" i="32"/>
  <c r="K82" i="32" s="1"/>
  <c r="K81" i="32"/>
  <c r="G114" i="32"/>
  <c r="K113" i="32" s="1"/>
  <c r="B174" i="32"/>
  <c r="C174" i="32" s="1"/>
  <c r="B173" i="32"/>
  <c r="C173" i="32" s="1"/>
  <c r="B50" i="32"/>
  <c r="C50" i="32" s="1"/>
  <c r="B49" i="32"/>
  <c r="C49" i="32" s="1"/>
  <c r="B143" i="32"/>
  <c r="C143" i="32" s="1"/>
  <c r="B111" i="32"/>
  <c r="C111" i="32" s="1"/>
  <c r="B110" i="32"/>
  <c r="C110" i="32" s="1"/>
  <c r="L50" i="31"/>
  <c r="M50" i="31" s="1"/>
  <c r="L144" i="31"/>
  <c r="M144" i="31" s="1"/>
  <c r="L145" i="31"/>
  <c r="M145" i="31" s="1"/>
  <c r="L49" i="31"/>
  <c r="M49" i="31" s="1"/>
  <c r="L176" i="31"/>
  <c r="M176" i="31" s="1"/>
  <c r="G83" i="31"/>
  <c r="K82" i="31" s="1"/>
  <c r="K81" i="31"/>
  <c r="G115" i="31"/>
  <c r="K114" i="31" s="1"/>
  <c r="G52" i="31"/>
  <c r="K51" i="31" s="1"/>
  <c r="B143" i="25"/>
  <c r="C143" i="25" s="1"/>
  <c r="G147" i="31"/>
  <c r="K146" i="31" s="1"/>
  <c r="G179" i="31"/>
  <c r="K178" i="31" s="1"/>
  <c r="K113" i="31"/>
  <c r="K177" i="31"/>
  <c r="L113" i="30"/>
  <c r="M113" i="30" s="1"/>
  <c r="L178" i="30"/>
  <c r="M178" i="30" s="1"/>
  <c r="B178" i="30" s="1"/>
  <c r="C178" i="30" s="1"/>
  <c r="L53" i="30"/>
  <c r="M53" i="30" s="1"/>
  <c r="B53" i="30" s="1"/>
  <c r="C53" i="30" s="1"/>
  <c r="L54" i="30"/>
  <c r="M54" i="30" s="1"/>
  <c r="G146" i="30"/>
  <c r="K145" i="30" s="1"/>
  <c r="G180" i="30"/>
  <c r="K179" i="30" s="1"/>
  <c r="G83" i="30"/>
  <c r="K82" i="30" s="1"/>
  <c r="B143" i="30"/>
  <c r="C143" i="30" s="1"/>
  <c r="K144" i="30"/>
  <c r="G115" i="30"/>
  <c r="K114" i="30" s="1"/>
  <c r="G56" i="30"/>
  <c r="K81" i="30"/>
  <c r="B52" i="30"/>
  <c r="C52" i="30" s="1"/>
  <c r="B177" i="30"/>
  <c r="C177" i="30" s="1"/>
  <c r="B176" i="30"/>
  <c r="C176" i="30" s="1"/>
  <c r="L111" i="29"/>
  <c r="M111" i="29" s="1"/>
  <c r="B111" i="29" s="1"/>
  <c r="C111" i="29" s="1"/>
  <c r="L112" i="29"/>
  <c r="M112" i="29" s="1"/>
  <c r="L53" i="29"/>
  <c r="M53" i="29" s="1"/>
  <c r="L143" i="29"/>
  <c r="M143" i="29" s="1"/>
  <c r="L144" i="29"/>
  <c r="M144" i="29" s="1"/>
  <c r="L80" i="29"/>
  <c r="M80" i="29" s="1"/>
  <c r="B80" i="29" s="1"/>
  <c r="C80" i="29" s="1"/>
  <c r="G146" i="29"/>
  <c r="K145" i="29"/>
  <c r="G114" i="29"/>
  <c r="G56" i="29"/>
  <c r="K54" i="29"/>
  <c r="G83" i="29"/>
  <c r="K81" i="29"/>
  <c r="G178" i="29"/>
  <c r="K176" i="29"/>
  <c r="B79" i="29"/>
  <c r="C79" i="29" s="1"/>
  <c r="B110" i="29"/>
  <c r="C110" i="29" s="1"/>
  <c r="L113" i="28"/>
  <c r="M113" i="28" s="1"/>
  <c r="B113" i="28" s="1"/>
  <c r="C113" i="28" s="1"/>
  <c r="L178" i="28"/>
  <c r="M178" i="28" s="1"/>
  <c r="L144" i="28"/>
  <c r="M144" i="28" s="1"/>
  <c r="L145" i="28"/>
  <c r="M145" i="28" s="1"/>
  <c r="G115" i="28"/>
  <c r="K114" i="28" s="1"/>
  <c r="G83" i="28"/>
  <c r="K82" i="28" s="1"/>
  <c r="K81" i="28"/>
  <c r="B112" i="28"/>
  <c r="C112" i="28" s="1"/>
  <c r="G52" i="28"/>
  <c r="K51" i="28" s="1"/>
  <c r="K50" i="28"/>
  <c r="G180" i="28"/>
  <c r="K179" i="28" s="1"/>
  <c r="G147" i="28"/>
  <c r="K146" i="28" s="1"/>
  <c r="B177" i="28"/>
  <c r="C177" i="28" s="1"/>
  <c r="B176" i="28"/>
  <c r="C176" i="28" s="1"/>
  <c r="B49" i="28"/>
  <c r="C49" i="28" s="1"/>
  <c r="L112" i="27"/>
  <c r="M112" i="27" s="1"/>
  <c r="B112" i="27" s="1"/>
  <c r="C112" i="27" s="1"/>
  <c r="L50" i="27"/>
  <c r="M50" i="27" s="1"/>
  <c r="B50" i="27" s="1"/>
  <c r="C50" i="27" s="1"/>
  <c r="L80" i="27"/>
  <c r="M80" i="27" s="1"/>
  <c r="G145" i="27"/>
  <c r="G114" i="27"/>
  <c r="K113" i="27" s="1"/>
  <c r="G83" i="27"/>
  <c r="K81" i="27"/>
  <c r="G52" i="27"/>
  <c r="K51" i="27" s="1"/>
  <c r="G178" i="27"/>
  <c r="K177" i="27" s="1"/>
  <c r="K176" i="27"/>
  <c r="B111" i="27"/>
  <c r="C111" i="27" s="1"/>
  <c r="B142" i="25"/>
  <c r="C142" i="25" s="1"/>
  <c r="K143" i="27"/>
  <c r="L112" i="26"/>
  <c r="M112" i="26" s="1"/>
  <c r="B112" i="26" s="1"/>
  <c r="C112" i="26" s="1"/>
  <c r="L173" i="26"/>
  <c r="M173" i="26" s="1"/>
  <c r="L145" i="26"/>
  <c r="M145" i="26" s="1"/>
  <c r="L52" i="26"/>
  <c r="M52" i="26" s="1"/>
  <c r="L174" i="26"/>
  <c r="M174" i="26" s="1"/>
  <c r="G54" i="26"/>
  <c r="G114" i="26"/>
  <c r="K113" i="26" s="1"/>
  <c r="B111" i="26"/>
  <c r="C111" i="26" s="1"/>
  <c r="B110" i="26"/>
  <c r="C110" i="26" s="1"/>
  <c r="B51" i="26"/>
  <c r="C51" i="26" s="1"/>
  <c r="B50" i="26"/>
  <c r="C50" i="26" s="1"/>
  <c r="G83" i="26"/>
  <c r="K82" i="26" s="1"/>
  <c r="K81" i="26"/>
  <c r="G176" i="26"/>
  <c r="K175" i="26" s="1"/>
  <c r="G147" i="26"/>
  <c r="B144" i="26"/>
  <c r="C144" i="26" s="1"/>
  <c r="B143" i="26"/>
  <c r="C143" i="26" s="1"/>
  <c r="L50" i="25"/>
  <c r="M50" i="25" s="1"/>
  <c r="B50" i="25" s="1"/>
  <c r="C50" i="25" s="1"/>
  <c r="L51" i="25"/>
  <c r="M51" i="25" s="1"/>
  <c r="L176" i="25"/>
  <c r="M176" i="25" s="1"/>
  <c r="L177" i="25"/>
  <c r="M177" i="25" s="1"/>
  <c r="G83" i="25"/>
  <c r="K82" i="25" s="1"/>
  <c r="K81" i="25"/>
  <c r="G53" i="25"/>
  <c r="G117" i="25"/>
  <c r="K116" i="25"/>
  <c r="K115" i="25"/>
  <c r="G146" i="25"/>
  <c r="K145" i="25" s="1"/>
  <c r="K144" i="25"/>
  <c r="G179" i="25"/>
  <c r="K178" i="25" s="1"/>
  <c r="B49" i="25"/>
  <c r="C49" i="25" s="1"/>
  <c r="B80" i="25"/>
  <c r="C80" i="25" s="1"/>
  <c r="B114" i="25"/>
  <c r="C114" i="25" s="1"/>
  <c r="B113" i="25"/>
  <c r="C113" i="25" s="1"/>
  <c r="L51" i="24"/>
  <c r="M51" i="24" s="1"/>
  <c r="B51" i="24" s="1"/>
  <c r="C51" i="24" s="1"/>
  <c r="L112" i="24"/>
  <c r="M112" i="24" s="1"/>
  <c r="B112" i="24" s="1"/>
  <c r="C112" i="24" s="1"/>
  <c r="L178" i="24"/>
  <c r="M178" i="24" s="1"/>
  <c r="B178" i="24" s="1"/>
  <c r="C178" i="24" s="1"/>
  <c r="L81" i="24"/>
  <c r="M81" i="24" s="1"/>
  <c r="B81" i="24" s="1"/>
  <c r="C81" i="24" s="1"/>
  <c r="G53" i="24"/>
  <c r="G114" i="24"/>
  <c r="K113" i="24" s="1"/>
  <c r="G180" i="24"/>
  <c r="K179" i="24" s="1"/>
  <c r="G146" i="24"/>
  <c r="K145" i="24" s="1"/>
  <c r="K144" i="24"/>
  <c r="G83" i="24"/>
  <c r="K82" i="24" s="1"/>
  <c r="B50" i="24"/>
  <c r="C50" i="24" s="1"/>
  <c r="B49" i="24"/>
  <c r="C49" i="24" s="1"/>
  <c r="B177" i="24"/>
  <c r="C177" i="24" s="1"/>
  <c r="B176" i="24"/>
  <c r="C176" i="24" s="1"/>
  <c r="B111" i="24"/>
  <c r="C111" i="24" s="1"/>
  <c r="B110" i="24"/>
  <c r="C110" i="24" s="1"/>
  <c r="L175" i="23"/>
  <c r="M175" i="23" s="1"/>
  <c r="L112" i="23"/>
  <c r="M112" i="23" s="1"/>
  <c r="L111" i="23"/>
  <c r="M111" i="23" s="1"/>
  <c r="L174" i="23"/>
  <c r="M174" i="23" s="1"/>
  <c r="B174" i="23" s="1"/>
  <c r="C174" i="23" s="1"/>
  <c r="G146" i="23"/>
  <c r="K145" i="23" s="1"/>
  <c r="K144" i="23"/>
  <c r="G114" i="23"/>
  <c r="K113" i="23" s="1"/>
  <c r="B173" i="23"/>
  <c r="C173" i="23" s="1"/>
  <c r="G177" i="23"/>
  <c r="G83" i="23"/>
  <c r="K82" i="23"/>
  <c r="K81" i="23"/>
  <c r="G53" i="23"/>
  <c r="K51" i="23"/>
  <c r="B80" i="23"/>
  <c r="C80" i="23" s="1"/>
  <c r="B50" i="23"/>
  <c r="C50" i="23" s="1"/>
  <c r="B110" i="23"/>
  <c r="C110" i="23" s="1"/>
  <c r="L115" i="22"/>
  <c r="M115" i="22" s="1"/>
  <c r="B115" i="22" s="1"/>
  <c r="C115" i="22" s="1"/>
  <c r="L173" i="22"/>
  <c r="M173" i="22" s="1"/>
  <c r="L81" i="22"/>
  <c r="M81" i="22" s="1"/>
  <c r="G117" i="22"/>
  <c r="G176" i="22"/>
  <c r="K175" i="22" s="1"/>
  <c r="K174" i="22"/>
  <c r="G53" i="22"/>
  <c r="K52" i="22" s="1"/>
  <c r="K51" i="22"/>
  <c r="G83" i="22"/>
  <c r="G145" i="22"/>
  <c r="K144" i="22" s="1"/>
  <c r="K143" i="22"/>
  <c r="B114" i="22"/>
  <c r="C114" i="22" s="1"/>
  <c r="B113" i="22"/>
  <c r="C113" i="22" s="1"/>
  <c r="B142" i="22"/>
  <c r="C142" i="22" s="1"/>
  <c r="B80" i="22"/>
  <c r="C80" i="22" s="1"/>
  <c r="B79" i="22"/>
  <c r="C79" i="22" s="1"/>
  <c r="L176" i="21"/>
  <c r="M176" i="21" s="1"/>
  <c r="B176" i="21" s="1"/>
  <c r="C176" i="21" s="1"/>
  <c r="L144" i="21"/>
  <c r="M144" i="21" s="1"/>
  <c r="L145" i="21"/>
  <c r="M145" i="21" s="1"/>
  <c r="L82" i="21"/>
  <c r="M82" i="21" s="1"/>
  <c r="B82" i="21" s="1"/>
  <c r="C82" i="21" s="1"/>
  <c r="L112" i="21"/>
  <c r="M112" i="21" s="1"/>
  <c r="G84" i="21"/>
  <c r="K83" i="21" s="1"/>
  <c r="G178" i="21"/>
  <c r="K177" i="21" s="1"/>
  <c r="G147" i="21"/>
  <c r="K146" i="21" s="1"/>
  <c r="G115" i="21"/>
  <c r="G53" i="21"/>
  <c r="K51" i="21"/>
  <c r="K113" i="21"/>
  <c r="B143" i="21"/>
  <c r="C143" i="21" s="1"/>
  <c r="K47" i="1"/>
  <c r="K111" i="1"/>
  <c r="L111" i="1" s="1"/>
  <c r="K143" i="1"/>
  <c r="L143" i="1" s="1"/>
  <c r="K173" i="1"/>
  <c r="L173" i="1" s="1"/>
  <c r="K174" i="1"/>
  <c r="L174" i="1" s="1"/>
  <c r="K142" i="1"/>
  <c r="L142" i="1" s="1"/>
  <c r="B49" i="3"/>
  <c r="C49" i="3" s="1"/>
  <c r="G176" i="9"/>
  <c r="K175" i="9" s="1"/>
  <c r="B145" i="9"/>
  <c r="C145" i="9" s="1"/>
  <c r="B144" i="9"/>
  <c r="C144" i="9" s="1"/>
  <c r="G148" i="9"/>
  <c r="K147" i="9" s="1"/>
  <c r="G114" i="9"/>
  <c r="K113" i="9" s="1"/>
  <c r="K174" i="9"/>
  <c r="G86" i="9"/>
  <c r="K85" i="9" s="1"/>
  <c r="G52" i="9"/>
  <c r="K51" i="9" s="1"/>
  <c r="K50" i="9"/>
  <c r="M174" i="8"/>
  <c r="B174" i="8" s="1"/>
  <c r="C174" i="8" s="1"/>
  <c r="G114" i="8"/>
  <c r="K113" i="8" s="1"/>
  <c r="G145" i="8"/>
  <c r="G83" i="8"/>
  <c r="K82" i="8"/>
  <c r="G177" i="8"/>
  <c r="B173" i="8"/>
  <c r="C173" i="8" s="1"/>
  <c r="G52" i="8"/>
  <c r="K51" i="8" s="1"/>
  <c r="G52" i="4"/>
  <c r="K51" i="4" s="1"/>
  <c r="K50" i="4"/>
  <c r="G148" i="4"/>
  <c r="K147" i="4" s="1"/>
  <c r="K146" i="4"/>
  <c r="G116" i="4"/>
  <c r="K115" i="4" s="1"/>
  <c r="K114" i="4"/>
  <c r="B145" i="4"/>
  <c r="C145" i="4" s="1"/>
  <c r="B79" i="4"/>
  <c r="C79" i="4" s="1"/>
  <c r="G83" i="4"/>
  <c r="K82" i="4" s="1"/>
  <c r="G177" i="4"/>
  <c r="K176" i="4" s="1"/>
  <c r="B173" i="4"/>
  <c r="C173" i="4" s="1"/>
  <c r="G177" i="3"/>
  <c r="G53" i="3"/>
  <c r="B82" i="3"/>
  <c r="C82" i="3" s="1"/>
  <c r="G86" i="3"/>
  <c r="K85" i="3" s="1"/>
  <c r="B174" i="3"/>
  <c r="C174" i="3" s="1"/>
  <c r="B173" i="3"/>
  <c r="C173" i="3" s="1"/>
  <c r="G116" i="3"/>
  <c r="K115" i="3" s="1"/>
  <c r="G145" i="3"/>
  <c r="K144" i="3" s="1"/>
  <c r="G145" i="2"/>
  <c r="J144" i="2" s="1"/>
  <c r="G52" i="2"/>
  <c r="J51" i="2" s="1"/>
  <c r="G83" i="2"/>
  <c r="J82" i="2" s="1"/>
  <c r="G176" i="2"/>
  <c r="J175" i="2" s="1"/>
  <c r="B113" i="2"/>
  <c r="C113" i="2" s="1"/>
  <c r="B112" i="2"/>
  <c r="C112" i="2" s="1"/>
  <c r="G116" i="2"/>
  <c r="J115" i="2" s="1"/>
  <c r="G176" i="1"/>
  <c r="J175" i="1" s="1"/>
  <c r="B172" i="1"/>
  <c r="C172" i="1" s="1"/>
  <c r="G145" i="1"/>
  <c r="J144" i="1" s="1"/>
  <c r="G114" i="1"/>
  <c r="J113" i="1" s="1"/>
  <c r="J112" i="1"/>
  <c r="G84" i="1"/>
  <c r="J82" i="1"/>
  <c r="G50" i="1"/>
  <c r="J49" i="1" s="1"/>
  <c r="J48" i="1"/>
  <c r="L113" i="31" a="1"/>
  <c r="L145" i="30" a="1"/>
  <c r="L145" i="23" a="1"/>
  <c r="L82" i="30" a="1"/>
  <c r="L52" i="22" a="1"/>
  <c r="L116" i="25" a="1"/>
  <c r="L25" i="3" a="1"/>
  <c r="L143" i="27" a="1"/>
  <c r="K24" i="1" a="1"/>
  <c r="L82" i="33" a="1"/>
  <c r="L113" i="27" a="1"/>
  <c r="L51" i="4" a="1"/>
  <c r="L81" i="32" a="1"/>
  <c r="L51" i="31" a="1"/>
  <c r="L144" i="24" a="1"/>
  <c r="L82" i="26" a="1"/>
  <c r="K112" i="1" a="1"/>
  <c r="L81" i="23" a="1"/>
  <c r="L82" i="28" a="1"/>
  <c r="L176" i="27" a="1"/>
  <c r="L144" i="23" a="1"/>
  <c r="L24" i="31" a="1"/>
  <c r="L26" i="23" a="1"/>
  <c r="L113" i="24" a="1"/>
  <c r="L115" i="25" a="1"/>
  <c r="L115" i="33" a="1"/>
  <c r="L178" i="31" a="1"/>
  <c r="L145" i="29" a="1"/>
  <c r="L178" i="33" a="1"/>
  <c r="L50" i="4" a="1"/>
  <c r="L113" i="32" a="1"/>
  <c r="L147" i="4" a="1"/>
  <c r="L179" i="30" a="1"/>
  <c r="L25" i="23" a="1"/>
  <c r="L113" i="8" a="1"/>
  <c r="L144" i="3" a="1"/>
  <c r="L113" i="26" a="1"/>
  <c r="L178" i="25" a="1"/>
  <c r="K82" i="2" a="1"/>
  <c r="L146" i="28" a="1"/>
  <c r="L25" i="29" a="1"/>
  <c r="L146" i="21" a="1"/>
  <c r="L25" i="4" a="1"/>
  <c r="L82" i="4" a="1"/>
  <c r="L113" i="9" a="1"/>
  <c r="L26" i="24" a="1"/>
  <c r="L146" i="34" a="1"/>
  <c r="K113" i="1" a="1"/>
  <c r="K175" i="1" a="1"/>
  <c r="L50" i="9" a="1"/>
  <c r="L113" i="21" a="1"/>
  <c r="L146" i="33" a="1"/>
  <c r="L85" i="9" a="1"/>
  <c r="L145" i="25" a="1"/>
  <c r="L82" i="8" a="1"/>
  <c r="L25" i="22" a="1"/>
  <c r="L174" i="9" a="1"/>
  <c r="L82" i="25" a="1"/>
  <c r="K24" i="2" a="1"/>
  <c r="L24" i="22" a="1"/>
  <c r="L176" i="4" a="1"/>
  <c r="L82" i="31" a="1"/>
  <c r="K49" i="1" a="1"/>
  <c r="L179" i="28" a="1"/>
  <c r="L51" i="21" a="1"/>
  <c r="L25" i="21" a="1"/>
  <c r="L177" i="21" a="1"/>
  <c r="K115" i="2" a="1"/>
  <c r="L115" i="4" a="1"/>
  <c r="L26" i="34" a="1"/>
  <c r="L50" i="34" a="1"/>
  <c r="L26" i="33" a="1"/>
  <c r="L51" i="28" a="1"/>
  <c r="L81" i="26" a="1"/>
  <c r="L179" i="24" a="1"/>
  <c r="L146" i="31" a="1"/>
  <c r="L83" i="21" a="1"/>
  <c r="L25" i="28" a="1"/>
  <c r="L50" i="28" a="1"/>
  <c r="L177" i="31" a="1"/>
  <c r="L25" i="31" a="1"/>
  <c r="L85" i="3" a="1"/>
  <c r="L115" i="3" a="1"/>
  <c r="L81" i="28" a="1"/>
  <c r="L51" i="22" a="1"/>
  <c r="L114" i="31" a="1"/>
  <c r="L175" i="26" a="1"/>
  <c r="L145" i="24" a="1"/>
  <c r="L114" i="34" a="1"/>
  <c r="L51" i="34" a="1"/>
  <c r="L25" i="25" a="1"/>
  <c r="L82" i="24" a="1"/>
  <c r="L144" i="30" a="1"/>
  <c r="L83" i="34" a="1"/>
  <c r="L114" i="30" a="1"/>
  <c r="L81" i="30" a="1"/>
  <c r="L145" i="32" a="1"/>
  <c r="L24" i="25" a="1"/>
  <c r="K48" i="1" a="1"/>
  <c r="L81" i="31" a="1"/>
  <c r="L81" i="27" a="1"/>
  <c r="L51" i="27" a="1"/>
  <c r="L81" i="29" a="1"/>
  <c r="L82" i="32" a="1"/>
  <c r="L175" i="22" a="1"/>
  <c r="L177" i="27" a="1"/>
  <c r="L82" i="23" a="1"/>
  <c r="L51" i="9" a="1"/>
  <c r="L144" i="25" a="1"/>
  <c r="L54" i="29" a="1"/>
  <c r="L146" i="4" a="1"/>
  <c r="L113" i="23" a="1"/>
  <c r="L175" i="9" a="1"/>
  <c r="L174" i="22" a="1"/>
  <c r="L144" i="22" a="1"/>
  <c r="L81" i="25" a="1"/>
  <c r="L114" i="28" a="1"/>
  <c r="L147" i="9" a="1"/>
  <c r="K175" i="2" a="1"/>
  <c r="L176" i="29" a="1"/>
  <c r="L114" i="4" a="1"/>
  <c r="L143" i="22" a="1"/>
  <c r="L51" i="23" a="1"/>
  <c r="K144" i="1" a="1"/>
  <c r="L51" i="8" a="1"/>
  <c r="K144" i="2" a="1"/>
  <c r="K82" i="1" a="1"/>
  <c r="K51" i="2" a="1"/>
  <c r="L144" i="32" a="1"/>
  <c r="L26" i="34" l="1"/>
  <c r="M26" i="34" s="1"/>
  <c r="B26" i="34" s="1"/>
  <c r="C26" i="34" s="1"/>
  <c r="G28" i="34"/>
  <c r="K27" i="34" s="1"/>
  <c r="B25" i="34"/>
  <c r="C25" i="34" s="1"/>
  <c r="B24" i="34"/>
  <c r="C24" i="34" s="1"/>
  <c r="L26" i="33"/>
  <c r="M26" i="33" s="1"/>
  <c r="G28" i="33"/>
  <c r="B26" i="33"/>
  <c r="C26" i="33" s="1"/>
  <c r="G28" i="32"/>
  <c r="K27" i="32" s="1"/>
  <c r="K26" i="32"/>
  <c r="B25" i="32"/>
  <c r="C25" i="32" s="1"/>
  <c r="B24" i="32"/>
  <c r="C24" i="32" s="1"/>
  <c r="L24" i="31"/>
  <c r="M24" i="31" s="1"/>
  <c r="L25" i="31"/>
  <c r="M25" i="31" s="1"/>
  <c r="G27" i="31"/>
  <c r="G28" i="30"/>
  <c r="K27" i="30"/>
  <c r="K26" i="30"/>
  <c r="L25" i="29"/>
  <c r="M25" i="29" s="1"/>
  <c r="G27" i="29"/>
  <c r="L25" i="28"/>
  <c r="M25" i="28" s="1"/>
  <c r="B25" i="28" s="1"/>
  <c r="C25" i="28" s="1"/>
  <c r="G27" i="28"/>
  <c r="G28" i="27"/>
  <c r="K27" i="27"/>
  <c r="K26" i="27"/>
  <c r="G28" i="26"/>
  <c r="K27" i="26" s="1"/>
  <c r="K26" i="26"/>
  <c r="L24" i="25"/>
  <c r="M24" i="25" s="1"/>
  <c r="L25" i="25"/>
  <c r="M25" i="25" s="1"/>
  <c r="G27" i="25"/>
  <c r="K26" i="25" s="1"/>
  <c r="L26" i="24"/>
  <c r="M26" i="24" s="1"/>
  <c r="B26" i="24" s="1"/>
  <c r="C26" i="24" s="1"/>
  <c r="G28" i="24"/>
  <c r="K27" i="24"/>
  <c r="L25" i="23"/>
  <c r="M25" i="23" s="1"/>
  <c r="L26" i="23"/>
  <c r="M26" i="23" s="1"/>
  <c r="G28" i="23"/>
  <c r="K27" i="23"/>
  <c r="B25" i="23"/>
  <c r="C25" i="23" s="1"/>
  <c r="B24" i="23"/>
  <c r="C24" i="23" s="1"/>
  <c r="L24" i="22"/>
  <c r="M24" i="22" s="1"/>
  <c r="L25" i="22"/>
  <c r="M25" i="22" s="1"/>
  <c r="G27" i="22"/>
  <c r="L25" i="21"/>
  <c r="M25" i="21" s="1"/>
  <c r="B25" i="21" s="1"/>
  <c r="C25" i="21" s="1"/>
  <c r="G27" i="21"/>
  <c r="G27" i="8"/>
  <c r="K26" i="8"/>
  <c r="K25" i="8"/>
  <c r="G28" i="9"/>
  <c r="K27" i="9" s="1"/>
  <c r="K26" i="9"/>
  <c r="L25" i="4"/>
  <c r="M25" i="4" s="1"/>
  <c r="B25" i="4" s="1"/>
  <c r="C25" i="4" s="1"/>
  <c r="G27" i="4"/>
  <c r="L25" i="3"/>
  <c r="M25" i="3" s="1"/>
  <c r="B25" i="3" s="1"/>
  <c r="C25" i="3" s="1"/>
  <c r="G27" i="3"/>
  <c r="K24" i="2"/>
  <c r="L24" i="2" s="1"/>
  <c r="B24" i="2" s="1"/>
  <c r="C24" i="2" s="1"/>
  <c r="G26" i="2"/>
  <c r="J25" i="2" s="1"/>
  <c r="B23" i="2"/>
  <c r="C23" i="2" s="1"/>
  <c r="K24" i="1"/>
  <c r="L24" i="1" s="1"/>
  <c r="B24" i="1" s="1"/>
  <c r="C24" i="1" s="1"/>
  <c r="G26" i="1"/>
  <c r="L113" i="8"/>
  <c r="M113" i="8" s="1"/>
  <c r="B113" i="8" s="1"/>
  <c r="C113" i="8" s="1"/>
  <c r="L82" i="8"/>
  <c r="M82" i="8" s="1"/>
  <c r="B82" i="8" s="1"/>
  <c r="C82" i="8" s="1"/>
  <c r="L51" i="8"/>
  <c r="M51" i="8" s="1"/>
  <c r="B51" i="8" s="1"/>
  <c r="C51" i="8" s="1"/>
  <c r="L175" i="9"/>
  <c r="M175" i="9" s="1"/>
  <c r="L51" i="9"/>
  <c r="M51" i="9" s="1"/>
  <c r="L85" i="9"/>
  <c r="M85" i="9" s="1"/>
  <c r="B85" i="9" s="1"/>
  <c r="C85" i="9" s="1"/>
  <c r="L174" i="9"/>
  <c r="M174" i="9" s="1"/>
  <c r="B174" i="9" s="1"/>
  <c r="C174" i="9" s="1"/>
  <c r="L113" i="9"/>
  <c r="M113" i="9" s="1"/>
  <c r="B113" i="9" s="1"/>
  <c r="C113" i="9" s="1"/>
  <c r="L147" i="9"/>
  <c r="M147" i="9" s="1"/>
  <c r="B147" i="9" s="1"/>
  <c r="C147" i="9" s="1"/>
  <c r="L50" i="9"/>
  <c r="M50" i="9" s="1"/>
  <c r="L176" i="4"/>
  <c r="M176" i="4" s="1"/>
  <c r="B176" i="4" s="1"/>
  <c r="C176" i="4" s="1"/>
  <c r="L115" i="4"/>
  <c r="M115" i="4" s="1"/>
  <c r="L147" i="4"/>
  <c r="M147" i="4" s="1"/>
  <c r="L114" i="4"/>
  <c r="M114" i="4" s="1"/>
  <c r="L50" i="4"/>
  <c r="M50" i="4" s="1"/>
  <c r="L82" i="4"/>
  <c r="M82" i="4" s="1"/>
  <c r="B82" i="4" s="1"/>
  <c r="C82" i="4" s="1"/>
  <c r="L146" i="4"/>
  <c r="M146" i="4" s="1"/>
  <c r="L51" i="4"/>
  <c r="M51" i="4" s="1"/>
  <c r="L85" i="3"/>
  <c r="M85" i="3" s="1"/>
  <c r="B85" i="3" s="1"/>
  <c r="C85" i="3" s="1"/>
  <c r="L115" i="3"/>
  <c r="M115" i="3" s="1"/>
  <c r="L144" i="3"/>
  <c r="M144" i="3" s="1"/>
  <c r="B144" i="3" s="1"/>
  <c r="C144" i="3" s="1"/>
  <c r="K175" i="2"/>
  <c r="L175" i="2" s="1"/>
  <c r="B175" i="2" s="1"/>
  <c r="C175" i="2" s="1"/>
  <c r="K51" i="2"/>
  <c r="L51" i="2" s="1"/>
  <c r="B51" i="2" s="1"/>
  <c r="C51" i="2" s="1"/>
  <c r="K144" i="2"/>
  <c r="L144" i="2" s="1"/>
  <c r="B144" i="2" s="1"/>
  <c r="C144" i="2" s="1"/>
  <c r="K82" i="2"/>
  <c r="L82" i="2" s="1"/>
  <c r="B82" i="2" s="1"/>
  <c r="C82" i="2" s="1"/>
  <c r="K115" i="2"/>
  <c r="L115" i="2" s="1"/>
  <c r="B115" i="2" s="1"/>
  <c r="C115" i="2" s="1"/>
  <c r="L83" i="34"/>
  <c r="M83" i="34" s="1"/>
  <c r="B83" i="34" s="1"/>
  <c r="C83" i="34" s="1"/>
  <c r="L146" i="34"/>
  <c r="M146" i="34" s="1"/>
  <c r="B146" i="34" s="1"/>
  <c r="C146" i="34" s="1"/>
  <c r="L114" i="34"/>
  <c r="M114" i="34" s="1"/>
  <c r="B114" i="34" s="1"/>
  <c r="C114" i="34" s="1"/>
  <c r="L50" i="34"/>
  <c r="M50" i="34" s="1"/>
  <c r="L51" i="34"/>
  <c r="M51" i="34" s="1"/>
  <c r="G85" i="34"/>
  <c r="G181" i="34"/>
  <c r="K180" i="34" s="1"/>
  <c r="K179" i="34"/>
  <c r="G148" i="34"/>
  <c r="G116" i="34"/>
  <c r="G53" i="34"/>
  <c r="B82" i="34"/>
  <c r="C82" i="34" s="1"/>
  <c r="B145" i="34"/>
  <c r="C145" i="34" s="1"/>
  <c r="B144" i="34"/>
  <c r="C144" i="34" s="1"/>
  <c r="B81" i="34"/>
  <c r="C81" i="34" s="1"/>
  <c r="B49" i="34"/>
  <c r="C49" i="34" s="1"/>
  <c r="L115" i="33"/>
  <c r="M115" i="33" s="1"/>
  <c r="B115" i="33" s="1"/>
  <c r="C115" i="33" s="1"/>
  <c r="L178" i="33"/>
  <c r="M178" i="33" s="1"/>
  <c r="B178" i="33" s="1"/>
  <c r="C178" i="33" s="1"/>
  <c r="L146" i="33"/>
  <c r="M146" i="33" s="1"/>
  <c r="B146" i="33" s="1"/>
  <c r="C146" i="33" s="1"/>
  <c r="L82" i="33"/>
  <c r="M82" i="33" s="1"/>
  <c r="B82" i="33" s="1"/>
  <c r="C82" i="33" s="1"/>
  <c r="G84" i="33"/>
  <c r="K83" i="33" s="1"/>
  <c r="G180" i="33"/>
  <c r="K179" i="33"/>
  <c r="G117" i="33"/>
  <c r="K116" i="33" s="1"/>
  <c r="G53" i="33"/>
  <c r="K51" i="33"/>
  <c r="G148" i="33"/>
  <c r="B177" i="33"/>
  <c r="C177" i="33" s="1"/>
  <c r="B176" i="33"/>
  <c r="C176" i="33" s="1"/>
  <c r="B114" i="33"/>
  <c r="C114" i="33" s="1"/>
  <c r="B113" i="33"/>
  <c r="C113" i="33" s="1"/>
  <c r="L81" i="32"/>
  <c r="M81" i="32" s="1"/>
  <c r="L82" i="32"/>
  <c r="M82" i="32" s="1"/>
  <c r="L113" i="32"/>
  <c r="M113" i="32" s="1"/>
  <c r="B113" i="32" s="1"/>
  <c r="C113" i="32" s="1"/>
  <c r="L144" i="32"/>
  <c r="M144" i="32" s="1"/>
  <c r="L145" i="32"/>
  <c r="M145" i="32" s="1"/>
  <c r="G84" i="32"/>
  <c r="K83" i="32" s="1"/>
  <c r="G115" i="32"/>
  <c r="K114" i="32" s="1"/>
  <c r="G54" i="32"/>
  <c r="K53" i="32" s="1"/>
  <c r="K52" i="32"/>
  <c r="G178" i="32"/>
  <c r="K177" i="32" s="1"/>
  <c r="K176" i="32"/>
  <c r="G147" i="32"/>
  <c r="K146" i="32" s="1"/>
  <c r="L114" i="31"/>
  <c r="M114" i="31" s="1"/>
  <c r="L177" i="31"/>
  <c r="M177" i="31" s="1"/>
  <c r="B177" i="31" s="1"/>
  <c r="C177" i="31" s="1"/>
  <c r="L113" i="31"/>
  <c r="M113" i="31" s="1"/>
  <c r="L178" i="31"/>
  <c r="M178" i="31" s="1"/>
  <c r="L146" i="31"/>
  <c r="M146" i="31" s="1"/>
  <c r="B146" i="31" s="1"/>
  <c r="C146" i="31" s="1"/>
  <c r="L51" i="31"/>
  <c r="M51" i="31" s="1"/>
  <c r="B51" i="31" s="1"/>
  <c r="C51" i="31" s="1"/>
  <c r="L81" i="31"/>
  <c r="M81" i="31" s="1"/>
  <c r="L82" i="31"/>
  <c r="M82" i="31" s="1"/>
  <c r="G180" i="31"/>
  <c r="K179" i="31" s="1"/>
  <c r="G148" i="31"/>
  <c r="K147" i="31" s="1"/>
  <c r="G53" i="31"/>
  <c r="G116" i="31"/>
  <c r="G84" i="31"/>
  <c r="K83" i="31" s="1"/>
  <c r="B176" i="31"/>
  <c r="C176" i="31" s="1"/>
  <c r="B50" i="31"/>
  <c r="C50" i="31" s="1"/>
  <c r="B49" i="31"/>
  <c r="C49" i="31" s="1"/>
  <c r="B145" i="31"/>
  <c r="C145" i="31" s="1"/>
  <c r="B144" i="31"/>
  <c r="C144" i="31" s="1"/>
  <c r="L179" i="30"/>
  <c r="M179" i="30" s="1"/>
  <c r="B179" i="30" s="1"/>
  <c r="C179" i="30" s="1"/>
  <c r="L81" i="30"/>
  <c r="M81" i="30" s="1"/>
  <c r="L114" i="30"/>
  <c r="M114" i="30" s="1"/>
  <c r="B114" i="30" s="1"/>
  <c r="C114" i="30" s="1"/>
  <c r="L144" i="30"/>
  <c r="M144" i="30" s="1"/>
  <c r="L82" i="30"/>
  <c r="M82" i="30" s="1"/>
  <c r="L145" i="30"/>
  <c r="M145" i="30" s="1"/>
  <c r="G181" i="30"/>
  <c r="K180" i="30" s="1"/>
  <c r="G57" i="30"/>
  <c r="K55" i="30"/>
  <c r="G116" i="30"/>
  <c r="G84" i="30"/>
  <c r="B113" i="30"/>
  <c r="C113" i="30" s="1"/>
  <c r="G147" i="30"/>
  <c r="K146" i="30" s="1"/>
  <c r="B54" i="30"/>
  <c r="C54" i="30" s="1"/>
  <c r="B112" i="23"/>
  <c r="C112" i="23" s="1"/>
  <c r="L176" i="29"/>
  <c r="M176" i="29" s="1"/>
  <c r="L81" i="29"/>
  <c r="M81" i="29" s="1"/>
  <c r="B81" i="29" s="1"/>
  <c r="C81" i="29" s="1"/>
  <c r="L54" i="29"/>
  <c r="M54" i="29" s="1"/>
  <c r="B54" i="29" s="1"/>
  <c r="C54" i="29" s="1"/>
  <c r="L145" i="29"/>
  <c r="M145" i="29" s="1"/>
  <c r="B145" i="29" s="1"/>
  <c r="C145" i="29" s="1"/>
  <c r="G179" i="29"/>
  <c r="K178" i="29" s="1"/>
  <c r="K177" i="29"/>
  <c r="G84" i="29"/>
  <c r="K83" i="29" s="1"/>
  <c r="K82" i="29"/>
  <c r="G57" i="29"/>
  <c r="K56" i="29" s="1"/>
  <c r="K55" i="29"/>
  <c r="G115" i="29"/>
  <c r="K114" i="29" s="1"/>
  <c r="K113" i="29"/>
  <c r="G147" i="29"/>
  <c r="K146" i="29" s="1"/>
  <c r="B144" i="29"/>
  <c r="C144" i="29" s="1"/>
  <c r="B143" i="29"/>
  <c r="C143" i="29" s="1"/>
  <c r="B53" i="29"/>
  <c r="C53" i="29" s="1"/>
  <c r="B112" i="29"/>
  <c r="C112" i="29" s="1"/>
  <c r="L82" i="28"/>
  <c r="M82" i="28" s="1"/>
  <c r="L114" i="28"/>
  <c r="M114" i="28" s="1"/>
  <c r="B114" i="28" s="1"/>
  <c r="C114" i="28" s="1"/>
  <c r="L146" i="28"/>
  <c r="M146" i="28" s="1"/>
  <c r="L179" i="28"/>
  <c r="M179" i="28" s="1"/>
  <c r="L50" i="28"/>
  <c r="M50" i="28" s="1"/>
  <c r="L51" i="28"/>
  <c r="M51" i="28" s="1"/>
  <c r="L81" i="28"/>
  <c r="M81" i="28" s="1"/>
  <c r="G84" i="28"/>
  <c r="K83" i="28" s="1"/>
  <c r="G116" i="28"/>
  <c r="B145" i="28"/>
  <c r="C145" i="28" s="1"/>
  <c r="B144" i="28"/>
  <c r="C144" i="28" s="1"/>
  <c r="G148" i="28"/>
  <c r="G181" i="28"/>
  <c r="K180" i="28" s="1"/>
  <c r="G53" i="28"/>
  <c r="B178" i="28"/>
  <c r="C178" i="28" s="1"/>
  <c r="L51" i="27"/>
  <c r="M51" i="27" s="1"/>
  <c r="B51" i="27" s="1"/>
  <c r="C51" i="27" s="1"/>
  <c r="L143" i="27"/>
  <c r="M143" i="27" s="1"/>
  <c r="L81" i="27"/>
  <c r="M81" i="27" s="1"/>
  <c r="B81" i="27" s="1"/>
  <c r="C81" i="27" s="1"/>
  <c r="L176" i="27"/>
  <c r="M176" i="27" s="1"/>
  <c r="L177" i="27"/>
  <c r="M177" i="27" s="1"/>
  <c r="L113" i="27"/>
  <c r="M113" i="27" s="1"/>
  <c r="B113" i="27" s="1"/>
  <c r="C113" i="27" s="1"/>
  <c r="G179" i="27"/>
  <c r="K178" i="27" s="1"/>
  <c r="G53" i="27"/>
  <c r="K52" i="27" s="1"/>
  <c r="G84" i="27"/>
  <c r="K83" i="27" s="1"/>
  <c r="K82" i="27"/>
  <c r="G115" i="27"/>
  <c r="G146" i="27"/>
  <c r="K145" i="27" s="1"/>
  <c r="K144" i="27"/>
  <c r="B80" i="27"/>
  <c r="C80" i="27" s="1"/>
  <c r="L113" i="26"/>
  <c r="M113" i="26" s="1"/>
  <c r="B113" i="26" s="1"/>
  <c r="C113" i="26" s="1"/>
  <c r="L175" i="26"/>
  <c r="M175" i="26" s="1"/>
  <c r="B175" i="26" s="1"/>
  <c r="C175" i="26" s="1"/>
  <c r="L81" i="26"/>
  <c r="M81" i="26" s="1"/>
  <c r="L82" i="26"/>
  <c r="M82" i="26" s="1"/>
  <c r="G115" i="26"/>
  <c r="G55" i="26"/>
  <c r="B111" i="23"/>
  <c r="C111" i="23" s="1"/>
  <c r="K53" i="26"/>
  <c r="G148" i="26"/>
  <c r="B174" i="26"/>
  <c r="C174" i="26" s="1"/>
  <c r="B173" i="26"/>
  <c r="C173" i="26" s="1"/>
  <c r="K146" i="26"/>
  <c r="G177" i="26"/>
  <c r="K176" i="26" s="1"/>
  <c r="G84" i="26"/>
  <c r="K83" i="26" s="1"/>
  <c r="B145" i="26"/>
  <c r="C145" i="26" s="1"/>
  <c r="B52" i="26"/>
  <c r="C52" i="26" s="1"/>
  <c r="L178" i="25"/>
  <c r="M178" i="25" s="1"/>
  <c r="L144" i="25"/>
  <c r="M144" i="25" s="1"/>
  <c r="L145" i="25"/>
  <c r="M145" i="25" s="1"/>
  <c r="L115" i="25"/>
  <c r="M115" i="25" s="1"/>
  <c r="L116" i="25"/>
  <c r="M116" i="25" s="1"/>
  <c r="L81" i="25"/>
  <c r="M81" i="25" s="1"/>
  <c r="L82" i="25"/>
  <c r="M82" i="25" s="1"/>
  <c r="G180" i="25"/>
  <c r="K179" i="25" s="1"/>
  <c r="G147" i="25"/>
  <c r="K146" i="25" s="1"/>
  <c r="G118" i="25"/>
  <c r="K117" i="25" s="1"/>
  <c r="G54" i="25"/>
  <c r="K53" i="25" s="1"/>
  <c r="K52" i="25"/>
  <c r="G84" i="25"/>
  <c r="K83" i="25" s="1"/>
  <c r="B177" i="25"/>
  <c r="C177" i="25" s="1"/>
  <c r="B176" i="25"/>
  <c r="C176" i="25" s="1"/>
  <c r="B51" i="25"/>
  <c r="C51" i="25" s="1"/>
  <c r="L82" i="24"/>
  <c r="M82" i="24" s="1"/>
  <c r="B82" i="24" s="1"/>
  <c r="C82" i="24" s="1"/>
  <c r="L145" i="24"/>
  <c r="M145" i="24" s="1"/>
  <c r="L179" i="24"/>
  <c r="M179" i="24" s="1"/>
  <c r="B179" i="24" s="1"/>
  <c r="C179" i="24" s="1"/>
  <c r="L113" i="24"/>
  <c r="M113" i="24" s="1"/>
  <c r="B113" i="24" s="1"/>
  <c r="C113" i="24" s="1"/>
  <c r="L144" i="24"/>
  <c r="M144" i="24" s="1"/>
  <c r="G147" i="24"/>
  <c r="K146" i="24"/>
  <c r="B175" i="23"/>
  <c r="C175" i="23" s="1"/>
  <c r="G181" i="24"/>
  <c r="K180" i="24" s="1"/>
  <c r="G115" i="24"/>
  <c r="K114" i="24" s="1"/>
  <c r="G84" i="24"/>
  <c r="K83" i="24" s="1"/>
  <c r="G54" i="24"/>
  <c r="K53" i="24" s="1"/>
  <c r="K52" i="24"/>
  <c r="L51" i="23"/>
  <c r="M51" i="23" s="1"/>
  <c r="L81" i="23"/>
  <c r="M81" i="23" s="1"/>
  <c r="L82" i="23"/>
  <c r="M82" i="23" s="1"/>
  <c r="L113" i="23"/>
  <c r="M113" i="23" s="1"/>
  <c r="B113" i="23" s="1"/>
  <c r="C113" i="23" s="1"/>
  <c r="L144" i="23"/>
  <c r="M144" i="23" s="1"/>
  <c r="L145" i="23"/>
  <c r="M145" i="23" s="1"/>
  <c r="G54" i="23"/>
  <c r="K53" i="23" s="1"/>
  <c r="K52" i="23"/>
  <c r="G84" i="23"/>
  <c r="K83" i="23"/>
  <c r="G178" i="23"/>
  <c r="K177" i="23" s="1"/>
  <c r="K176" i="23"/>
  <c r="G115" i="23"/>
  <c r="G147" i="23"/>
  <c r="K146" i="23" s="1"/>
  <c r="L143" i="22"/>
  <c r="M143" i="22" s="1"/>
  <c r="L144" i="22"/>
  <c r="M144" i="22" s="1"/>
  <c r="L51" i="22"/>
  <c r="M51" i="22" s="1"/>
  <c r="L52" i="22"/>
  <c r="M52" i="22" s="1"/>
  <c r="L174" i="22"/>
  <c r="M174" i="22" s="1"/>
  <c r="B174" i="22" s="1"/>
  <c r="C174" i="22" s="1"/>
  <c r="L175" i="22"/>
  <c r="M175" i="22" s="1"/>
  <c r="G146" i="22"/>
  <c r="K145" i="22" s="1"/>
  <c r="G84" i="22"/>
  <c r="K83" i="22" s="1"/>
  <c r="K82" i="22"/>
  <c r="G54" i="22"/>
  <c r="G177" i="22"/>
  <c r="G118" i="22"/>
  <c r="K117" i="22" s="1"/>
  <c r="K116" i="22"/>
  <c r="B173" i="22"/>
  <c r="C173" i="22" s="1"/>
  <c r="B81" i="22"/>
  <c r="C81" i="22" s="1"/>
  <c r="L146" i="21"/>
  <c r="M146" i="21" s="1"/>
  <c r="B146" i="21" s="1"/>
  <c r="C146" i="21" s="1"/>
  <c r="L83" i="21"/>
  <c r="M83" i="21" s="1"/>
  <c r="L113" i="21"/>
  <c r="M113" i="21" s="1"/>
  <c r="L51" i="21"/>
  <c r="M51" i="21" s="1"/>
  <c r="L177" i="21"/>
  <c r="M177" i="21" s="1"/>
  <c r="G54" i="21"/>
  <c r="K53" i="21" s="1"/>
  <c r="K52" i="21"/>
  <c r="G116" i="21"/>
  <c r="K115" i="21" s="1"/>
  <c r="K114" i="21"/>
  <c r="G148" i="21"/>
  <c r="K147" i="21" s="1"/>
  <c r="G179" i="21"/>
  <c r="K178" i="21" s="1"/>
  <c r="G85" i="21"/>
  <c r="B112" i="21"/>
  <c r="C112" i="21" s="1"/>
  <c r="B145" i="21"/>
  <c r="C145" i="21" s="1"/>
  <c r="B144" i="21"/>
  <c r="C144" i="21" s="1"/>
  <c r="K48" i="1"/>
  <c r="K49" i="1"/>
  <c r="K112" i="1"/>
  <c r="L112" i="1" s="1"/>
  <c r="B112" i="1" s="1"/>
  <c r="C112" i="1" s="1"/>
  <c r="K144" i="1"/>
  <c r="L144" i="1" s="1"/>
  <c r="B144" i="1" s="1"/>
  <c r="C144" i="1" s="1"/>
  <c r="K82" i="1"/>
  <c r="L82" i="1" s="1"/>
  <c r="K113" i="1"/>
  <c r="L113" i="1" s="1"/>
  <c r="K175" i="1"/>
  <c r="L175" i="1" s="1"/>
  <c r="B175" i="1" s="1"/>
  <c r="C175" i="1" s="1"/>
  <c r="B51" i="3"/>
  <c r="C51" i="3" s="1"/>
  <c r="B50" i="3"/>
  <c r="C50" i="3" s="1"/>
  <c r="L47" i="1"/>
  <c r="B47" i="1" s="1"/>
  <c r="C47" i="1" s="1"/>
  <c r="B81" i="2"/>
  <c r="C81" i="2" s="1"/>
  <c r="B174" i="1"/>
  <c r="C174" i="1" s="1"/>
  <c r="B50" i="8"/>
  <c r="C50" i="8" s="1"/>
  <c r="B81" i="4"/>
  <c r="C81" i="4" s="1"/>
  <c r="B175" i="4"/>
  <c r="C175" i="4" s="1"/>
  <c r="B49" i="8"/>
  <c r="C49" i="8" s="1"/>
  <c r="G177" i="9"/>
  <c r="B173" i="9"/>
  <c r="C173" i="9" s="1"/>
  <c r="G115" i="9"/>
  <c r="G149" i="9"/>
  <c r="K148" i="9" s="1"/>
  <c r="G53" i="9"/>
  <c r="K52" i="9" s="1"/>
  <c r="G87" i="9"/>
  <c r="G146" i="8"/>
  <c r="K145" i="8" s="1"/>
  <c r="G115" i="8"/>
  <c r="K144" i="8"/>
  <c r="G53" i="8"/>
  <c r="G178" i="8"/>
  <c r="K177" i="8" s="1"/>
  <c r="G84" i="8"/>
  <c r="B81" i="8"/>
  <c r="C81" i="8" s="1"/>
  <c r="B80" i="8"/>
  <c r="C80" i="8" s="1"/>
  <c r="B175" i="8"/>
  <c r="C175" i="8" s="1"/>
  <c r="K176" i="8"/>
  <c r="B80" i="4"/>
  <c r="C80" i="4" s="1"/>
  <c r="B84" i="3"/>
  <c r="C84" i="3" s="1"/>
  <c r="G53" i="4"/>
  <c r="K52" i="4" s="1"/>
  <c r="G117" i="4"/>
  <c r="K116" i="4" s="1"/>
  <c r="B83" i="3"/>
  <c r="C83" i="3" s="1"/>
  <c r="G84" i="4"/>
  <c r="K83" i="4"/>
  <c r="G149" i="4"/>
  <c r="K148" i="4" s="1"/>
  <c r="G178" i="4"/>
  <c r="K177" i="4" s="1"/>
  <c r="G54" i="3"/>
  <c r="K53" i="3" s="1"/>
  <c r="G178" i="3"/>
  <c r="K177" i="3" s="1"/>
  <c r="G146" i="3"/>
  <c r="K145" i="3" s="1"/>
  <c r="G117" i="3"/>
  <c r="K116" i="3" s="1"/>
  <c r="G87" i="3"/>
  <c r="K86" i="3" s="1"/>
  <c r="K52" i="3"/>
  <c r="K176" i="3"/>
  <c r="G146" i="2"/>
  <c r="J145" i="2" s="1"/>
  <c r="G84" i="2"/>
  <c r="J83" i="2" s="1"/>
  <c r="B80" i="2"/>
  <c r="C80" i="2" s="1"/>
  <c r="G117" i="2"/>
  <c r="B174" i="2"/>
  <c r="C174" i="2" s="1"/>
  <c r="B173" i="2"/>
  <c r="C173" i="2" s="1"/>
  <c r="G177" i="2"/>
  <c r="J176" i="2" s="1"/>
  <c r="G53" i="2"/>
  <c r="G177" i="1"/>
  <c r="J176" i="1" s="1"/>
  <c r="B173" i="1"/>
  <c r="C173" i="1" s="1"/>
  <c r="G146" i="1"/>
  <c r="B143" i="1"/>
  <c r="C143" i="1" s="1"/>
  <c r="B142" i="1"/>
  <c r="C142" i="1" s="1"/>
  <c r="G115" i="1"/>
  <c r="B111" i="1"/>
  <c r="C111" i="1" s="1"/>
  <c r="G85" i="1"/>
  <c r="J84" i="1"/>
  <c r="J83" i="1"/>
  <c r="G51" i="1"/>
  <c r="L180" i="30" a="1"/>
  <c r="L55" i="30" a="1"/>
  <c r="L177" i="32" a="1"/>
  <c r="L115" i="21" a="1"/>
  <c r="L146" i="23" a="1"/>
  <c r="L180" i="34" a="1"/>
  <c r="L145" i="22" a="1"/>
  <c r="L176" i="26" a="1"/>
  <c r="L26" i="30" a="1"/>
  <c r="L83" i="28" a="1"/>
  <c r="L148" i="9" a="1"/>
  <c r="L178" i="29" a="1"/>
  <c r="L117" i="25" a="1"/>
  <c r="L82" i="29" a="1"/>
  <c r="K25" i="2" a="1"/>
  <c r="L145" i="27" a="1"/>
  <c r="L27" i="23" a="1"/>
  <c r="L53" i="25" a="1"/>
  <c r="L116" i="33" a="1"/>
  <c r="L51" i="33" a="1"/>
  <c r="L27" i="27" a="1"/>
  <c r="L145" i="8" a="1"/>
  <c r="L83" i="31" a="1"/>
  <c r="L117" i="22" a="1"/>
  <c r="L55" i="29" a="1"/>
  <c r="L56" i="29" a="1"/>
  <c r="L177" i="8" a="1"/>
  <c r="L83" i="27" a="1"/>
  <c r="L82" i="27" a="1"/>
  <c r="L86" i="3" a="1"/>
  <c r="L52" i="25" a="1"/>
  <c r="L146" i="25" a="1"/>
  <c r="L26" i="27" a="1"/>
  <c r="L144" i="8" a="1"/>
  <c r="L53" i="23" a="1"/>
  <c r="L83" i="25" a="1"/>
  <c r="L116" i="22" a="1"/>
  <c r="L53" i="21" a="1"/>
  <c r="K83" i="2" a="1"/>
  <c r="L146" i="30" a="1"/>
  <c r="L52" i="4" a="1"/>
  <c r="L116" i="3" a="1"/>
  <c r="L176" i="3" a="1"/>
  <c r="L52" i="3" a="1"/>
  <c r="L114" i="32" a="1"/>
  <c r="L52" i="23" a="1"/>
  <c r="L25" i="8" a="1"/>
  <c r="L145" i="3" a="1"/>
  <c r="L27" i="34" a="1"/>
  <c r="L83" i="33" a="1"/>
  <c r="K176" i="1" a="1"/>
  <c r="L27" i="9" a="1"/>
  <c r="L53" i="26" a="1"/>
  <c r="L177" i="23" a="1"/>
  <c r="L113" i="29" a="1"/>
  <c r="L27" i="30" a="1"/>
  <c r="L83" i="24" a="1"/>
  <c r="L52" i="21" a="1"/>
  <c r="L178" i="21" a="1"/>
  <c r="L148" i="4" a="1"/>
  <c r="L26" i="9" a="1"/>
  <c r="L83" i="26" a="1"/>
  <c r="L146" i="29" a="1"/>
  <c r="L177" i="29" a="1"/>
  <c r="L26" i="32" a="1"/>
  <c r="L114" i="29" a="1"/>
  <c r="L83" i="4" a="1"/>
  <c r="L179" i="34" a="1"/>
  <c r="L147" i="21" a="1"/>
  <c r="L52" i="24" a="1"/>
  <c r="L114" i="24" a="1"/>
  <c r="L177" i="3" a="1"/>
  <c r="L26" i="25" a="1"/>
  <c r="L180" i="28" a="1"/>
  <c r="L52" i="32" a="1"/>
  <c r="L83" i="32" a="1"/>
  <c r="L27" i="32" a="1"/>
  <c r="L179" i="31" a="1"/>
  <c r="K145" i="2" a="1"/>
  <c r="K176" i="2" a="1"/>
  <c r="L146" i="32" a="1"/>
  <c r="L179" i="33" a="1"/>
  <c r="L178" i="27" a="1"/>
  <c r="L53" i="24" a="1"/>
  <c r="L53" i="32" a="1"/>
  <c r="L176" i="23" a="1"/>
  <c r="L83" i="29" a="1"/>
  <c r="L83" i="23" a="1"/>
  <c r="L52" i="27" a="1"/>
  <c r="L180" i="24" a="1"/>
  <c r="L146" i="26" a="1"/>
  <c r="L179" i="25" a="1"/>
  <c r="L52" i="9" a="1"/>
  <c r="K84" i="1" a="1"/>
  <c r="L176" i="8" a="1"/>
  <c r="L116" i="4" a="1"/>
  <c r="L114" i="21" a="1"/>
  <c r="K83" i="1" a="1"/>
  <c r="L27" i="26" a="1"/>
  <c r="L26" i="26" a="1"/>
  <c r="L83" i="22" a="1"/>
  <c r="L53" i="3" a="1"/>
  <c r="L27" i="24" a="1"/>
  <c r="L26" i="8" a="1"/>
  <c r="L146" i="24" a="1"/>
  <c r="L82" i="22" a="1"/>
  <c r="L176" i="32" a="1"/>
  <c r="L147" i="31" a="1"/>
  <c r="L177" i="4" a="1"/>
  <c r="L144" i="27" a="1"/>
  <c r="L27" i="34" l="1"/>
  <c r="M27" i="34" s="1"/>
  <c r="B27" i="34" s="1"/>
  <c r="C27" i="34" s="1"/>
  <c r="G29" i="34"/>
  <c r="K28" i="34" s="1"/>
  <c r="G29" i="33"/>
  <c r="K28" i="33" s="1"/>
  <c r="K27" i="33"/>
  <c r="L26" i="32"/>
  <c r="M26" i="32" s="1"/>
  <c r="L27" i="32"/>
  <c r="M27" i="32" s="1"/>
  <c r="G29" i="32"/>
  <c r="G28" i="31"/>
  <c r="K26" i="31"/>
  <c r="B25" i="31"/>
  <c r="C25" i="31" s="1"/>
  <c r="B24" i="31"/>
  <c r="C24" i="31" s="1"/>
  <c r="L27" i="30"/>
  <c r="M27" i="30" s="1"/>
  <c r="L26" i="30"/>
  <c r="M26" i="30" s="1"/>
  <c r="G29" i="30"/>
  <c r="K28" i="30"/>
  <c r="B25" i="29"/>
  <c r="C25" i="29" s="1"/>
  <c r="G28" i="29"/>
  <c r="K27" i="29" s="1"/>
  <c r="K26" i="29"/>
  <c r="G28" i="28"/>
  <c r="K27" i="28" s="1"/>
  <c r="K26" i="28"/>
  <c r="L26" i="27"/>
  <c r="M26" i="27" s="1"/>
  <c r="L27" i="27"/>
  <c r="M27" i="27" s="1"/>
  <c r="G29" i="27"/>
  <c r="K28" i="27" s="1"/>
  <c r="L27" i="26"/>
  <c r="M27" i="26" s="1"/>
  <c r="L26" i="26"/>
  <c r="M26" i="26" s="1"/>
  <c r="G29" i="26"/>
  <c r="K28" i="26" s="1"/>
  <c r="L26" i="25"/>
  <c r="M26" i="25" s="1"/>
  <c r="B26" i="25" s="1"/>
  <c r="C26" i="25" s="1"/>
  <c r="G28" i="25"/>
  <c r="B25" i="25"/>
  <c r="C25" i="25" s="1"/>
  <c r="B24" i="25"/>
  <c r="C24" i="25" s="1"/>
  <c r="L27" i="24"/>
  <c r="M27" i="24" s="1"/>
  <c r="B27" i="24" s="1"/>
  <c r="C27" i="24" s="1"/>
  <c r="G29" i="24"/>
  <c r="K28" i="24"/>
  <c r="L27" i="23"/>
  <c r="M27" i="23" s="1"/>
  <c r="B27" i="23" s="1"/>
  <c r="C27" i="23" s="1"/>
  <c r="G29" i="23"/>
  <c r="B26" i="23"/>
  <c r="C26" i="23" s="1"/>
  <c r="G28" i="22"/>
  <c r="K27" i="22"/>
  <c r="K26" i="22"/>
  <c r="B25" i="22"/>
  <c r="C25" i="22" s="1"/>
  <c r="B24" i="22"/>
  <c r="C24" i="22" s="1"/>
  <c r="G28" i="21"/>
  <c r="K27" i="21"/>
  <c r="K26" i="21"/>
  <c r="L25" i="8"/>
  <c r="M25" i="8" s="1"/>
  <c r="L26" i="8"/>
  <c r="M26" i="8" s="1"/>
  <c r="G28" i="8"/>
  <c r="K27" i="8"/>
  <c r="L26" i="9"/>
  <c r="M26" i="9" s="1"/>
  <c r="L27" i="9"/>
  <c r="M27" i="9" s="1"/>
  <c r="G29" i="9"/>
  <c r="K28" i="9"/>
  <c r="G28" i="4"/>
  <c r="K27" i="4" s="1"/>
  <c r="K26" i="4"/>
  <c r="G28" i="3"/>
  <c r="K26" i="3"/>
  <c r="K25" i="2"/>
  <c r="L25" i="2" s="1"/>
  <c r="G27" i="2"/>
  <c r="J26" i="2"/>
  <c r="G27" i="1"/>
  <c r="J26" i="1" s="1"/>
  <c r="J25" i="1"/>
  <c r="L145" i="8"/>
  <c r="M145" i="8" s="1"/>
  <c r="L176" i="8"/>
  <c r="M176" i="8" s="1"/>
  <c r="L177" i="8"/>
  <c r="M177" i="8" s="1"/>
  <c r="L144" i="8"/>
  <c r="M144" i="8" s="1"/>
  <c r="L148" i="9"/>
  <c r="M148" i="9" s="1"/>
  <c r="B148" i="9" s="1"/>
  <c r="C148" i="9" s="1"/>
  <c r="L52" i="9"/>
  <c r="M52" i="9" s="1"/>
  <c r="B52" i="9" s="1"/>
  <c r="C52" i="9" s="1"/>
  <c r="L148" i="4"/>
  <c r="M148" i="4" s="1"/>
  <c r="B148" i="4" s="1"/>
  <c r="C148" i="4" s="1"/>
  <c r="L116" i="4"/>
  <c r="M116" i="4" s="1"/>
  <c r="B116" i="4" s="1"/>
  <c r="C116" i="4" s="1"/>
  <c r="L52" i="4"/>
  <c r="M52" i="4" s="1"/>
  <c r="B52" i="4" s="1"/>
  <c r="C52" i="4" s="1"/>
  <c r="L177" i="4"/>
  <c r="M177" i="4" s="1"/>
  <c r="B177" i="4" s="1"/>
  <c r="C177" i="4" s="1"/>
  <c r="L83" i="4"/>
  <c r="M83" i="4" s="1"/>
  <c r="B83" i="4" s="1"/>
  <c r="C83" i="4" s="1"/>
  <c r="L53" i="3"/>
  <c r="M53" i="3" s="1"/>
  <c r="L52" i="3"/>
  <c r="M52" i="3" s="1"/>
  <c r="L177" i="3"/>
  <c r="M177" i="3" s="1"/>
  <c r="L176" i="3"/>
  <c r="M176" i="3" s="1"/>
  <c r="L116" i="3"/>
  <c r="M116" i="3" s="1"/>
  <c r="B116" i="3" s="1"/>
  <c r="C116" i="3" s="1"/>
  <c r="L86" i="3"/>
  <c r="M86" i="3" s="1"/>
  <c r="B86" i="3" s="1"/>
  <c r="C86" i="3" s="1"/>
  <c r="L145" i="3"/>
  <c r="M145" i="3" s="1"/>
  <c r="B145" i="3" s="1"/>
  <c r="C145" i="3" s="1"/>
  <c r="K176" i="2"/>
  <c r="L176" i="2" s="1"/>
  <c r="B176" i="2" s="1"/>
  <c r="C176" i="2" s="1"/>
  <c r="K83" i="2"/>
  <c r="L83" i="2" s="1"/>
  <c r="B83" i="2" s="1"/>
  <c r="C83" i="2" s="1"/>
  <c r="K145" i="2"/>
  <c r="L145" i="2" s="1"/>
  <c r="B145" i="2" s="1"/>
  <c r="C145" i="2" s="1"/>
  <c r="L179" i="34"/>
  <c r="M179" i="34" s="1"/>
  <c r="L180" i="34"/>
  <c r="M180" i="34" s="1"/>
  <c r="G54" i="34"/>
  <c r="K52" i="34"/>
  <c r="G117" i="34"/>
  <c r="K116" i="34" s="1"/>
  <c r="K115" i="34"/>
  <c r="G149" i="34"/>
  <c r="K148" i="34"/>
  <c r="K147" i="34"/>
  <c r="G182" i="34"/>
  <c r="K181" i="34" s="1"/>
  <c r="G86" i="34"/>
  <c r="K85" i="34" s="1"/>
  <c r="K84" i="34"/>
  <c r="B51" i="34"/>
  <c r="C51" i="34" s="1"/>
  <c r="B50" i="34"/>
  <c r="C50" i="34" s="1"/>
  <c r="L51" i="33"/>
  <c r="M51" i="33" s="1"/>
  <c r="L116" i="33"/>
  <c r="M116" i="33" s="1"/>
  <c r="B116" i="33" s="1"/>
  <c r="C116" i="33" s="1"/>
  <c r="L179" i="33"/>
  <c r="M179" i="33" s="1"/>
  <c r="B179" i="33" s="1"/>
  <c r="C179" i="33" s="1"/>
  <c r="L83" i="33"/>
  <c r="M83" i="33" s="1"/>
  <c r="B83" i="33" s="1"/>
  <c r="C83" i="33" s="1"/>
  <c r="G149" i="33"/>
  <c r="K148" i="33" s="1"/>
  <c r="K147" i="33"/>
  <c r="G54" i="33"/>
  <c r="K53" i="33" s="1"/>
  <c r="K52" i="33"/>
  <c r="G118" i="33"/>
  <c r="K117" i="33" s="1"/>
  <c r="G181" i="33"/>
  <c r="G85" i="33"/>
  <c r="L53" i="32"/>
  <c r="M53" i="32" s="1"/>
  <c r="L52" i="32"/>
  <c r="M52" i="32" s="1"/>
  <c r="L114" i="32"/>
  <c r="M114" i="32" s="1"/>
  <c r="B114" i="32" s="1"/>
  <c r="C114" i="32" s="1"/>
  <c r="L146" i="32"/>
  <c r="M146" i="32" s="1"/>
  <c r="B146" i="32" s="1"/>
  <c r="C146" i="32" s="1"/>
  <c r="L176" i="32"/>
  <c r="M176" i="32" s="1"/>
  <c r="L177" i="32"/>
  <c r="M177" i="32" s="1"/>
  <c r="L83" i="32"/>
  <c r="M83" i="32" s="1"/>
  <c r="B83" i="32" s="1"/>
  <c r="C83" i="32" s="1"/>
  <c r="G85" i="32"/>
  <c r="G148" i="32"/>
  <c r="G179" i="32"/>
  <c r="K178" i="32" s="1"/>
  <c r="B145" i="32"/>
  <c r="C145" i="32" s="1"/>
  <c r="B144" i="32"/>
  <c r="C144" i="32" s="1"/>
  <c r="G55" i="32"/>
  <c r="K54" i="32" s="1"/>
  <c r="G116" i="32"/>
  <c r="B82" i="32"/>
  <c r="C82" i="32" s="1"/>
  <c r="B81" i="32"/>
  <c r="C81" i="32" s="1"/>
  <c r="L147" i="31"/>
  <c r="M147" i="31" s="1"/>
  <c r="B147" i="31" s="1"/>
  <c r="C147" i="31" s="1"/>
  <c r="L83" i="31"/>
  <c r="M83" i="31" s="1"/>
  <c r="B83" i="31" s="1"/>
  <c r="C83" i="31" s="1"/>
  <c r="L179" i="31"/>
  <c r="M179" i="31" s="1"/>
  <c r="B179" i="31" s="1"/>
  <c r="C179" i="31" s="1"/>
  <c r="G85" i="31"/>
  <c r="K84" i="31" s="1"/>
  <c r="G117" i="31"/>
  <c r="K115" i="31"/>
  <c r="G54" i="31"/>
  <c r="K53" i="31" s="1"/>
  <c r="B82" i="31"/>
  <c r="C82" i="31" s="1"/>
  <c r="B81" i="31"/>
  <c r="C81" i="31" s="1"/>
  <c r="B114" i="31"/>
  <c r="C114" i="31" s="1"/>
  <c r="B113" i="31"/>
  <c r="C113" i="31" s="1"/>
  <c r="K52" i="31"/>
  <c r="G149" i="31"/>
  <c r="K148" i="31" s="1"/>
  <c r="G181" i="31"/>
  <c r="K180" i="31" s="1"/>
  <c r="B178" i="31"/>
  <c r="C178" i="31" s="1"/>
  <c r="L146" i="30"/>
  <c r="M146" i="30" s="1"/>
  <c r="B146" i="30" s="1"/>
  <c r="C146" i="30" s="1"/>
  <c r="L55" i="30"/>
  <c r="M55" i="30" s="1"/>
  <c r="L180" i="30"/>
  <c r="M180" i="30" s="1"/>
  <c r="B180" i="30" s="1"/>
  <c r="C180" i="30" s="1"/>
  <c r="B82" i="30"/>
  <c r="C82" i="30" s="1"/>
  <c r="B81" i="30"/>
  <c r="C81" i="30" s="1"/>
  <c r="G148" i="30"/>
  <c r="G85" i="30"/>
  <c r="K83" i="30"/>
  <c r="G117" i="30"/>
  <c r="K115" i="30"/>
  <c r="G58" i="30"/>
  <c r="K57" i="30" s="1"/>
  <c r="K56" i="30"/>
  <c r="G182" i="30"/>
  <c r="B145" i="30"/>
  <c r="C145" i="30" s="1"/>
  <c r="B144" i="30"/>
  <c r="C144" i="30" s="1"/>
  <c r="L82" i="29"/>
  <c r="M82" i="29" s="1"/>
  <c r="B82" i="29" s="1"/>
  <c r="C82" i="29" s="1"/>
  <c r="L146" i="29"/>
  <c r="M146" i="29" s="1"/>
  <c r="B146" i="29" s="1"/>
  <c r="C146" i="29" s="1"/>
  <c r="L113" i="29"/>
  <c r="M113" i="29" s="1"/>
  <c r="L114" i="29"/>
  <c r="M114" i="29" s="1"/>
  <c r="L55" i="29"/>
  <c r="M55" i="29" s="1"/>
  <c r="L56" i="29"/>
  <c r="M56" i="29" s="1"/>
  <c r="L83" i="29"/>
  <c r="M83" i="29" s="1"/>
  <c r="L177" i="29"/>
  <c r="M177" i="29" s="1"/>
  <c r="L178" i="29"/>
  <c r="M178" i="29" s="1"/>
  <c r="G148" i="29"/>
  <c r="K147" i="29" s="1"/>
  <c r="G116" i="29"/>
  <c r="K115" i="29"/>
  <c r="G58" i="29"/>
  <c r="G85" i="29"/>
  <c r="G180" i="29"/>
  <c r="K179" i="29" s="1"/>
  <c r="B176" i="29"/>
  <c r="C176" i="29" s="1"/>
  <c r="L83" i="28"/>
  <c r="M83" i="28" s="1"/>
  <c r="B83" i="28" s="1"/>
  <c r="C83" i="28" s="1"/>
  <c r="L180" i="28"/>
  <c r="M180" i="28" s="1"/>
  <c r="B180" i="28" s="1"/>
  <c r="C180" i="28" s="1"/>
  <c r="B146" i="28"/>
  <c r="C146" i="28" s="1"/>
  <c r="B179" i="28"/>
  <c r="C179" i="28" s="1"/>
  <c r="G54" i="28"/>
  <c r="K52" i="28"/>
  <c r="G182" i="28"/>
  <c r="G149" i="28"/>
  <c r="K148" i="28" s="1"/>
  <c r="K147" i="28"/>
  <c r="G117" i="28"/>
  <c r="K116" i="28" s="1"/>
  <c r="K115" i="28"/>
  <c r="G85" i="28"/>
  <c r="B82" i="28"/>
  <c r="C82" i="28" s="1"/>
  <c r="B81" i="28"/>
  <c r="C81" i="28" s="1"/>
  <c r="B51" i="28"/>
  <c r="C51" i="28" s="1"/>
  <c r="B50" i="28"/>
  <c r="C50" i="28" s="1"/>
  <c r="L83" i="27"/>
  <c r="M83" i="27" s="1"/>
  <c r="L144" i="27"/>
  <c r="M144" i="27" s="1"/>
  <c r="B144" i="27" s="1"/>
  <c r="C144" i="27" s="1"/>
  <c r="L145" i="27"/>
  <c r="M145" i="27" s="1"/>
  <c r="L82" i="27"/>
  <c r="M82" i="27" s="1"/>
  <c r="L52" i="27"/>
  <c r="M52" i="27" s="1"/>
  <c r="B52" i="27" s="1"/>
  <c r="C52" i="27" s="1"/>
  <c r="L178" i="27"/>
  <c r="M178" i="27" s="1"/>
  <c r="G147" i="27"/>
  <c r="K146" i="27" s="1"/>
  <c r="G116" i="27"/>
  <c r="K115" i="27" s="1"/>
  <c r="K114" i="27"/>
  <c r="G85" i="27"/>
  <c r="B143" i="27"/>
  <c r="C143" i="27" s="1"/>
  <c r="G54" i="27"/>
  <c r="G180" i="27"/>
  <c r="K179" i="27" s="1"/>
  <c r="B177" i="27"/>
  <c r="C177" i="27" s="1"/>
  <c r="B176" i="27"/>
  <c r="C176" i="27" s="1"/>
  <c r="L176" i="26"/>
  <c r="M176" i="26" s="1"/>
  <c r="B176" i="26" s="1"/>
  <c r="C176" i="26" s="1"/>
  <c r="L146" i="26"/>
  <c r="M146" i="26" s="1"/>
  <c r="L53" i="26"/>
  <c r="M53" i="26" s="1"/>
  <c r="L83" i="26"/>
  <c r="M83" i="26" s="1"/>
  <c r="B83" i="26" s="1"/>
  <c r="C83" i="26" s="1"/>
  <c r="G149" i="26"/>
  <c r="K148" i="26" s="1"/>
  <c r="K147" i="26"/>
  <c r="G56" i="26"/>
  <c r="K54" i="26"/>
  <c r="G116" i="26"/>
  <c r="K115" i="26"/>
  <c r="K114" i="26"/>
  <c r="B82" i="26"/>
  <c r="C82" i="26" s="1"/>
  <c r="B81" i="26"/>
  <c r="C81" i="26" s="1"/>
  <c r="G85" i="26"/>
  <c r="G178" i="26"/>
  <c r="L53" i="25"/>
  <c r="M53" i="25" s="1"/>
  <c r="L117" i="25"/>
  <c r="M117" i="25" s="1"/>
  <c r="B117" i="25" s="1"/>
  <c r="C117" i="25" s="1"/>
  <c r="L146" i="25"/>
  <c r="M146" i="25" s="1"/>
  <c r="B146" i="25" s="1"/>
  <c r="C146" i="25" s="1"/>
  <c r="L83" i="25"/>
  <c r="M83" i="25" s="1"/>
  <c r="B83" i="25" s="1"/>
  <c r="C83" i="25" s="1"/>
  <c r="L52" i="25"/>
  <c r="M52" i="25" s="1"/>
  <c r="L179" i="25"/>
  <c r="M179" i="25" s="1"/>
  <c r="B179" i="25" s="1"/>
  <c r="C179" i="25" s="1"/>
  <c r="G55" i="25"/>
  <c r="K54" i="25" s="1"/>
  <c r="G119" i="25"/>
  <c r="G148" i="25"/>
  <c r="B178" i="25"/>
  <c r="C178" i="25" s="1"/>
  <c r="G85" i="25"/>
  <c r="G181" i="25"/>
  <c r="K180" i="25" s="1"/>
  <c r="B82" i="25"/>
  <c r="C82" i="25" s="1"/>
  <c r="B81" i="25"/>
  <c r="C81" i="25" s="1"/>
  <c r="B116" i="25"/>
  <c r="C116" i="25" s="1"/>
  <c r="B115" i="25"/>
  <c r="C115" i="25" s="1"/>
  <c r="B145" i="25"/>
  <c r="C145" i="25" s="1"/>
  <c r="B144" i="25"/>
  <c r="C144" i="25" s="1"/>
  <c r="L180" i="24"/>
  <c r="M180" i="24" s="1"/>
  <c r="B180" i="24" s="1"/>
  <c r="C180" i="24" s="1"/>
  <c r="L83" i="24"/>
  <c r="M83" i="24" s="1"/>
  <c r="B83" i="24" s="1"/>
  <c r="C83" i="24" s="1"/>
  <c r="L114" i="24"/>
  <c r="M114" i="24" s="1"/>
  <c r="B114" i="24" s="1"/>
  <c r="C114" i="24" s="1"/>
  <c r="L52" i="24"/>
  <c r="M52" i="24" s="1"/>
  <c r="L53" i="24"/>
  <c r="M53" i="24" s="1"/>
  <c r="L146" i="24"/>
  <c r="M146" i="24" s="1"/>
  <c r="G55" i="24"/>
  <c r="K54" i="24" s="1"/>
  <c r="G85" i="24"/>
  <c r="K84" i="24" s="1"/>
  <c r="G116" i="24"/>
  <c r="G182" i="24"/>
  <c r="G148" i="24"/>
  <c r="B145" i="24"/>
  <c r="C145" i="24" s="1"/>
  <c r="B144" i="24"/>
  <c r="C144" i="24" s="1"/>
  <c r="L177" i="23"/>
  <c r="M177" i="23" s="1"/>
  <c r="L146" i="23"/>
  <c r="M146" i="23" s="1"/>
  <c r="B146" i="23" s="1"/>
  <c r="C146" i="23" s="1"/>
  <c r="L176" i="23"/>
  <c r="M176" i="23" s="1"/>
  <c r="L52" i="23"/>
  <c r="M52" i="23" s="1"/>
  <c r="B52" i="23" s="1"/>
  <c r="C52" i="23" s="1"/>
  <c r="L53" i="23"/>
  <c r="M53" i="23" s="1"/>
  <c r="L83" i="23"/>
  <c r="M83" i="23" s="1"/>
  <c r="B83" i="23" s="1"/>
  <c r="C83" i="23" s="1"/>
  <c r="G116" i="23"/>
  <c r="G55" i="23"/>
  <c r="K54" i="23" s="1"/>
  <c r="G148" i="23"/>
  <c r="K114" i="23"/>
  <c r="G179" i="23"/>
  <c r="K178" i="23" s="1"/>
  <c r="G85" i="23"/>
  <c r="B145" i="23"/>
  <c r="C145" i="23" s="1"/>
  <c r="B144" i="23"/>
  <c r="C144" i="23" s="1"/>
  <c r="B82" i="23"/>
  <c r="C82" i="23" s="1"/>
  <c r="B81" i="23"/>
  <c r="C81" i="23" s="1"/>
  <c r="B51" i="23"/>
  <c r="C51" i="23" s="1"/>
  <c r="L83" i="22"/>
  <c r="M83" i="22" s="1"/>
  <c r="L116" i="22"/>
  <c r="M116" i="22" s="1"/>
  <c r="L117" i="22"/>
  <c r="M117" i="22" s="1"/>
  <c r="L82" i="22"/>
  <c r="M82" i="22" s="1"/>
  <c r="L145" i="22"/>
  <c r="M145" i="22" s="1"/>
  <c r="B145" i="22" s="1"/>
  <c r="C145" i="22" s="1"/>
  <c r="G147" i="22"/>
  <c r="G119" i="22"/>
  <c r="K118" i="22" s="1"/>
  <c r="G178" i="22"/>
  <c r="K176" i="22"/>
  <c r="G55" i="22"/>
  <c r="K54" i="22" s="1"/>
  <c r="K53" i="22"/>
  <c r="G85" i="22"/>
  <c r="K84" i="22" s="1"/>
  <c r="B175" i="22"/>
  <c r="C175" i="22" s="1"/>
  <c r="B52" i="22"/>
  <c r="C52" i="22" s="1"/>
  <c r="B51" i="22"/>
  <c r="C51" i="22" s="1"/>
  <c r="B144" i="22"/>
  <c r="C144" i="22" s="1"/>
  <c r="B143" i="22"/>
  <c r="C143" i="22" s="1"/>
  <c r="L178" i="21"/>
  <c r="M178" i="21" s="1"/>
  <c r="B178" i="21" s="1"/>
  <c r="C178" i="21" s="1"/>
  <c r="L147" i="21"/>
  <c r="M147" i="21" s="1"/>
  <c r="B147" i="21" s="1"/>
  <c r="C147" i="21" s="1"/>
  <c r="L115" i="21"/>
  <c r="M115" i="21" s="1"/>
  <c r="L52" i="21"/>
  <c r="M52" i="21" s="1"/>
  <c r="B52" i="21" s="1"/>
  <c r="C52" i="21" s="1"/>
  <c r="L53" i="21"/>
  <c r="M53" i="21" s="1"/>
  <c r="L114" i="21"/>
  <c r="M114" i="21" s="1"/>
  <c r="B114" i="21" s="1"/>
  <c r="C114" i="21" s="1"/>
  <c r="B83" i="21"/>
  <c r="C83" i="21" s="1"/>
  <c r="B113" i="21"/>
  <c r="C113" i="21" s="1"/>
  <c r="G86" i="21"/>
  <c r="K84" i="21"/>
  <c r="G180" i="21"/>
  <c r="K179" i="21" s="1"/>
  <c r="G149" i="21"/>
  <c r="K148" i="21" s="1"/>
  <c r="G117" i="21"/>
  <c r="G55" i="21"/>
  <c r="B177" i="21"/>
  <c r="C177" i="21" s="1"/>
  <c r="B51" i="21"/>
  <c r="C51" i="21" s="1"/>
  <c r="K83" i="1"/>
  <c r="L83" i="1" s="1"/>
  <c r="B83" i="1" s="1"/>
  <c r="C83" i="1" s="1"/>
  <c r="K176" i="1"/>
  <c r="L176" i="1" s="1"/>
  <c r="B176" i="1" s="1"/>
  <c r="C176" i="1" s="1"/>
  <c r="K84" i="1"/>
  <c r="L84" i="1" s="1"/>
  <c r="L48" i="1"/>
  <c r="B48" i="1" s="1"/>
  <c r="C48" i="1" s="1"/>
  <c r="L49" i="1"/>
  <c r="G116" i="9"/>
  <c r="K115" i="9" s="1"/>
  <c r="G88" i="9"/>
  <c r="B51" i="9"/>
  <c r="C51" i="9" s="1"/>
  <c r="B50" i="9"/>
  <c r="C50" i="9" s="1"/>
  <c r="K86" i="9"/>
  <c r="G54" i="9"/>
  <c r="K53" i="9" s="1"/>
  <c r="K114" i="9"/>
  <c r="G178" i="9"/>
  <c r="K177" i="9" s="1"/>
  <c r="B175" i="9"/>
  <c r="C175" i="9" s="1"/>
  <c r="K176" i="9"/>
  <c r="G150" i="9"/>
  <c r="K149" i="9" s="1"/>
  <c r="G147" i="8"/>
  <c r="G85" i="8"/>
  <c r="K84" i="8" s="1"/>
  <c r="G116" i="8"/>
  <c r="K115" i="8" s="1"/>
  <c r="G179" i="8"/>
  <c r="G54" i="8"/>
  <c r="K53" i="8" s="1"/>
  <c r="K52" i="8"/>
  <c r="K114" i="8"/>
  <c r="K83" i="8"/>
  <c r="G85" i="4"/>
  <c r="K84" i="4" s="1"/>
  <c r="B51" i="4"/>
  <c r="C51" i="4" s="1"/>
  <c r="B50" i="4"/>
  <c r="C50" i="4" s="1"/>
  <c r="G179" i="4"/>
  <c r="G150" i="4"/>
  <c r="K149" i="4"/>
  <c r="B115" i="4"/>
  <c r="C115" i="4" s="1"/>
  <c r="B114" i="4"/>
  <c r="C114" i="4" s="1"/>
  <c r="G118" i="4"/>
  <c r="G54" i="4"/>
  <c r="K53" i="4" s="1"/>
  <c r="B147" i="4"/>
  <c r="C147" i="4" s="1"/>
  <c r="B146" i="4"/>
  <c r="C146" i="4" s="1"/>
  <c r="G118" i="3"/>
  <c r="B115" i="3"/>
  <c r="C115" i="3" s="1"/>
  <c r="G147" i="3"/>
  <c r="G179" i="3"/>
  <c r="K178" i="3" s="1"/>
  <c r="G55" i="3"/>
  <c r="K54" i="3" s="1"/>
  <c r="G88" i="3"/>
  <c r="K87" i="3" s="1"/>
  <c r="G118" i="2"/>
  <c r="J117" i="2" s="1"/>
  <c r="G85" i="2"/>
  <c r="J84" i="2" s="1"/>
  <c r="G147" i="2"/>
  <c r="J146" i="2" s="1"/>
  <c r="G54" i="2"/>
  <c r="J53" i="2" s="1"/>
  <c r="J52" i="2"/>
  <c r="G178" i="2"/>
  <c r="J116" i="2"/>
  <c r="G178" i="1"/>
  <c r="G147" i="1"/>
  <c r="J146" i="1" s="1"/>
  <c r="J145" i="1"/>
  <c r="G116" i="1"/>
  <c r="J115" i="1" s="1"/>
  <c r="J114" i="1"/>
  <c r="B113" i="1"/>
  <c r="C113" i="1" s="1"/>
  <c r="G86" i="1"/>
  <c r="B82" i="1"/>
  <c r="C82" i="1" s="1"/>
  <c r="G52" i="1"/>
  <c r="J50" i="1"/>
  <c r="K26" i="1" a="1"/>
  <c r="L26" i="28" a="1"/>
  <c r="L117" i="33" a="1"/>
  <c r="L147" i="26" a="1"/>
  <c r="L27" i="21" a="1"/>
  <c r="L148" i="21" a="1"/>
  <c r="K114" i="1" a="1"/>
  <c r="L114" i="23" a="1"/>
  <c r="L114" i="8" a="1"/>
  <c r="L114" i="26" a="1"/>
  <c r="L178" i="32" a="1"/>
  <c r="L148" i="31" a="1"/>
  <c r="L52" i="28" a="1"/>
  <c r="L115" i="31" a="1"/>
  <c r="L52" i="31" a="1"/>
  <c r="L115" i="8" a="1"/>
  <c r="L84" i="8" a="1"/>
  <c r="L57" i="30" a="1"/>
  <c r="K84" i="2" a="1"/>
  <c r="L84" i="21" a="1"/>
  <c r="L26" i="4" a="1"/>
  <c r="L115" i="34" a="1"/>
  <c r="K146" i="2" a="1"/>
  <c r="L83" i="30" a="1"/>
  <c r="L148" i="28" a="1"/>
  <c r="L28" i="30" a="1"/>
  <c r="L147" i="29" a="1"/>
  <c r="L54" i="32" a="1"/>
  <c r="L177" i="9" a="1"/>
  <c r="L84" i="4" a="1"/>
  <c r="K145" i="1" a="1"/>
  <c r="L27" i="22" a="1"/>
  <c r="L149" i="4" a="1"/>
  <c r="L178" i="23" a="1"/>
  <c r="L52" i="8" a="1"/>
  <c r="L115" i="29" a="1"/>
  <c r="L28" i="24" a="1"/>
  <c r="K53" i="2" a="1"/>
  <c r="L181" i="34" a="1"/>
  <c r="L84" i="22" a="1"/>
  <c r="L53" i="8" a="1"/>
  <c r="L179" i="29" a="1"/>
  <c r="L54" i="26" a="1"/>
  <c r="L180" i="31" a="1"/>
  <c r="L149" i="9" a="1"/>
  <c r="L26" i="22" a="1"/>
  <c r="L28" i="33" a="1"/>
  <c r="L87" i="3" a="1"/>
  <c r="L147" i="28" a="1"/>
  <c r="L54" i="22" a="1"/>
  <c r="L27" i="28" a="1"/>
  <c r="L53" i="31" a="1"/>
  <c r="L115" i="27" a="1"/>
  <c r="L52" i="34" a="1"/>
  <c r="L27" i="4" a="1"/>
  <c r="L27" i="29" a="1"/>
  <c r="L52" i="33" a="1"/>
  <c r="L148" i="33" a="1"/>
  <c r="L84" i="24" a="1"/>
  <c r="L86" i="9" a="1"/>
  <c r="L116" i="34" a="1"/>
  <c r="L54" i="24" a="1"/>
  <c r="L56" i="30" a="1"/>
  <c r="L54" i="3" a="1"/>
  <c r="L115" i="9" a="1"/>
  <c r="K26" i="2" a="1"/>
  <c r="L178" i="3" a="1"/>
  <c r="L115" i="28" a="1"/>
  <c r="L114" i="27" a="1"/>
  <c r="L28" i="9" a="1"/>
  <c r="L53" i="9" a="1"/>
  <c r="L28" i="27" a="1"/>
  <c r="L148" i="26" a="1"/>
  <c r="K52" i="2" a="1"/>
  <c r="K117" i="2" a="1"/>
  <c r="L85" i="34" a="1"/>
  <c r="L147" i="33" a="1"/>
  <c r="K116" i="2" a="1"/>
  <c r="L115" i="26" a="1"/>
  <c r="L84" i="31" a="1"/>
  <c r="K115" i="1" a="1"/>
  <c r="L116" i="28" a="1"/>
  <c r="L28" i="34" a="1"/>
  <c r="L26" i="31" a="1"/>
  <c r="L26" i="3" a="1"/>
  <c r="L28" i="26" a="1"/>
  <c r="L54" i="23" a="1"/>
  <c r="L27" i="33" a="1"/>
  <c r="L180" i="25" a="1"/>
  <c r="L148" i="34" a="1"/>
  <c r="L176" i="22" a="1"/>
  <c r="L114" i="9" a="1"/>
  <c r="L115" i="30" a="1"/>
  <c r="L26" i="29" a="1"/>
  <c r="L83" i="8" a="1"/>
  <c r="L118" i="22" a="1"/>
  <c r="K50" i="1" a="1"/>
  <c r="L147" i="34" a="1"/>
  <c r="L53" i="22" a="1"/>
  <c r="L84" i="34" a="1"/>
  <c r="L26" i="21" a="1"/>
  <c r="L53" i="4" a="1"/>
  <c r="L146" i="27" a="1"/>
  <c r="L179" i="27" a="1"/>
  <c r="K25" i="1" a="1"/>
  <c r="L179" i="21" a="1"/>
  <c r="L54" i="25" a="1"/>
  <c r="K146" i="1" a="1"/>
  <c r="L176" i="9" a="1"/>
  <c r="L53" i="33" a="1"/>
  <c r="L27" i="8" a="1"/>
  <c r="L28" i="34" l="1"/>
  <c r="M28" i="34" s="1"/>
  <c r="B28" i="34" s="1"/>
  <c r="C28" i="34" s="1"/>
  <c r="G30" i="34"/>
  <c r="K29" i="34" s="1"/>
  <c r="L28" i="33"/>
  <c r="M28" i="33" s="1"/>
  <c r="L27" i="33"/>
  <c r="M27" i="33" s="1"/>
  <c r="G30" i="33"/>
  <c r="G30" i="32"/>
  <c r="K28" i="32"/>
  <c r="B27" i="32"/>
  <c r="C27" i="32" s="1"/>
  <c r="B26" i="32"/>
  <c r="C26" i="32" s="1"/>
  <c r="L26" i="31"/>
  <c r="M26" i="31" s="1"/>
  <c r="G29" i="31"/>
  <c r="K28" i="31"/>
  <c r="K27" i="31"/>
  <c r="L28" i="30"/>
  <c r="M28" i="30" s="1"/>
  <c r="G30" i="30"/>
  <c r="B27" i="30"/>
  <c r="C27" i="30" s="1"/>
  <c r="B26" i="30"/>
  <c r="C26" i="30" s="1"/>
  <c r="B28" i="30"/>
  <c r="C28" i="30" s="1"/>
  <c r="L27" i="29"/>
  <c r="M27" i="29" s="1"/>
  <c r="L26" i="29"/>
  <c r="M26" i="29" s="1"/>
  <c r="G29" i="29"/>
  <c r="K28" i="29"/>
  <c r="L26" i="28"/>
  <c r="M26" i="28" s="1"/>
  <c r="L27" i="28"/>
  <c r="M27" i="28" s="1"/>
  <c r="G29" i="28"/>
  <c r="K28" i="28"/>
  <c r="L28" i="27"/>
  <c r="M28" i="27" s="1"/>
  <c r="G30" i="27"/>
  <c r="B28" i="27"/>
  <c r="C28" i="27" s="1"/>
  <c r="B27" i="27"/>
  <c r="C27" i="27" s="1"/>
  <c r="B26" i="27"/>
  <c r="C26" i="27" s="1"/>
  <c r="L28" i="26"/>
  <c r="M28" i="26" s="1"/>
  <c r="G30" i="26"/>
  <c r="B27" i="26"/>
  <c r="C27" i="26" s="1"/>
  <c r="B26" i="26"/>
  <c r="C26" i="26" s="1"/>
  <c r="B28" i="26"/>
  <c r="C28" i="26" s="1"/>
  <c r="G29" i="25"/>
  <c r="K28" i="25"/>
  <c r="K27" i="25"/>
  <c r="L28" i="24"/>
  <c r="M28" i="24" s="1"/>
  <c r="B28" i="24" s="1"/>
  <c r="C28" i="24" s="1"/>
  <c r="G30" i="24"/>
  <c r="G30" i="23"/>
  <c r="K29" i="23"/>
  <c r="K28" i="23"/>
  <c r="L26" i="22"/>
  <c r="M26" i="22" s="1"/>
  <c r="L27" i="22"/>
  <c r="M27" i="22" s="1"/>
  <c r="G29" i="22"/>
  <c r="K28" i="22"/>
  <c r="L26" i="21"/>
  <c r="M26" i="21" s="1"/>
  <c r="L27" i="21"/>
  <c r="M27" i="21" s="1"/>
  <c r="G29" i="21"/>
  <c r="K28" i="21"/>
  <c r="L27" i="8"/>
  <c r="M27" i="8" s="1"/>
  <c r="B27" i="8" s="1"/>
  <c r="C27" i="8" s="1"/>
  <c r="G29" i="8"/>
  <c r="K28" i="8"/>
  <c r="B26" i="8"/>
  <c r="C26" i="8" s="1"/>
  <c r="B25" i="8"/>
  <c r="C25" i="8" s="1"/>
  <c r="L28" i="9"/>
  <c r="M28" i="9" s="1"/>
  <c r="B28" i="9" s="1"/>
  <c r="C28" i="9" s="1"/>
  <c r="G30" i="9"/>
  <c r="B27" i="9"/>
  <c r="C27" i="9" s="1"/>
  <c r="B26" i="9"/>
  <c r="C26" i="9" s="1"/>
  <c r="L26" i="4"/>
  <c r="M26" i="4" s="1"/>
  <c r="L27" i="4"/>
  <c r="M27" i="4" s="1"/>
  <c r="G29" i="4"/>
  <c r="K28" i="4"/>
  <c r="L26" i="3"/>
  <c r="M26" i="3" s="1"/>
  <c r="G29" i="3"/>
  <c r="K28" i="3" s="1"/>
  <c r="K27" i="3"/>
  <c r="K26" i="2"/>
  <c r="L26" i="2" s="1"/>
  <c r="G28" i="2"/>
  <c r="J27" i="2" s="1"/>
  <c r="B25" i="2"/>
  <c r="C25" i="2" s="1"/>
  <c r="K25" i="1"/>
  <c r="L25" i="1" s="1"/>
  <c r="K26" i="1"/>
  <c r="L26" i="1" s="1"/>
  <c r="G28" i="1"/>
  <c r="J27" i="1" s="1"/>
  <c r="L83" i="8"/>
  <c r="M83" i="8" s="1"/>
  <c r="L114" i="8"/>
  <c r="M114" i="8" s="1"/>
  <c r="L84" i="8"/>
  <c r="M84" i="8" s="1"/>
  <c r="L115" i="8"/>
  <c r="M115" i="8" s="1"/>
  <c r="L52" i="8"/>
  <c r="M52" i="8" s="1"/>
  <c r="L53" i="8"/>
  <c r="M53" i="8" s="1"/>
  <c r="L115" i="9"/>
  <c r="L149" i="9"/>
  <c r="M149" i="9" s="1"/>
  <c r="B149" i="9" s="1"/>
  <c r="C149" i="9" s="1"/>
  <c r="L176" i="9"/>
  <c r="M176" i="9" s="1"/>
  <c r="L177" i="9"/>
  <c r="M177" i="9" s="1"/>
  <c r="L86" i="9"/>
  <c r="M86" i="9" s="1"/>
  <c r="L114" i="9"/>
  <c r="M114" i="9" s="1"/>
  <c r="L53" i="9"/>
  <c r="M53" i="9" s="1"/>
  <c r="B53" i="9" s="1"/>
  <c r="C53" i="9" s="1"/>
  <c r="L84" i="4"/>
  <c r="M84" i="4" s="1"/>
  <c r="B84" i="4" s="1"/>
  <c r="C84" i="4" s="1"/>
  <c r="L149" i="4"/>
  <c r="M149" i="4" s="1"/>
  <c r="B149" i="4" s="1"/>
  <c r="C149" i="4" s="1"/>
  <c r="L53" i="4"/>
  <c r="M53" i="4" s="1"/>
  <c r="L178" i="3"/>
  <c r="M178" i="3" s="1"/>
  <c r="B178" i="3" s="1"/>
  <c r="C178" i="3" s="1"/>
  <c r="L87" i="3"/>
  <c r="M87" i="3" s="1"/>
  <c r="B87" i="3" s="1"/>
  <c r="C87" i="3" s="1"/>
  <c r="L54" i="3"/>
  <c r="M54" i="3" s="1"/>
  <c r="K117" i="2"/>
  <c r="L117" i="2" s="1"/>
  <c r="K116" i="2"/>
  <c r="L116" i="2" s="1"/>
  <c r="K53" i="2"/>
  <c r="L53" i="2" s="1"/>
  <c r="K146" i="2"/>
  <c r="L146" i="2" s="1"/>
  <c r="B146" i="2" s="1"/>
  <c r="C146" i="2" s="1"/>
  <c r="K52" i="2"/>
  <c r="L52" i="2" s="1"/>
  <c r="K84" i="2"/>
  <c r="L84" i="2" s="1"/>
  <c r="B84" i="2" s="1"/>
  <c r="C84" i="2" s="1"/>
  <c r="L181" i="34"/>
  <c r="M181" i="34" s="1"/>
  <c r="B181" i="34" s="1"/>
  <c r="C181" i="34" s="1"/>
  <c r="L85" i="34"/>
  <c r="M85" i="34" s="1"/>
  <c r="L148" i="34"/>
  <c r="M148" i="34" s="1"/>
  <c r="L84" i="34"/>
  <c r="M84" i="34" s="1"/>
  <c r="L147" i="34"/>
  <c r="M147" i="34" s="1"/>
  <c r="L115" i="34"/>
  <c r="M115" i="34" s="1"/>
  <c r="L116" i="34"/>
  <c r="M116" i="34" s="1"/>
  <c r="L52" i="34"/>
  <c r="M52" i="34" s="1"/>
  <c r="G87" i="34"/>
  <c r="K86" i="34" s="1"/>
  <c r="B180" i="34"/>
  <c r="C180" i="34" s="1"/>
  <c r="B179" i="34"/>
  <c r="C179" i="34" s="1"/>
  <c r="G183" i="34"/>
  <c r="G150" i="34"/>
  <c r="K149" i="34"/>
  <c r="G118" i="34"/>
  <c r="K117" i="34" s="1"/>
  <c r="G55" i="34"/>
  <c r="K54" i="34" s="1"/>
  <c r="K53" i="34"/>
  <c r="L53" i="33"/>
  <c r="M53" i="33" s="1"/>
  <c r="L117" i="33"/>
  <c r="M117" i="33" s="1"/>
  <c r="B117" i="33" s="1"/>
  <c r="C117" i="33" s="1"/>
  <c r="L52" i="33"/>
  <c r="M52" i="33" s="1"/>
  <c r="B52" i="33" s="1"/>
  <c r="C52" i="33" s="1"/>
  <c r="L147" i="33"/>
  <c r="M147" i="33" s="1"/>
  <c r="L148" i="33"/>
  <c r="M148" i="33" s="1"/>
  <c r="G55" i="33"/>
  <c r="K54" i="33" s="1"/>
  <c r="B51" i="33"/>
  <c r="C51" i="33" s="1"/>
  <c r="G86" i="33"/>
  <c r="K85" i="33" s="1"/>
  <c r="K84" i="33"/>
  <c r="G182" i="33"/>
  <c r="K180" i="33"/>
  <c r="B83" i="27"/>
  <c r="C83" i="27" s="1"/>
  <c r="G119" i="33"/>
  <c r="G150" i="33"/>
  <c r="K149" i="33" s="1"/>
  <c r="L54" i="32"/>
  <c r="M54" i="32" s="1"/>
  <c r="B54" i="32" s="1"/>
  <c r="C54" i="32" s="1"/>
  <c r="L178" i="32"/>
  <c r="M178" i="32" s="1"/>
  <c r="B178" i="32" s="1"/>
  <c r="C178" i="32" s="1"/>
  <c r="G149" i="32"/>
  <c r="K148" i="32"/>
  <c r="G56" i="32"/>
  <c r="G180" i="32"/>
  <c r="K179" i="32" s="1"/>
  <c r="K147" i="32"/>
  <c r="G86" i="32"/>
  <c r="K85" i="32" s="1"/>
  <c r="K84" i="32"/>
  <c r="B177" i="32"/>
  <c r="C177" i="32" s="1"/>
  <c r="B176" i="32"/>
  <c r="C176" i="32" s="1"/>
  <c r="G117" i="32"/>
  <c r="K116" i="32" s="1"/>
  <c r="B53" i="32"/>
  <c r="C53" i="32" s="1"/>
  <c r="B52" i="32"/>
  <c r="C52" i="32" s="1"/>
  <c r="K115" i="32"/>
  <c r="L180" i="31"/>
  <c r="M180" i="31" s="1"/>
  <c r="B180" i="31" s="1"/>
  <c r="C180" i="31" s="1"/>
  <c r="L84" i="31"/>
  <c r="M84" i="31" s="1"/>
  <c r="B84" i="31" s="1"/>
  <c r="C84" i="31" s="1"/>
  <c r="L115" i="31"/>
  <c r="M115" i="31" s="1"/>
  <c r="L148" i="31"/>
  <c r="M148" i="31" s="1"/>
  <c r="B148" i="31" s="1"/>
  <c r="C148" i="31" s="1"/>
  <c r="L52" i="31"/>
  <c r="M52" i="31" s="1"/>
  <c r="L53" i="31"/>
  <c r="M53" i="31" s="1"/>
  <c r="G150" i="31"/>
  <c r="K149" i="31" s="1"/>
  <c r="G55" i="31"/>
  <c r="K54" i="31" s="1"/>
  <c r="G118" i="31"/>
  <c r="K117" i="31"/>
  <c r="K116" i="31"/>
  <c r="G86" i="31"/>
  <c r="K85" i="31" s="1"/>
  <c r="G182" i="31"/>
  <c r="L57" i="30"/>
  <c r="M57" i="30" s="1"/>
  <c r="L56" i="30"/>
  <c r="M56" i="30" s="1"/>
  <c r="L115" i="30"/>
  <c r="M115" i="30" s="1"/>
  <c r="L83" i="30"/>
  <c r="M83" i="30" s="1"/>
  <c r="G183" i="30"/>
  <c r="K182" i="30"/>
  <c r="K181" i="30"/>
  <c r="G86" i="30"/>
  <c r="K85" i="30"/>
  <c r="G149" i="30"/>
  <c r="K148" i="30" s="1"/>
  <c r="G59" i="30"/>
  <c r="G118" i="30"/>
  <c r="K117" i="30" s="1"/>
  <c r="K116" i="30"/>
  <c r="K84" i="30"/>
  <c r="K147" i="30"/>
  <c r="B55" i="30"/>
  <c r="C55" i="30" s="1"/>
  <c r="L179" i="29"/>
  <c r="M179" i="29" s="1"/>
  <c r="B179" i="29" s="1"/>
  <c r="C179" i="29" s="1"/>
  <c r="L115" i="29"/>
  <c r="M115" i="29" s="1"/>
  <c r="B115" i="29" s="1"/>
  <c r="C115" i="29" s="1"/>
  <c r="L147" i="29"/>
  <c r="M147" i="29" s="1"/>
  <c r="B147" i="29" s="1"/>
  <c r="C147" i="29" s="1"/>
  <c r="G181" i="29"/>
  <c r="G86" i="29"/>
  <c r="K85" i="29" s="1"/>
  <c r="K84" i="29"/>
  <c r="G59" i="29"/>
  <c r="K58" i="29" s="1"/>
  <c r="K57" i="29"/>
  <c r="G117" i="29"/>
  <c r="G149" i="29"/>
  <c r="K148" i="29"/>
  <c r="B178" i="29"/>
  <c r="C178" i="29" s="1"/>
  <c r="B56" i="29"/>
  <c r="C56" i="29" s="1"/>
  <c r="B177" i="29"/>
  <c r="C177" i="29" s="1"/>
  <c r="B114" i="29"/>
  <c r="C114" i="29" s="1"/>
  <c r="B113" i="29"/>
  <c r="C113" i="29" s="1"/>
  <c r="B55" i="29"/>
  <c r="C55" i="29" s="1"/>
  <c r="B83" i="29"/>
  <c r="C83" i="29" s="1"/>
  <c r="L116" i="28"/>
  <c r="M116" i="28" s="1"/>
  <c r="L147" i="28"/>
  <c r="M147" i="28" s="1"/>
  <c r="L148" i="28"/>
  <c r="M148" i="28" s="1"/>
  <c r="L115" i="28"/>
  <c r="M115" i="28" s="1"/>
  <c r="L52" i="28"/>
  <c r="M52" i="28" s="1"/>
  <c r="G150" i="28"/>
  <c r="K149" i="28" s="1"/>
  <c r="G55" i="28"/>
  <c r="K54" i="28" s="1"/>
  <c r="K53" i="28"/>
  <c r="G118" i="28"/>
  <c r="K117" i="28"/>
  <c r="G183" i="28"/>
  <c r="K182" i="28" s="1"/>
  <c r="K181" i="28"/>
  <c r="G86" i="28"/>
  <c r="K84" i="28"/>
  <c r="L115" i="27"/>
  <c r="M115" i="27" s="1"/>
  <c r="L146" i="27"/>
  <c r="M146" i="27" s="1"/>
  <c r="B146" i="27" s="1"/>
  <c r="C146" i="27" s="1"/>
  <c r="L179" i="27"/>
  <c r="M179" i="27" s="1"/>
  <c r="B179" i="27" s="1"/>
  <c r="C179" i="27" s="1"/>
  <c r="L114" i="27"/>
  <c r="M114" i="27" s="1"/>
  <c r="G55" i="27"/>
  <c r="K54" i="27"/>
  <c r="K53" i="27"/>
  <c r="B82" i="27"/>
  <c r="C82" i="27" s="1"/>
  <c r="G86" i="27"/>
  <c r="K85" i="27" s="1"/>
  <c r="K84" i="27"/>
  <c r="G117" i="27"/>
  <c r="G148" i="27"/>
  <c r="B178" i="27"/>
  <c r="C178" i="27" s="1"/>
  <c r="B145" i="27"/>
  <c r="C145" i="27" s="1"/>
  <c r="G181" i="27"/>
  <c r="K180" i="27" s="1"/>
  <c r="L114" i="26"/>
  <c r="M114" i="26" s="1"/>
  <c r="L115" i="26"/>
  <c r="M115" i="26" s="1"/>
  <c r="L54" i="26"/>
  <c r="M54" i="26" s="1"/>
  <c r="B54" i="26" s="1"/>
  <c r="C54" i="26" s="1"/>
  <c r="L147" i="26"/>
  <c r="M147" i="26" s="1"/>
  <c r="L148" i="26"/>
  <c r="M148" i="26" s="1"/>
  <c r="G179" i="26"/>
  <c r="K178" i="26" s="1"/>
  <c r="G86" i="26"/>
  <c r="K85" i="26" s="1"/>
  <c r="K84" i="26"/>
  <c r="G117" i="26"/>
  <c r="G57" i="26"/>
  <c r="K55" i="26"/>
  <c r="G150" i="26"/>
  <c r="K149" i="26" s="1"/>
  <c r="B53" i="26"/>
  <c r="C53" i="26" s="1"/>
  <c r="B146" i="26"/>
  <c r="C146" i="26" s="1"/>
  <c r="K177" i="26"/>
  <c r="L180" i="25"/>
  <c r="M180" i="25" s="1"/>
  <c r="B180" i="25" s="1"/>
  <c r="C180" i="25" s="1"/>
  <c r="L54" i="25"/>
  <c r="M54" i="25" s="1"/>
  <c r="B54" i="25" s="1"/>
  <c r="C54" i="25" s="1"/>
  <c r="G182" i="25"/>
  <c r="K181" i="25" s="1"/>
  <c r="G86" i="25"/>
  <c r="K85" i="25"/>
  <c r="K84" i="25"/>
  <c r="G149" i="25"/>
  <c r="K148" i="25" s="1"/>
  <c r="K147" i="25"/>
  <c r="G120" i="25"/>
  <c r="K118" i="25"/>
  <c r="G56" i="25"/>
  <c r="K55" i="25" s="1"/>
  <c r="B53" i="25"/>
  <c r="C53" i="25" s="1"/>
  <c r="B52" i="25"/>
  <c r="C52" i="25" s="1"/>
  <c r="L84" i="24"/>
  <c r="M84" i="24" s="1"/>
  <c r="B84" i="24" s="1"/>
  <c r="C84" i="24" s="1"/>
  <c r="L54" i="24"/>
  <c r="M54" i="24" s="1"/>
  <c r="B54" i="24" s="1"/>
  <c r="C54" i="24" s="1"/>
  <c r="G149" i="24"/>
  <c r="K148" i="24" s="1"/>
  <c r="K147" i="24"/>
  <c r="G183" i="24"/>
  <c r="K181" i="24"/>
  <c r="G117" i="24"/>
  <c r="K115" i="24"/>
  <c r="G86" i="24"/>
  <c r="K85" i="24" s="1"/>
  <c r="G56" i="24"/>
  <c r="B53" i="24"/>
  <c r="C53" i="24" s="1"/>
  <c r="B52" i="24"/>
  <c r="C52" i="24" s="1"/>
  <c r="B146" i="24"/>
  <c r="C146" i="24" s="1"/>
  <c r="L114" i="23"/>
  <c r="M114" i="23" s="1"/>
  <c r="L178" i="23"/>
  <c r="M178" i="23" s="1"/>
  <c r="B178" i="23" s="1"/>
  <c r="C178" i="23" s="1"/>
  <c r="L54" i="23"/>
  <c r="M54" i="23" s="1"/>
  <c r="B54" i="23" s="1"/>
  <c r="C54" i="23" s="1"/>
  <c r="G86" i="23"/>
  <c r="K85" i="23" s="1"/>
  <c r="K84" i="23"/>
  <c r="G180" i="23"/>
  <c r="K179" i="23" s="1"/>
  <c r="G149" i="23"/>
  <c r="K148" i="23" s="1"/>
  <c r="G56" i="23"/>
  <c r="K55" i="23" s="1"/>
  <c r="G117" i="23"/>
  <c r="K116" i="23" s="1"/>
  <c r="K115" i="23"/>
  <c r="K147" i="23"/>
  <c r="B53" i="23"/>
  <c r="C53" i="23" s="1"/>
  <c r="B177" i="23"/>
  <c r="C177" i="23" s="1"/>
  <c r="B176" i="23"/>
  <c r="C176" i="23" s="1"/>
  <c r="L84" i="22"/>
  <c r="M84" i="22" s="1"/>
  <c r="B84" i="22" s="1"/>
  <c r="C84" i="22" s="1"/>
  <c r="L176" i="22"/>
  <c r="M176" i="22" s="1"/>
  <c r="L118" i="22"/>
  <c r="M118" i="22" s="1"/>
  <c r="L53" i="22"/>
  <c r="M53" i="22" s="1"/>
  <c r="L54" i="22"/>
  <c r="M54" i="22" s="1"/>
  <c r="G56" i="22"/>
  <c r="K55" i="22" s="1"/>
  <c r="G179" i="22"/>
  <c r="K178" i="22" s="1"/>
  <c r="K177" i="22"/>
  <c r="B115" i="21"/>
  <c r="C115" i="21" s="1"/>
  <c r="G120" i="22"/>
  <c r="K119" i="22" s="1"/>
  <c r="G86" i="22"/>
  <c r="K85" i="22" s="1"/>
  <c r="G148" i="22"/>
  <c r="K147" i="22" s="1"/>
  <c r="K146" i="22"/>
  <c r="B83" i="22"/>
  <c r="C83" i="22" s="1"/>
  <c r="B82" i="22"/>
  <c r="C82" i="22" s="1"/>
  <c r="B117" i="22"/>
  <c r="C117" i="22" s="1"/>
  <c r="B116" i="22"/>
  <c r="C116" i="22" s="1"/>
  <c r="L179" i="21"/>
  <c r="M179" i="21" s="1"/>
  <c r="B179" i="21" s="1"/>
  <c r="C179" i="21" s="1"/>
  <c r="L148" i="21"/>
  <c r="M148" i="21" s="1"/>
  <c r="B148" i="21" s="1"/>
  <c r="C148" i="21" s="1"/>
  <c r="L84" i="21"/>
  <c r="M84" i="21" s="1"/>
  <c r="G150" i="21"/>
  <c r="K149" i="21" s="1"/>
  <c r="G118" i="21"/>
  <c r="G181" i="21"/>
  <c r="G87" i="21"/>
  <c r="K86" i="21" s="1"/>
  <c r="K85" i="21"/>
  <c r="B53" i="21"/>
  <c r="C53" i="21" s="1"/>
  <c r="G56" i="21"/>
  <c r="K55" i="21" s="1"/>
  <c r="K54" i="21"/>
  <c r="K116" i="21"/>
  <c r="K145" i="1"/>
  <c r="L145" i="1" s="1"/>
  <c r="K146" i="1"/>
  <c r="L146" i="1" s="1"/>
  <c r="K50" i="1"/>
  <c r="K114" i="1"/>
  <c r="L114" i="1" s="1"/>
  <c r="K115" i="1"/>
  <c r="L115" i="1" s="1"/>
  <c r="B53" i="3"/>
  <c r="C53" i="3" s="1"/>
  <c r="B52" i="3"/>
  <c r="C52" i="3" s="1"/>
  <c r="B49" i="1"/>
  <c r="C49" i="1" s="1"/>
  <c r="M115" i="9"/>
  <c r="G55" i="9"/>
  <c r="K54" i="9" s="1"/>
  <c r="G89" i="9"/>
  <c r="G151" i="9"/>
  <c r="G117" i="9"/>
  <c r="K87" i="9"/>
  <c r="G179" i="9"/>
  <c r="K178" i="9" s="1"/>
  <c r="G180" i="8"/>
  <c r="K179" i="8" s="1"/>
  <c r="G117" i="8"/>
  <c r="G55" i="8"/>
  <c r="K178" i="8"/>
  <c r="G148" i="8"/>
  <c r="K147" i="8" s="1"/>
  <c r="G86" i="8"/>
  <c r="B177" i="8"/>
  <c r="C177" i="8" s="1"/>
  <c r="B176" i="8"/>
  <c r="C176" i="8" s="1"/>
  <c r="K146" i="8"/>
  <c r="B145" i="8"/>
  <c r="C145" i="8" s="1"/>
  <c r="B144" i="8"/>
  <c r="C144" i="8" s="1"/>
  <c r="G119" i="4"/>
  <c r="K118" i="4" s="1"/>
  <c r="K117" i="4"/>
  <c r="G151" i="4"/>
  <c r="G180" i="4"/>
  <c r="K179" i="4" s="1"/>
  <c r="G86" i="4"/>
  <c r="K85" i="4" s="1"/>
  <c r="G55" i="4"/>
  <c r="K54" i="4" s="1"/>
  <c r="K178" i="4"/>
  <c r="G148" i="3"/>
  <c r="K147" i="3" s="1"/>
  <c r="K146" i="3"/>
  <c r="G180" i="3"/>
  <c r="K179" i="3" s="1"/>
  <c r="G119" i="3"/>
  <c r="K117" i="3"/>
  <c r="B177" i="3"/>
  <c r="C177" i="3" s="1"/>
  <c r="B176" i="3"/>
  <c r="C176" i="3" s="1"/>
  <c r="G89" i="3"/>
  <c r="K88" i="3" s="1"/>
  <c r="G56" i="3"/>
  <c r="G148" i="2"/>
  <c r="J147" i="2" s="1"/>
  <c r="G179" i="2"/>
  <c r="G55" i="2"/>
  <c r="G86" i="2"/>
  <c r="J85" i="2" s="1"/>
  <c r="G119" i="2"/>
  <c r="J118" i="2" s="1"/>
  <c r="J177" i="2"/>
  <c r="G179" i="1"/>
  <c r="J177" i="1"/>
  <c r="G148" i="1"/>
  <c r="G117" i="1"/>
  <c r="G87" i="1"/>
  <c r="J86" i="1" s="1"/>
  <c r="J85" i="1"/>
  <c r="B84" i="1"/>
  <c r="C84" i="1" s="1"/>
  <c r="G53" i="1"/>
  <c r="J51" i="1"/>
  <c r="L55" i="22" a="1"/>
  <c r="L28" i="29" a="1"/>
  <c r="L28" i="31" a="1"/>
  <c r="L84" i="27" a="1"/>
  <c r="L85" i="4" a="1"/>
  <c r="L148" i="23" a="1"/>
  <c r="L182" i="30" a="1"/>
  <c r="L54" i="4" a="1"/>
  <c r="L85" i="24" a="1"/>
  <c r="L85" i="22" a="1"/>
  <c r="K86" i="1" a="1"/>
  <c r="L87" i="9" a="1"/>
  <c r="L149" i="26" a="1"/>
  <c r="L55" i="21" a="1"/>
  <c r="L148" i="32" a="1"/>
  <c r="L179" i="32" a="1"/>
  <c r="L179" i="23" a="1"/>
  <c r="L178" i="26" a="1"/>
  <c r="L147" i="30" a="1"/>
  <c r="L84" i="23" a="1"/>
  <c r="L179" i="4" a="1"/>
  <c r="L54" i="34" a="1"/>
  <c r="L147" i="32" a="1"/>
  <c r="L117" i="30" a="1"/>
  <c r="L28" i="21" a="1"/>
  <c r="L115" i="23" a="1"/>
  <c r="L146" i="8" a="1"/>
  <c r="L148" i="24" a="1"/>
  <c r="L178" i="22" a="1"/>
  <c r="L119" i="22" a="1"/>
  <c r="L146" i="22" a="1"/>
  <c r="K27" i="1" a="1"/>
  <c r="L148" i="30" a="1"/>
  <c r="L85" i="21" a="1"/>
  <c r="L149" i="28" a="1"/>
  <c r="L147" i="25" a="1"/>
  <c r="L86" i="34" a="1"/>
  <c r="L28" i="8" a="1"/>
  <c r="K51" i="1" a="1"/>
  <c r="K85" i="2" a="1"/>
  <c r="K27" i="2" a="1"/>
  <c r="L147" i="3" a="1"/>
  <c r="L115" i="32" a="1"/>
  <c r="L117" i="31" a="1"/>
  <c r="L181" i="25" a="1"/>
  <c r="L55" i="23" a="1"/>
  <c r="L84" i="33" a="1"/>
  <c r="L116" i="30" a="1"/>
  <c r="L28" i="32" a="1"/>
  <c r="L177" i="22" a="1"/>
  <c r="L181" i="28" a="1"/>
  <c r="L84" i="25" a="1"/>
  <c r="L148" i="29" a="1"/>
  <c r="L84" i="26" a="1"/>
  <c r="L149" i="33" a="1"/>
  <c r="L182" i="28" a="1"/>
  <c r="L85" i="33" a="1"/>
  <c r="L85" i="25" a="1"/>
  <c r="L27" i="31" a="1"/>
  <c r="L57" i="29" a="1"/>
  <c r="L28" i="23" a="1"/>
  <c r="L179" i="8" a="1"/>
  <c r="L55" i="26" a="1"/>
  <c r="L84" i="29" a="1"/>
  <c r="L117" i="3" a="1"/>
  <c r="L181" i="30" a="1"/>
  <c r="L84" i="30" a="1"/>
  <c r="L85" i="31" a="1"/>
  <c r="L29" i="34" a="1"/>
  <c r="L54" i="21" a="1"/>
  <c r="K177" i="2" a="1"/>
  <c r="L85" i="29" a="1"/>
  <c r="L86" i="21" a="1"/>
  <c r="L28" i="3" a="1"/>
  <c r="L55" i="25" a="1"/>
  <c r="L29" i="23" a="1"/>
  <c r="L28" i="28" a="1"/>
  <c r="L180" i="27" a="1"/>
  <c r="L117" i="4" a="1"/>
  <c r="L179" i="3" a="1"/>
  <c r="L53" i="34" a="1"/>
  <c r="L118" i="25" a="1"/>
  <c r="L84" i="32" a="1"/>
  <c r="L28" i="25" a="1"/>
  <c r="L147" i="23" a="1"/>
  <c r="L53" i="28" a="1"/>
  <c r="L53" i="27" a="1"/>
  <c r="L116" i="21" a="1"/>
  <c r="L118" i="4" a="1"/>
  <c r="L28" i="22" a="1"/>
  <c r="L116" i="32" a="1"/>
  <c r="L149" i="21" a="1"/>
  <c r="L146" i="3" a="1"/>
  <c r="K147" i="2" a="1"/>
  <c r="L117" i="34" a="1"/>
  <c r="L28" i="4" a="1"/>
  <c r="L178" i="4" a="1"/>
  <c r="L116" i="23" a="1"/>
  <c r="K118" i="2" a="1"/>
  <c r="L115" i="24" a="1"/>
  <c r="L54" i="33" a="1"/>
  <c r="L85" i="30" a="1"/>
  <c r="L54" i="28" a="1"/>
  <c r="L117" i="28" a="1"/>
  <c r="L27" i="25" a="1"/>
  <c r="L180" i="33" a="1"/>
  <c r="L116" i="31" a="1"/>
  <c r="L178" i="8" a="1"/>
  <c r="L85" i="27" a="1"/>
  <c r="L27" i="3" a="1"/>
  <c r="L84" i="28" a="1"/>
  <c r="L177" i="26" a="1"/>
  <c r="L147" i="8" a="1"/>
  <c r="L54" i="31" a="1"/>
  <c r="L85" i="26" a="1"/>
  <c r="L147" i="24" a="1"/>
  <c r="L148" i="25" a="1"/>
  <c r="L147" i="22" a="1"/>
  <c r="K177" i="1" a="1"/>
  <c r="L85" i="23" a="1"/>
  <c r="L178" i="9" a="1"/>
  <c r="L149" i="34" a="1"/>
  <c r="L149" i="31" a="1"/>
  <c r="L88" i="3" a="1"/>
  <c r="L54" i="9" a="1"/>
  <c r="L54" i="27" a="1"/>
  <c r="L181" i="24" a="1"/>
  <c r="K85" i="1" a="1"/>
  <c r="L58" i="29" a="1"/>
  <c r="L85" i="32" a="1"/>
  <c r="L29" i="34" l="1"/>
  <c r="M29" i="34" s="1"/>
  <c r="B29" i="34" s="1"/>
  <c r="C29" i="34" s="1"/>
  <c r="G31" i="34"/>
  <c r="K30" i="34"/>
  <c r="B28" i="33"/>
  <c r="C28" i="33" s="1"/>
  <c r="B27" i="33"/>
  <c r="C27" i="33" s="1"/>
  <c r="G31" i="33"/>
  <c r="K30" i="33"/>
  <c r="K29" i="33"/>
  <c r="L28" i="32"/>
  <c r="M28" i="32" s="1"/>
  <c r="G31" i="32"/>
  <c r="K30" i="32"/>
  <c r="K29" i="32"/>
  <c r="L28" i="31"/>
  <c r="M28" i="31" s="1"/>
  <c r="L27" i="31"/>
  <c r="M27" i="31" s="1"/>
  <c r="B28" i="31" s="1"/>
  <c r="C28" i="31" s="1"/>
  <c r="G30" i="31"/>
  <c r="K29" i="31" s="1"/>
  <c r="B27" i="31"/>
  <c r="C27" i="31" s="1"/>
  <c r="B26" i="31"/>
  <c r="C26" i="31" s="1"/>
  <c r="G31" i="30"/>
  <c r="K30" i="30" s="1"/>
  <c r="K29" i="30"/>
  <c r="L28" i="29"/>
  <c r="M28" i="29" s="1"/>
  <c r="B28" i="29" s="1"/>
  <c r="C28" i="29" s="1"/>
  <c r="G30" i="29"/>
  <c r="B27" i="29"/>
  <c r="C27" i="29" s="1"/>
  <c r="B26" i="29"/>
  <c r="C26" i="29" s="1"/>
  <c r="L28" i="28"/>
  <c r="M28" i="28" s="1"/>
  <c r="G30" i="28"/>
  <c r="K29" i="28" s="1"/>
  <c r="B28" i="28"/>
  <c r="C28" i="28" s="1"/>
  <c r="B27" i="28"/>
  <c r="C27" i="28" s="1"/>
  <c r="B26" i="28"/>
  <c r="C26" i="28" s="1"/>
  <c r="G31" i="27"/>
  <c r="K30" i="27" s="1"/>
  <c r="K29" i="27"/>
  <c r="G31" i="26"/>
  <c r="K30" i="26"/>
  <c r="K29" i="26"/>
  <c r="L27" i="25"/>
  <c r="M27" i="25" s="1"/>
  <c r="L28" i="25"/>
  <c r="M28" i="25" s="1"/>
  <c r="G30" i="25"/>
  <c r="G31" i="24"/>
  <c r="K30" i="24"/>
  <c r="K29" i="24"/>
  <c r="L28" i="23"/>
  <c r="M28" i="23" s="1"/>
  <c r="L29" i="23"/>
  <c r="M29" i="23" s="1"/>
  <c r="G31" i="23"/>
  <c r="L28" i="22"/>
  <c r="M28" i="22" s="1"/>
  <c r="B28" i="22" s="1"/>
  <c r="C28" i="22" s="1"/>
  <c r="G30" i="22"/>
  <c r="B27" i="22"/>
  <c r="C27" i="22" s="1"/>
  <c r="B26" i="22"/>
  <c r="C26" i="22" s="1"/>
  <c r="L28" i="21"/>
  <c r="M28" i="21" s="1"/>
  <c r="B28" i="21" s="1"/>
  <c r="C28" i="21" s="1"/>
  <c r="G30" i="21"/>
  <c r="B27" i="21"/>
  <c r="C27" i="21" s="1"/>
  <c r="B26" i="21"/>
  <c r="C26" i="21" s="1"/>
  <c r="L28" i="8"/>
  <c r="M28" i="8" s="1"/>
  <c r="G30" i="8"/>
  <c r="K29" i="8"/>
  <c r="B28" i="8"/>
  <c r="C28" i="8" s="1"/>
  <c r="G31" i="9"/>
  <c r="K30" i="9" s="1"/>
  <c r="K29" i="9"/>
  <c r="L28" i="4"/>
  <c r="M28" i="4" s="1"/>
  <c r="B28" i="4" s="1"/>
  <c r="C28" i="4" s="1"/>
  <c r="G30" i="4"/>
  <c r="B27" i="4"/>
  <c r="C27" i="4" s="1"/>
  <c r="B26" i="4"/>
  <c r="C26" i="4" s="1"/>
  <c r="L28" i="3"/>
  <c r="M28" i="3" s="1"/>
  <c r="L27" i="3"/>
  <c r="M27" i="3" s="1"/>
  <c r="B27" i="3" s="1"/>
  <c r="C27" i="3" s="1"/>
  <c r="G30" i="3"/>
  <c r="K29" i="3" s="1"/>
  <c r="B26" i="3"/>
  <c r="C26" i="3" s="1"/>
  <c r="K27" i="2"/>
  <c r="L27" i="2" s="1"/>
  <c r="B27" i="2" s="1"/>
  <c r="C27" i="2" s="1"/>
  <c r="G29" i="2"/>
  <c r="J28" i="2" s="1"/>
  <c r="B26" i="2"/>
  <c r="C26" i="2" s="1"/>
  <c r="K27" i="1"/>
  <c r="L27" i="1" s="1"/>
  <c r="G29" i="1"/>
  <c r="B26" i="1"/>
  <c r="C26" i="1" s="1"/>
  <c r="B25" i="1"/>
  <c r="C25" i="1" s="1"/>
  <c r="L179" i="8"/>
  <c r="M179" i="8" s="1"/>
  <c r="L146" i="8"/>
  <c r="M146" i="8" s="1"/>
  <c r="L147" i="8"/>
  <c r="M147" i="8" s="1"/>
  <c r="L178" i="8"/>
  <c r="M178" i="8" s="1"/>
  <c r="L178" i="9"/>
  <c r="M178" i="9" s="1"/>
  <c r="B178" i="9" s="1"/>
  <c r="C178" i="9" s="1"/>
  <c r="L87" i="9"/>
  <c r="M87" i="9" s="1"/>
  <c r="B87" i="9" s="1"/>
  <c r="C87" i="9" s="1"/>
  <c r="L54" i="9"/>
  <c r="M54" i="9" s="1"/>
  <c r="B54" i="9" s="1"/>
  <c r="C54" i="9" s="1"/>
  <c r="L178" i="4"/>
  <c r="M178" i="4" s="1"/>
  <c r="L54" i="4"/>
  <c r="M54" i="4" s="1"/>
  <c r="B54" i="4" s="1"/>
  <c r="C54" i="4" s="1"/>
  <c r="L85" i="4"/>
  <c r="M85" i="4" s="1"/>
  <c r="B85" i="4" s="1"/>
  <c r="C85" i="4" s="1"/>
  <c r="L179" i="4"/>
  <c r="M179" i="4" s="1"/>
  <c r="L118" i="4"/>
  <c r="M118" i="4" s="1"/>
  <c r="L117" i="4"/>
  <c r="M117" i="4" s="1"/>
  <c r="L179" i="3"/>
  <c r="M179" i="3" s="1"/>
  <c r="L146" i="3"/>
  <c r="M146" i="3" s="1"/>
  <c r="L117" i="3"/>
  <c r="M117" i="3" s="1"/>
  <c r="L147" i="3"/>
  <c r="M147" i="3" s="1"/>
  <c r="L88" i="3"/>
  <c r="M88" i="3" s="1"/>
  <c r="B88" i="3" s="1"/>
  <c r="C88" i="3" s="1"/>
  <c r="K147" i="2"/>
  <c r="L147" i="2" s="1"/>
  <c r="B147" i="2" s="1"/>
  <c r="C147" i="2" s="1"/>
  <c r="K118" i="2"/>
  <c r="L118" i="2" s="1"/>
  <c r="B118" i="2" s="1"/>
  <c r="C118" i="2" s="1"/>
  <c r="K85" i="2"/>
  <c r="L85" i="2" s="1"/>
  <c r="B85" i="2" s="1"/>
  <c r="C85" i="2" s="1"/>
  <c r="K177" i="2"/>
  <c r="L177" i="2" s="1"/>
  <c r="L86" i="34"/>
  <c r="M86" i="34" s="1"/>
  <c r="B86" i="34" s="1"/>
  <c r="C86" i="34" s="1"/>
  <c r="L54" i="34"/>
  <c r="M54" i="34" s="1"/>
  <c r="L117" i="34"/>
  <c r="M117" i="34" s="1"/>
  <c r="B117" i="34" s="1"/>
  <c r="C117" i="34" s="1"/>
  <c r="L149" i="34"/>
  <c r="M149" i="34" s="1"/>
  <c r="B149" i="34" s="1"/>
  <c r="C149" i="34" s="1"/>
  <c r="L53" i="34"/>
  <c r="M53" i="34" s="1"/>
  <c r="G56" i="34"/>
  <c r="G119" i="34"/>
  <c r="G151" i="34"/>
  <c r="G184" i="34"/>
  <c r="K183" i="34" s="1"/>
  <c r="K182" i="34"/>
  <c r="G88" i="34"/>
  <c r="B52" i="34"/>
  <c r="C52" i="34" s="1"/>
  <c r="B116" i="34"/>
  <c r="C116" i="34" s="1"/>
  <c r="B115" i="34"/>
  <c r="C115" i="34" s="1"/>
  <c r="B148" i="34"/>
  <c r="C148" i="34" s="1"/>
  <c r="B147" i="34"/>
  <c r="C147" i="34" s="1"/>
  <c r="B85" i="34"/>
  <c r="C85" i="34" s="1"/>
  <c r="B84" i="34"/>
  <c r="C84" i="34" s="1"/>
  <c r="L85" i="33"/>
  <c r="M85" i="33" s="1"/>
  <c r="L149" i="33"/>
  <c r="M149" i="33" s="1"/>
  <c r="B149" i="33" s="1"/>
  <c r="C149" i="33" s="1"/>
  <c r="L180" i="33"/>
  <c r="M180" i="33" s="1"/>
  <c r="L84" i="33"/>
  <c r="M84" i="33" s="1"/>
  <c r="L54" i="33"/>
  <c r="M54" i="33" s="1"/>
  <c r="B54" i="33" s="1"/>
  <c r="C54" i="33" s="1"/>
  <c r="G151" i="33"/>
  <c r="K150" i="33" s="1"/>
  <c r="G120" i="33"/>
  <c r="K119" i="33" s="1"/>
  <c r="K118" i="33"/>
  <c r="G183" i="33"/>
  <c r="K182" i="33" s="1"/>
  <c r="K181" i="33"/>
  <c r="G87" i="33"/>
  <c r="K86" i="33" s="1"/>
  <c r="G56" i="33"/>
  <c r="K55" i="33" s="1"/>
  <c r="B148" i="33"/>
  <c r="C148" i="33" s="1"/>
  <c r="B147" i="33"/>
  <c r="C147" i="33" s="1"/>
  <c r="B53" i="33"/>
  <c r="C53" i="33" s="1"/>
  <c r="L84" i="32"/>
  <c r="M84" i="32" s="1"/>
  <c r="L85" i="32"/>
  <c r="M85" i="32" s="1"/>
  <c r="L116" i="32"/>
  <c r="M116" i="32" s="1"/>
  <c r="L147" i="32"/>
  <c r="M147" i="32" s="1"/>
  <c r="L179" i="32"/>
  <c r="M179" i="32" s="1"/>
  <c r="B179" i="32" s="1"/>
  <c r="C179" i="32" s="1"/>
  <c r="L148" i="32"/>
  <c r="M148" i="32" s="1"/>
  <c r="L115" i="32"/>
  <c r="M115" i="32" s="1"/>
  <c r="G118" i="32"/>
  <c r="K117" i="32" s="1"/>
  <c r="G87" i="32"/>
  <c r="K86" i="32"/>
  <c r="G181" i="32"/>
  <c r="K180" i="32" s="1"/>
  <c r="G57" i="32"/>
  <c r="K56" i="32" s="1"/>
  <c r="K55" i="32"/>
  <c r="G150" i="32"/>
  <c r="K149" i="32" s="1"/>
  <c r="L149" i="31"/>
  <c r="M149" i="31" s="1"/>
  <c r="B149" i="31" s="1"/>
  <c r="C149" i="31" s="1"/>
  <c r="L116" i="31"/>
  <c r="M116" i="31" s="1"/>
  <c r="L117" i="31"/>
  <c r="M117" i="31" s="1"/>
  <c r="L54" i="31"/>
  <c r="M54" i="31" s="1"/>
  <c r="B54" i="31" s="1"/>
  <c r="C54" i="31" s="1"/>
  <c r="L85" i="31"/>
  <c r="M85" i="31" s="1"/>
  <c r="G87" i="31"/>
  <c r="K86" i="31"/>
  <c r="G119" i="31"/>
  <c r="G56" i="31"/>
  <c r="G183" i="31"/>
  <c r="K182" i="31" s="1"/>
  <c r="K181" i="31"/>
  <c r="G151" i="31"/>
  <c r="B53" i="31"/>
  <c r="C53" i="31" s="1"/>
  <c r="B52" i="31"/>
  <c r="C52" i="31" s="1"/>
  <c r="B115" i="31"/>
  <c r="C115" i="31" s="1"/>
  <c r="B57" i="30"/>
  <c r="C57" i="30" s="1"/>
  <c r="B56" i="30"/>
  <c r="C56" i="30" s="1"/>
  <c r="L147" i="30"/>
  <c r="M147" i="30" s="1"/>
  <c r="L84" i="30"/>
  <c r="M84" i="30" s="1"/>
  <c r="B84" i="30" s="1"/>
  <c r="C84" i="30" s="1"/>
  <c r="L116" i="30"/>
  <c r="M116" i="30" s="1"/>
  <c r="L117" i="30"/>
  <c r="M117" i="30" s="1"/>
  <c r="L148" i="30"/>
  <c r="M148" i="30" s="1"/>
  <c r="L85" i="30"/>
  <c r="M85" i="30" s="1"/>
  <c r="L181" i="30"/>
  <c r="M181" i="30" s="1"/>
  <c r="L182" i="30"/>
  <c r="M182" i="30" s="1"/>
  <c r="G119" i="30"/>
  <c r="K118" i="30" s="1"/>
  <c r="G60" i="30"/>
  <c r="K58" i="30"/>
  <c r="G150" i="30"/>
  <c r="K149" i="30" s="1"/>
  <c r="G87" i="30"/>
  <c r="K86" i="30"/>
  <c r="G184" i="30"/>
  <c r="K183" i="30" s="1"/>
  <c r="B83" i="30"/>
  <c r="C83" i="30" s="1"/>
  <c r="B115" i="30"/>
  <c r="C115" i="30" s="1"/>
  <c r="L57" i="29"/>
  <c r="M57" i="29" s="1"/>
  <c r="L148" i="29"/>
  <c r="M148" i="29" s="1"/>
  <c r="B148" i="29" s="1"/>
  <c r="C148" i="29" s="1"/>
  <c r="L58" i="29"/>
  <c r="M58" i="29" s="1"/>
  <c r="L84" i="29"/>
  <c r="M84" i="29" s="1"/>
  <c r="L85" i="29"/>
  <c r="M85" i="29" s="1"/>
  <c r="G150" i="29"/>
  <c r="K149" i="29"/>
  <c r="G118" i="29"/>
  <c r="K117" i="29" s="1"/>
  <c r="G87" i="29"/>
  <c r="K86" i="29" s="1"/>
  <c r="G182" i="29"/>
  <c r="K181" i="29" s="1"/>
  <c r="K180" i="29"/>
  <c r="K116" i="29"/>
  <c r="G60" i="29"/>
  <c r="L54" i="28"/>
  <c r="M54" i="28" s="1"/>
  <c r="L149" i="28"/>
  <c r="M149" i="28" s="1"/>
  <c r="B149" i="28" s="1"/>
  <c r="C149" i="28" s="1"/>
  <c r="L84" i="28"/>
  <c r="M84" i="28" s="1"/>
  <c r="L181" i="28"/>
  <c r="M181" i="28" s="1"/>
  <c r="L182" i="28"/>
  <c r="M182" i="28" s="1"/>
  <c r="L117" i="28"/>
  <c r="M117" i="28" s="1"/>
  <c r="B117" i="28" s="1"/>
  <c r="C117" i="28" s="1"/>
  <c r="L53" i="28"/>
  <c r="M53" i="28" s="1"/>
  <c r="G56" i="28"/>
  <c r="G151" i="28"/>
  <c r="B52" i="28"/>
  <c r="C52" i="28" s="1"/>
  <c r="B116" i="28"/>
  <c r="C116" i="28" s="1"/>
  <c r="B115" i="28"/>
  <c r="C115" i="28" s="1"/>
  <c r="B148" i="28"/>
  <c r="C148" i="28" s="1"/>
  <c r="B147" i="28"/>
  <c r="C147" i="28" s="1"/>
  <c r="G87" i="28"/>
  <c r="K86" i="28" s="1"/>
  <c r="K85" i="28"/>
  <c r="G184" i="28"/>
  <c r="K183" i="28"/>
  <c r="G119" i="28"/>
  <c r="L180" i="27"/>
  <c r="M180" i="27" s="1"/>
  <c r="B180" i="27" s="1"/>
  <c r="C180" i="27" s="1"/>
  <c r="L54" i="27"/>
  <c r="M54" i="27" s="1"/>
  <c r="L84" i="27"/>
  <c r="M84" i="27" s="1"/>
  <c r="L85" i="27"/>
  <c r="M85" i="27" s="1"/>
  <c r="L53" i="27"/>
  <c r="M53" i="27" s="1"/>
  <c r="G149" i="27"/>
  <c r="K148" i="27" s="1"/>
  <c r="K147" i="27"/>
  <c r="G118" i="27"/>
  <c r="K117" i="27" s="1"/>
  <c r="G87" i="27"/>
  <c r="K86" i="27" s="1"/>
  <c r="G56" i="27"/>
  <c r="K55" i="27" s="1"/>
  <c r="B115" i="27"/>
  <c r="C115" i="27" s="1"/>
  <c r="B114" i="27"/>
  <c r="C114" i="27" s="1"/>
  <c r="K116" i="27"/>
  <c r="G182" i="27"/>
  <c r="K181" i="27" s="1"/>
  <c r="L55" i="26"/>
  <c r="M55" i="26" s="1"/>
  <c r="B55" i="26" s="1"/>
  <c r="C55" i="26" s="1"/>
  <c r="L84" i="26"/>
  <c r="M84" i="26" s="1"/>
  <c r="L149" i="26"/>
  <c r="M149" i="26" s="1"/>
  <c r="B149" i="26" s="1"/>
  <c r="C149" i="26" s="1"/>
  <c r="L85" i="26"/>
  <c r="M85" i="26" s="1"/>
  <c r="L178" i="26"/>
  <c r="M178" i="26" s="1"/>
  <c r="L177" i="26"/>
  <c r="M177" i="26" s="1"/>
  <c r="G58" i="26"/>
  <c r="K56" i="26"/>
  <c r="G118" i="26"/>
  <c r="K117" i="26" s="1"/>
  <c r="K116" i="26"/>
  <c r="G151" i="26"/>
  <c r="G87" i="26"/>
  <c r="K86" i="26" s="1"/>
  <c r="G180" i="26"/>
  <c r="K179" i="26" s="1"/>
  <c r="B148" i="26"/>
  <c r="C148" i="26" s="1"/>
  <c r="B147" i="26"/>
  <c r="C147" i="26" s="1"/>
  <c r="B115" i="26"/>
  <c r="C115" i="26" s="1"/>
  <c r="B114" i="26"/>
  <c r="C114" i="26" s="1"/>
  <c r="L55" i="25"/>
  <c r="M55" i="25" s="1"/>
  <c r="B55" i="25" s="1"/>
  <c r="C55" i="25" s="1"/>
  <c r="L181" i="25"/>
  <c r="M181" i="25" s="1"/>
  <c r="B181" i="25" s="1"/>
  <c r="C181" i="25" s="1"/>
  <c r="L147" i="25"/>
  <c r="M147" i="25" s="1"/>
  <c r="L84" i="25"/>
  <c r="M84" i="25" s="1"/>
  <c r="L85" i="25"/>
  <c r="M85" i="25" s="1"/>
  <c r="L118" i="25"/>
  <c r="M118" i="25" s="1"/>
  <c r="L148" i="25"/>
  <c r="M148" i="25" s="1"/>
  <c r="G121" i="25"/>
  <c r="K120" i="25" s="1"/>
  <c r="K119" i="25"/>
  <c r="G150" i="25"/>
  <c r="K149" i="25" s="1"/>
  <c r="G87" i="25"/>
  <c r="K86" i="25"/>
  <c r="G57" i="25"/>
  <c r="K56" i="25" s="1"/>
  <c r="G183" i="25"/>
  <c r="K182" i="25" s="1"/>
  <c r="L85" i="24"/>
  <c r="M85" i="24" s="1"/>
  <c r="B85" i="24" s="1"/>
  <c r="C85" i="24" s="1"/>
  <c r="L115" i="24"/>
  <c r="M115" i="24" s="1"/>
  <c r="L181" i="24"/>
  <c r="M181" i="24" s="1"/>
  <c r="L147" i="24"/>
  <c r="M147" i="24" s="1"/>
  <c r="L148" i="24"/>
  <c r="M148" i="24" s="1"/>
  <c r="G57" i="24"/>
  <c r="K56" i="24" s="1"/>
  <c r="G118" i="24"/>
  <c r="K116" i="24"/>
  <c r="G184" i="24"/>
  <c r="G150" i="24"/>
  <c r="K149" i="24"/>
  <c r="K55" i="24"/>
  <c r="G87" i="24"/>
  <c r="K86" i="24" s="1"/>
  <c r="K182" i="24"/>
  <c r="L116" i="23"/>
  <c r="M116" i="23" s="1"/>
  <c r="L55" i="23"/>
  <c r="M55" i="23" s="1"/>
  <c r="B55" i="23" s="1"/>
  <c r="C55" i="23" s="1"/>
  <c r="L84" i="23"/>
  <c r="M84" i="23" s="1"/>
  <c r="L147" i="23"/>
  <c r="M147" i="23" s="1"/>
  <c r="L179" i="23"/>
  <c r="M179" i="23" s="1"/>
  <c r="B179" i="23" s="1"/>
  <c r="C179" i="23" s="1"/>
  <c r="L85" i="23"/>
  <c r="M85" i="23" s="1"/>
  <c r="L115" i="23"/>
  <c r="M115" i="23" s="1"/>
  <c r="L148" i="23"/>
  <c r="M148" i="23" s="1"/>
  <c r="G118" i="23"/>
  <c r="G57" i="23"/>
  <c r="K56" i="23" s="1"/>
  <c r="G150" i="23"/>
  <c r="G181" i="23"/>
  <c r="G87" i="23"/>
  <c r="K86" i="23" s="1"/>
  <c r="B114" i="23"/>
  <c r="C114" i="23" s="1"/>
  <c r="L147" i="22"/>
  <c r="M147" i="22" s="1"/>
  <c r="L119" i="22"/>
  <c r="M119" i="22" s="1"/>
  <c r="L146" i="22"/>
  <c r="M146" i="22" s="1"/>
  <c r="L85" i="22"/>
  <c r="M85" i="22" s="1"/>
  <c r="B85" i="22" s="1"/>
  <c r="C85" i="22" s="1"/>
  <c r="L177" i="22"/>
  <c r="M177" i="22" s="1"/>
  <c r="L178" i="22"/>
  <c r="M178" i="22" s="1"/>
  <c r="L55" i="22"/>
  <c r="M55" i="22" s="1"/>
  <c r="B55" i="22" s="1"/>
  <c r="C55" i="22" s="1"/>
  <c r="G180" i="22"/>
  <c r="K179" i="22"/>
  <c r="G149" i="22"/>
  <c r="K148" i="22" s="1"/>
  <c r="G87" i="22"/>
  <c r="K86" i="22"/>
  <c r="G121" i="22"/>
  <c r="K120" i="22" s="1"/>
  <c r="G57" i="22"/>
  <c r="B54" i="22"/>
  <c r="C54" i="22" s="1"/>
  <c r="B53" i="22"/>
  <c r="C53" i="22" s="1"/>
  <c r="B118" i="22"/>
  <c r="C118" i="22" s="1"/>
  <c r="B176" i="22"/>
  <c r="C176" i="22" s="1"/>
  <c r="L54" i="21"/>
  <c r="M54" i="21" s="1"/>
  <c r="L55" i="21"/>
  <c r="M55" i="21" s="1"/>
  <c r="L85" i="21"/>
  <c r="M85" i="21" s="1"/>
  <c r="L116" i="21"/>
  <c r="M116" i="21" s="1"/>
  <c r="L86" i="21"/>
  <c r="M86" i="21" s="1"/>
  <c r="L149" i="21"/>
  <c r="M149" i="21" s="1"/>
  <c r="B149" i="21" s="1"/>
  <c r="C149" i="21" s="1"/>
  <c r="G57" i="21"/>
  <c r="K56" i="21" s="1"/>
  <c r="G88" i="21"/>
  <c r="K87" i="21" s="1"/>
  <c r="G182" i="21"/>
  <c r="K181" i="21" s="1"/>
  <c r="K180" i="21"/>
  <c r="G119" i="21"/>
  <c r="K118" i="21" s="1"/>
  <c r="K117" i="21"/>
  <c r="G151" i="21"/>
  <c r="B84" i="21"/>
  <c r="C84" i="21" s="1"/>
  <c r="K51" i="1"/>
  <c r="K85" i="1"/>
  <c r="L85" i="1" s="1"/>
  <c r="K86" i="1"/>
  <c r="L86" i="1" s="1"/>
  <c r="K177" i="1"/>
  <c r="L177" i="1" s="1"/>
  <c r="B54" i="3"/>
  <c r="C54" i="3" s="1"/>
  <c r="L50" i="1"/>
  <c r="B50" i="1" s="1"/>
  <c r="C50" i="1" s="1"/>
  <c r="G118" i="9"/>
  <c r="K117" i="9" s="1"/>
  <c r="G152" i="9"/>
  <c r="K151" i="9" s="1"/>
  <c r="K116" i="9"/>
  <c r="G56" i="9"/>
  <c r="K55" i="9" s="1"/>
  <c r="B86" i="9"/>
  <c r="C86" i="9" s="1"/>
  <c r="G180" i="9"/>
  <c r="K179" i="9" s="1"/>
  <c r="B177" i="9"/>
  <c r="C177" i="9" s="1"/>
  <c r="B176" i="9"/>
  <c r="C176" i="9" s="1"/>
  <c r="K150" i="9"/>
  <c r="G90" i="9"/>
  <c r="K89" i="9" s="1"/>
  <c r="K88" i="9"/>
  <c r="B115" i="9"/>
  <c r="C115" i="9" s="1"/>
  <c r="B114" i="9"/>
  <c r="C114" i="9" s="1"/>
  <c r="G87" i="8"/>
  <c r="G149" i="8"/>
  <c r="G118" i="8"/>
  <c r="K117" i="8" s="1"/>
  <c r="B53" i="8"/>
  <c r="C53" i="8" s="1"/>
  <c r="B52" i="8"/>
  <c r="C52" i="8" s="1"/>
  <c r="G56" i="8"/>
  <c r="K55" i="8" s="1"/>
  <c r="K54" i="8"/>
  <c r="K116" i="8"/>
  <c r="G181" i="8"/>
  <c r="K180" i="8" s="1"/>
  <c r="B84" i="8"/>
  <c r="C84" i="8" s="1"/>
  <c r="B83" i="8"/>
  <c r="C83" i="8" s="1"/>
  <c r="B115" i="8"/>
  <c r="C115" i="8" s="1"/>
  <c r="B114" i="8"/>
  <c r="C114" i="8" s="1"/>
  <c r="K85" i="8"/>
  <c r="G56" i="4"/>
  <c r="K55" i="4" s="1"/>
  <c r="G87" i="4"/>
  <c r="K86" i="4" s="1"/>
  <c r="G181" i="4"/>
  <c r="G152" i="4"/>
  <c r="K151" i="4" s="1"/>
  <c r="K150" i="4"/>
  <c r="G120" i="4"/>
  <c r="K119" i="4" s="1"/>
  <c r="B53" i="4"/>
  <c r="C53" i="4" s="1"/>
  <c r="G57" i="3"/>
  <c r="K56" i="3" s="1"/>
  <c r="G120" i="3"/>
  <c r="K119" i="3" s="1"/>
  <c r="K55" i="3"/>
  <c r="G149" i="3"/>
  <c r="K148" i="3" s="1"/>
  <c r="K118" i="3"/>
  <c r="G181" i="3"/>
  <c r="K180" i="3" s="1"/>
  <c r="G90" i="3"/>
  <c r="G56" i="2"/>
  <c r="J55" i="2" s="1"/>
  <c r="G180" i="2"/>
  <c r="J179" i="2" s="1"/>
  <c r="B53" i="2"/>
  <c r="C53" i="2" s="1"/>
  <c r="B52" i="2"/>
  <c r="C52" i="2" s="1"/>
  <c r="J178" i="2"/>
  <c r="B117" i="2"/>
  <c r="C117" i="2" s="1"/>
  <c r="B116" i="2"/>
  <c r="C116" i="2" s="1"/>
  <c r="G87" i="2"/>
  <c r="J86" i="2" s="1"/>
  <c r="G149" i="2"/>
  <c r="G120" i="2"/>
  <c r="J119" i="2" s="1"/>
  <c r="J54" i="2"/>
  <c r="G180" i="1"/>
  <c r="J179" i="1" s="1"/>
  <c r="J178" i="1"/>
  <c r="G149" i="1"/>
  <c r="J148" i="1" s="1"/>
  <c r="J147" i="1"/>
  <c r="B146" i="1"/>
  <c r="C146" i="1" s="1"/>
  <c r="B145" i="1"/>
  <c r="C145" i="1" s="1"/>
  <c r="G118" i="1"/>
  <c r="J117" i="1" s="1"/>
  <c r="J116" i="1"/>
  <c r="B115" i="1"/>
  <c r="C115" i="1" s="1"/>
  <c r="B114" i="1"/>
  <c r="C114" i="1" s="1"/>
  <c r="G88" i="1"/>
  <c r="G54" i="1"/>
  <c r="J52" i="1"/>
  <c r="L55" i="33" a="1"/>
  <c r="L86" i="22" a="1"/>
  <c r="L183" i="30" a="1"/>
  <c r="L149" i="30" a="1"/>
  <c r="K117" i="1" a="1"/>
  <c r="L182" i="33" a="1"/>
  <c r="L119" i="33" a="1"/>
  <c r="L182" i="25" a="1"/>
  <c r="L116" i="24" a="1"/>
  <c r="L86" i="24" a="1"/>
  <c r="L55" i="3" a="1"/>
  <c r="K86" i="2" a="1"/>
  <c r="L88" i="9" a="1"/>
  <c r="L117" i="26" a="1"/>
  <c r="L55" i="9" a="1"/>
  <c r="L151" i="4" a="1"/>
  <c r="L56" i="26" a="1"/>
  <c r="L118" i="30" a="1"/>
  <c r="L148" i="3" a="1"/>
  <c r="L55" i="27" a="1"/>
  <c r="L29" i="26" a="1"/>
  <c r="L117" i="21" a="1"/>
  <c r="L149" i="25" a="1"/>
  <c r="L29" i="32" a="1"/>
  <c r="L30" i="24" a="1"/>
  <c r="L29" i="9" a="1"/>
  <c r="L29" i="24" a="1"/>
  <c r="L181" i="29" a="1"/>
  <c r="K179" i="2" a="1"/>
  <c r="L29" i="33" a="1"/>
  <c r="L120" i="22" a="1"/>
  <c r="K178" i="1" a="1"/>
  <c r="L120" i="25" a="1"/>
  <c r="L86" i="31" a="1"/>
  <c r="L87" i="21" a="1"/>
  <c r="L86" i="4" a="1"/>
  <c r="L117" i="9" a="1"/>
  <c r="L118" i="3" a="1"/>
  <c r="L118" i="33" a="1"/>
  <c r="L181" i="33" a="1"/>
  <c r="K52" i="1" a="1"/>
  <c r="L29" i="30" a="1"/>
  <c r="L116" i="9" a="1"/>
  <c r="L55" i="4" a="1"/>
  <c r="L181" i="27" a="1"/>
  <c r="K179" i="1" a="1"/>
  <c r="L116" i="26" a="1"/>
  <c r="K148" i="1" a="1"/>
  <c r="L30" i="33" a="1"/>
  <c r="L30" i="32" a="1"/>
  <c r="L119" i="25" a="1"/>
  <c r="K54" i="2" a="1"/>
  <c r="L149" i="29" a="1"/>
  <c r="L118" i="21" a="1"/>
  <c r="L149" i="32" a="1"/>
  <c r="L117" i="29" a="1"/>
  <c r="L180" i="29" a="1"/>
  <c r="L89" i="9" a="1"/>
  <c r="L181" i="21" a="1"/>
  <c r="L86" i="33" a="1"/>
  <c r="L56" i="21" a="1"/>
  <c r="L56" i="24" a="1"/>
  <c r="L116" i="29" a="1"/>
  <c r="L54" i="8" a="1"/>
  <c r="K116" i="1" a="1"/>
  <c r="L86" i="32" a="1"/>
  <c r="L56" i="25" a="1"/>
  <c r="L55" i="24" a="1"/>
  <c r="L150" i="4" a="1"/>
  <c r="L85" i="28" a="1"/>
  <c r="L117" i="8" a="1"/>
  <c r="L119" i="3" a="1"/>
  <c r="L86" i="28" a="1"/>
  <c r="L180" i="8" a="1"/>
  <c r="L29" i="28" a="1"/>
  <c r="L180" i="3" a="1"/>
  <c r="L116" i="8" a="1"/>
  <c r="L148" i="27" a="1"/>
  <c r="L29" i="27" a="1"/>
  <c r="L85" i="8" a="1"/>
  <c r="L183" i="28" a="1"/>
  <c r="L117" i="27" a="1"/>
  <c r="L56" i="32" a="1"/>
  <c r="L117" i="32" a="1"/>
  <c r="L55" i="8" a="1"/>
  <c r="L149" i="24" a="1"/>
  <c r="L56" i="3" a="1"/>
  <c r="L29" i="31" a="1"/>
  <c r="L55" i="32" a="1"/>
  <c r="L30" i="9" a="1"/>
  <c r="L30" i="26" a="1"/>
  <c r="L29" i="3" a="1"/>
  <c r="L30" i="27" a="1"/>
  <c r="L150" i="33" a="1"/>
  <c r="L29" i="8" a="1"/>
  <c r="L181" i="31" a="1"/>
  <c r="L182" i="24" a="1"/>
  <c r="L58" i="30" a="1"/>
  <c r="L30" i="34" a="1"/>
  <c r="L86" i="29" a="1"/>
  <c r="L182" i="31" a="1"/>
  <c r="L116" i="27" a="1"/>
  <c r="L180" i="32" a="1"/>
  <c r="L179" i="26" a="1"/>
  <c r="L183" i="34" a="1"/>
  <c r="L86" i="25" a="1"/>
  <c r="L86" i="27" a="1"/>
  <c r="L86" i="23" a="1"/>
  <c r="K28" i="2" a="1"/>
  <c r="L148" i="22" a="1"/>
  <c r="L86" i="30" a="1"/>
  <c r="L180" i="21" a="1"/>
  <c r="L56" i="23" a="1"/>
  <c r="L150" i="9" a="1"/>
  <c r="L147" i="27" a="1"/>
  <c r="L179" i="9" a="1"/>
  <c r="L86" i="26" a="1"/>
  <c r="L119" i="4" a="1"/>
  <c r="L151" i="9" a="1"/>
  <c r="K55" i="2" a="1"/>
  <c r="K119" i="2" a="1"/>
  <c r="K178" i="2" a="1"/>
  <c r="L179" i="22" a="1"/>
  <c r="K147" i="1" a="1"/>
  <c r="L182" i="34" a="1"/>
  <c r="L30" i="30" a="1"/>
  <c r="B28" i="3" l="1"/>
  <c r="C28" i="3" s="1"/>
  <c r="L30" i="34"/>
  <c r="M30" i="34" s="1"/>
  <c r="B30" i="34" s="1"/>
  <c r="C30" i="34" s="1"/>
  <c r="G32" i="34"/>
  <c r="K31" i="34"/>
  <c r="L29" i="33"/>
  <c r="M29" i="33" s="1"/>
  <c r="L30" i="33"/>
  <c r="M30" i="33" s="1"/>
  <c r="G32" i="33"/>
  <c r="K31" i="33"/>
  <c r="L29" i="32"/>
  <c r="M29" i="32" s="1"/>
  <c r="B29" i="32" s="1"/>
  <c r="C29" i="32" s="1"/>
  <c r="L30" i="32"/>
  <c r="M30" i="32" s="1"/>
  <c r="G32" i="32"/>
  <c r="B28" i="32"/>
  <c r="C28" i="32" s="1"/>
  <c r="L29" i="31"/>
  <c r="M29" i="31" s="1"/>
  <c r="B29" i="31" s="1"/>
  <c r="C29" i="31" s="1"/>
  <c r="G31" i="31"/>
  <c r="K30" i="31" s="1"/>
  <c r="L29" i="30"/>
  <c r="M29" i="30" s="1"/>
  <c r="L30" i="30"/>
  <c r="M30" i="30" s="1"/>
  <c r="G32" i="30"/>
  <c r="K31" i="30"/>
  <c r="G31" i="29"/>
  <c r="K30" i="29" s="1"/>
  <c r="K29" i="29"/>
  <c r="L29" i="28"/>
  <c r="M29" i="28" s="1"/>
  <c r="B29" i="28" s="1"/>
  <c r="C29" i="28" s="1"/>
  <c r="G31" i="28"/>
  <c r="L29" i="27"/>
  <c r="M29" i="27" s="1"/>
  <c r="L30" i="27"/>
  <c r="M30" i="27" s="1"/>
  <c r="G32" i="27"/>
  <c r="K31" i="27"/>
  <c r="L29" i="26"/>
  <c r="M29" i="26" s="1"/>
  <c r="L30" i="26"/>
  <c r="M30" i="26" s="1"/>
  <c r="G32" i="26"/>
  <c r="G31" i="25"/>
  <c r="K29" i="25"/>
  <c r="B28" i="25"/>
  <c r="C28" i="25" s="1"/>
  <c r="B27" i="25"/>
  <c r="C27" i="25" s="1"/>
  <c r="L29" i="24"/>
  <c r="M29" i="24" s="1"/>
  <c r="L30" i="24"/>
  <c r="M30" i="24" s="1"/>
  <c r="G32" i="24"/>
  <c r="G32" i="23"/>
  <c r="K31" i="23"/>
  <c r="K30" i="23"/>
  <c r="B29" i="23"/>
  <c r="C29" i="23" s="1"/>
  <c r="B28" i="23"/>
  <c r="C28" i="23" s="1"/>
  <c r="G31" i="22"/>
  <c r="K30" i="22"/>
  <c r="K29" i="22"/>
  <c r="G31" i="21"/>
  <c r="K30" i="21"/>
  <c r="K29" i="21"/>
  <c r="L29" i="8"/>
  <c r="M29" i="8" s="1"/>
  <c r="B29" i="8" s="1"/>
  <c r="C29" i="8" s="1"/>
  <c r="G31" i="8"/>
  <c r="K30" i="8"/>
  <c r="L29" i="9"/>
  <c r="M29" i="9" s="1"/>
  <c r="L30" i="9"/>
  <c r="M30" i="9" s="1"/>
  <c r="G32" i="9"/>
  <c r="K31" i="9"/>
  <c r="G31" i="4"/>
  <c r="K30" i="4" s="1"/>
  <c r="K29" i="4"/>
  <c r="L29" i="3"/>
  <c r="M29" i="3" s="1"/>
  <c r="B29" i="3" s="1"/>
  <c r="C29" i="3" s="1"/>
  <c r="G31" i="3"/>
  <c r="K30" i="3" s="1"/>
  <c r="K28" i="2"/>
  <c r="L28" i="2" s="1"/>
  <c r="B28" i="2" s="1"/>
  <c r="C28" i="2" s="1"/>
  <c r="G30" i="2"/>
  <c r="G30" i="1"/>
  <c r="J28" i="1"/>
  <c r="B27" i="1"/>
  <c r="C27" i="1" s="1"/>
  <c r="B54" i="34"/>
  <c r="C54" i="34" s="1"/>
  <c r="L116" i="8"/>
  <c r="M116" i="8" s="1"/>
  <c r="L54" i="8"/>
  <c r="M54" i="8" s="1"/>
  <c r="L180" i="8"/>
  <c r="M180" i="8" s="1"/>
  <c r="L55" i="8"/>
  <c r="M55" i="8" s="1"/>
  <c r="L117" i="8"/>
  <c r="M117" i="8" s="1"/>
  <c r="L85" i="8"/>
  <c r="M85" i="8" s="1"/>
  <c r="L150" i="9"/>
  <c r="M150" i="9" s="1"/>
  <c r="L179" i="9"/>
  <c r="M179" i="9" s="1"/>
  <c r="B179" i="9" s="1"/>
  <c r="C179" i="9" s="1"/>
  <c r="L88" i="9"/>
  <c r="M88" i="9" s="1"/>
  <c r="L117" i="9"/>
  <c r="M117" i="9" s="1"/>
  <c r="L55" i="9"/>
  <c r="M55" i="9" s="1"/>
  <c r="B55" i="9" s="1"/>
  <c r="C55" i="9" s="1"/>
  <c r="L116" i="9"/>
  <c r="M116" i="9" s="1"/>
  <c r="L151" i="9"/>
  <c r="M151" i="9" s="1"/>
  <c r="L89" i="9"/>
  <c r="M89" i="9" s="1"/>
  <c r="L151" i="4"/>
  <c r="M151" i="4" s="1"/>
  <c r="L150" i="4"/>
  <c r="M150" i="4" s="1"/>
  <c r="L86" i="4"/>
  <c r="M86" i="4" s="1"/>
  <c r="B86" i="4" s="1"/>
  <c r="C86" i="4" s="1"/>
  <c r="L55" i="4"/>
  <c r="M55" i="4" s="1"/>
  <c r="B55" i="4" s="1"/>
  <c r="C55" i="4" s="1"/>
  <c r="L119" i="4"/>
  <c r="M119" i="4" s="1"/>
  <c r="B119" i="4" s="1"/>
  <c r="C119" i="4" s="1"/>
  <c r="L118" i="3"/>
  <c r="M118" i="3" s="1"/>
  <c r="L119" i="3"/>
  <c r="M119" i="3" s="1"/>
  <c r="L180" i="3"/>
  <c r="M180" i="3" s="1"/>
  <c r="B180" i="3" s="1"/>
  <c r="C180" i="3" s="1"/>
  <c r="L148" i="3"/>
  <c r="M148" i="3" s="1"/>
  <c r="B148" i="3" s="1"/>
  <c r="C148" i="3" s="1"/>
  <c r="L55" i="3"/>
  <c r="M55" i="3" s="1"/>
  <c r="L56" i="3"/>
  <c r="M56" i="3" s="1"/>
  <c r="K119" i="2"/>
  <c r="L119" i="2" s="1"/>
  <c r="B119" i="2" s="1"/>
  <c r="C119" i="2" s="1"/>
  <c r="K86" i="2"/>
  <c r="L86" i="2" s="1"/>
  <c r="B86" i="2" s="1"/>
  <c r="C86" i="2" s="1"/>
  <c r="K55" i="2"/>
  <c r="L55" i="2" s="1"/>
  <c r="K54" i="2"/>
  <c r="L54" i="2" s="1"/>
  <c r="K179" i="2"/>
  <c r="L179" i="2" s="1"/>
  <c r="K178" i="2"/>
  <c r="L178" i="2" s="1"/>
  <c r="B178" i="2" s="1"/>
  <c r="C178" i="2" s="1"/>
  <c r="B53" i="34"/>
  <c r="C53" i="34" s="1"/>
  <c r="L182" i="34"/>
  <c r="M182" i="34" s="1"/>
  <c r="L183" i="34"/>
  <c r="M183" i="34" s="1"/>
  <c r="G152" i="34"/>
  <c r="K151" i="34" s="1"/>
  <c r="G89" i="34"/>
  <c r="K88" i="34" s="1"/>
  <c r="K87" i="34"/>
  <c r="G185" i="34"/>
  <c r="K184" i="34" s="1"/>
  <c r="K150" i="34"/>
  <c r="G120" i="34"/>
  <c r="K119" i="34" s="1"/>
  <c r="K118" i="34"/>
  <c r="G57" i="34"/>
  <c r="K56" i="34" s="1"/>
  <c r="K55" i="34"/>
  <c r="L150" i="33"/>
  <c r="M150" i="33" s="1"/>
  <c r="B150" i="33" s="1"/>
  <c r="C150" i="33" s="1"/>
  <c r="L55" i="33"/>
  <c r="M55" i="33" s="1"/>
  <c r="B55" i="33" s="1"/>
  <c r="C55" i="33" s="1"/>
  <c r="L86" i="33"/>
  <c r="M86" i="33" s="1"/>
  <c r="B86" i="33" s="1"/>
  <c r="C86" i="33" s="1"/>
  <c r="L182" i="33"/>
  <c r="M182" i="33" s="1"/>
  <c r="L118" i="33"/>
  <c r="M118" i="33" s="1"/>
  <c r="L181" i="33"/>
  <c r="M181" i="33" s="1"/>
  <c r="L119" i="33"/>
  <c r="M119" i="33" s="1"/>
  <c r="G88" i="33"/>
  <c r="G184" i="33"/>
  <c r="G121" i="33"/>
  <c r="K120" i="33" s="1"/>
  <c r="B85" i="33"/>
  <c r="C85" i="33" s="1"/>
  <c r="B84" i="33"/>
  <c r="C84" i="33" s="1"/>
  <c r="B180" i="33"/>
  <c r="C180" i="33" s="1"/>
  <c r="G57" i="33"/>
  <c r="K56" i="33" s="1"/>
  <c r="G152" i="33"/>
  <c r="L55" i="32"/>
  <c r="M55" i="32" s="1"/>
  <c r="L56" i="32"/>
  <c r="M56" i="32" s="1"/>
  <c r="L180" i="32"/>
  <c r="M180" i="32" s="1"/>
  <c r="B180" i="32" s="1"/>
  <c r="C180" i="32" s="1"/>
  <c r="L86" i="32"/>
  <c r="M86" i="32" s="1"/>
  <c r="B86" i="32" s="1"/>
  <c r="C86" i="32" s="1"/>
  <c r="L117" i="32"/>
  <c r="M117" i="32" s="1"/>
  <c r="B117" i="32" s="1"/>
  <c r="C117" i="32" s="1"/>
  <c r="L149" i="32"/>
  <c r="M149" i="32" s="1"/>
  <c r="B149" i="32" s="1"/>
  <c r="C149" i="32" s="1"/>
  <c r="G151" i="32"/>
  <c r="G58" i="32"/>
  <c r="K57" i="32" s="1"/>
  <c r="G182" i="32"/>
  <c r="K181" i="32" s="1"/>
  <c r="G88" i="32"/>
  <c r="G119" i="32"/>
  <c r="K118" i="32" s="1"/>
  <c r="B116" i="32"/>
  <c r="C116" i="32" s="1"/>
  <c r="B115" i="32"/>
  <c r="C115" i="32" s="1"/>
  <c r="B148" i="32"/>
  <c r="C148" i="32" s="1"/>
  <c r="B147" i="32"/>
  <c r="C147" i="32" s="1"/>
  <c r="B85" i="32"/>
  <c r="C85" i="32" s="1"/>
  <c r="B84" i="32"/>
  <c r="C84" i="32" s="1"/>
  <c r="B117" i="31"/>
  <c r="C117" i="31" s="1"/>
  <c r="L182" i="31"/>
  <c r="M182" i="31" s="1"/>
  <c r="L86" i="31"/>
  <c r="M86" i="31" s="1"/>
  <c r="B86" i="31" s="1"/>
  <c r="C86" i="31" s="1"/>
  <c r="L181" i="31"/>
  <c r="M181" i="31" s="1"/>
  <c r="G184" i="31"/>
  <c r="K183" i="31" s="1"/>
  <c r="G57" i="31"/>
  <c r="K56" i="31" s="1"/>
  <c r="K55" i="31"/>
  <c r="G120" i="31"/>
  <c r="K119" i="31" s="1"/>
  <c r="G152" i="31"/>
  <c r="K151" i="31" s="1"/>
  <c r="K150" i="31"/>
  <c r="K118" i="31"/>
  <c r="G88" i="31"/>
  <c r="B85" i="31"/>
  <c r="C85" i="31" s="1"/>
  <c r="B116" i="31"/>
  <c r="C116" i="31" s="1"/>
  <c r="L183" i="30"/>
  <c r="M183" i="30" s="1"/>
  <c r="L58" i="30"/>
  <c r="M58" i="30" s="1"/>
  <c r="L118" i="30"/>
  <c r="M118" i="30" s="1"/>
  <c r="B118" i="30" s="1"/>
  <c r="C118" i="30" s="1"/>
  <c r="L86" i="30"/>
  <c r="M86" i="30" s="1"/>
  <c r="B86" i="30" s="1"/>
  <c r="C86" i="30" s="1"/>
  <c r="L149" i="30"/>
  <c r="M149" i="30" s="1"/>
  <c r="B149" i="30" s="1"/>
  <c r="C149" i="30" s="1"/>
  <c r="G185" i="30"/>
  <c r="G61" i="30"/>
  <c r="K60" i="30" s="1"/>
  <c r="G120" i="30"/>
  <c r="K119" i="30" s="1"/>
  <c r="G88" i="30"/>
  <c r="B182" i="30"/>
  <c r="C182" i="30" s="1"/>
  <c r="B181" i="30"/>
  <c r="C181" i="30" s="1"/>
  <c r="B117" i="30"/>
  <c r="C117" i="30" s="1"/>
  <c r="B116" i="30"/>
  <c r="C116" i="30" s="1"/>
  <c r="B85" i="30"/>
  <c r="C85" i="30" s="1"/>
  <c r="G151" i="30"/>
  <c r="K59" i="30"/>
  <c r="B148" i="30"/>
  <c r="C148" i="30" s="1"/>
  <c r="B147" i="30"/>
  <c r="C147" i="30" s="1"/>
  <c r="L117" i="29"/>
  <c r="M117" i="29" s="1"/>
  <c r="L116" i="29"/>
  <c r="M116" i="29" s="1"/>
  <c r="L180" i="29"/>
  <c r="M180" i="29" s="1"/>
  <c r="L181" i="29"/>
  <c r="M181" i="29" s="1"/>
  <c r="L86" i="29"/>
  <c r="M86" i="29" s="1"/>
  <c r="B86" i="29" s="1"/>
  <c r="C86" i="29" s="1"/>
  <c r="L149" i="29"/>
  <c r="M149" i="29" s="1"/>
  <c r="G61" i="29"/>
  <c r="K60" i="29"/>
  <c r="K59" i="29"/>
  <c r="G183" i="29"/>
  <c r="G88" i="29"/>
  <c r="B85" i="29"/>
  <c r="C85" i="29" s="1"/>
  <c r="B84" i="29"/>
  <c r="C84" i="29" s="1"/>
  <c r="G119" i="29"/>
  <c r="G151" i="29"/>
  <c r="B58" i="29"/>
  <c r="C58" i="29" s="1"/>
  <c r="B57" i="29"/>
  <c r="C57" i="29" s="1"/>
  <c r="B54" i="28"/>
  <c r="C54" i="28" s="1"/>
  <c r="L86" i="28"/>
  <c r="M86" i="28" s="1"/>
  <c r="L183" i="28"/>
  <c r="M183" i="28" s="1"/>
  <c r="B183" i="28" s="1"/>
  <c r="C183" i="28" s="1"/>
  <c r="L85" i="28"/>
  <c r="M85" i="28" s="1"/>
  <c r="B85" i="28" s="1"/>
  <c r="C85" i="28" s="1"/>
  <c r="G57" i="28"/>
  <c r="K56" i="28" s="1"/>
  <c r="G120" i="28"/>
  <c r="K119" i="28" s="1"/>
  <c r="G88" i="28"/>
  <c r="B53" i="28"/>
  <c r="C53" i="28" s="1"/>
  <c r="G152" i="28"/>
  <c r="K151" i="28" s="1"/>
  <c r="K150" i="28"/>
  <c r="K55" i="28"/>
  <c r="K118" i="28"/>
  <c r="B182" i="28"/>
  <c r="C182" i="28" s="1"/>
  <c r="B181" i="28"/>
  <c r="C181" i="28" s="1"/>
  <c r="G185" i="28"/>
  <c r="K184" i="28" s="1"/>
  <c r="B84" i="28"/>
  <c r="C84" i="28" s="1"/>
  <c r="L55" i="27"/>
  <c r="M55" i="27" s="1"/>
  <c r="B55" i="27" s="1"/>
  <c r="C55" i="27" s="1"/>
  <c r="L181" i="27"/>
  <c r="M181" i="27" s="1"/>
  <c r="B181" i="27" s="1"/>
  <c r="C181" i="27" s="1"/>
  <c r="L117" i="27"/>
  <c r="M117" i="27" s="1"/>
  <c r="L116" i="27"/>
  <c r="M116" i="27" s="1"/>
  <c r="L86" i="27"/>
  <c r="M86" i="27" s="1"/>
  <c r="B86" i="27" s="1"/>
  <c r="C86" i="27" s="1"/>
  <c r="L147" i="27"/>
  <c r="M147" i="27" s="1"/>
  <c r="L148" i="27"/>
  <c r="M148" i="27" s="1"/>
  <c r="G183" i="27"/>
  <c r="K182" i="27" s="1"/>
  <c r="G57" i="27"/>
  <c r="K56" i="27" s="1"/>
  <c r="G88" i="27"/>
  <c r="G119" i="27"/>
  <c r="G150" i="27"/>
  <c r="K149" i="27"/>
  <c r="B54" i="27"/>
  <c r="C54" i="27" s="1"/>
  <c r="B53" i="27"/>
  <c r="C53" i="27" s="1"/>
  <c r="B85" i="27"/>
  <c r="C85" i="27" s="1"/>
  <c r="B84" i="27"/>
  <c r="C84" i="27" s="1"/>
  <c r="L179" i="26"/>
  <c r="M179" i="26" s="1"/>
  <c r="B179" i="26" s="1"/>
  <c r="C179" i="26" s="1"/>
  <c r="L86" i="26"/>
  <c r="M86" i="26" s="1"/>
  <c r="B86" i="26" s="1"/>
  <c r="C86" i="26" s="1"/>
  <c r="L116" i="26"/>
  <c r="M116" i="26" s="1"/>
  <c r="L117" i="26"/>
  <c r="M117" i="26" s="1"/>
  <c r="L56" i="26"/>
  <c r="M56" i="26" s="1"/>
  <c r="B56" i="26" s="1"/>
  <c r="C56" i="26" s="1"/>
  <c r="G152" i="26"/>
  <c r="K151" i="26"/>
  <c r="G119" i="26"/>
  <c r="G59" i="26"/>
  <c r="B178" i="26"/>
  <c r="C178" i="26" s="1"/>
  <c r="B177" i="26"/>
  <c r="C177" i="26" s="1"/>
  <c r="G181" i="26"/>
  <c r="K180" i="26" s="1"/>
  <c r="G88" i="26"/>
  <c r="K87" i="26" s="1"/>
  <c r="K150" i="26"/>
  <c r="K57" i="26"/>
  <c r="B85" i="26"/>
  <c r="C85" i="26" s="1"/>
  <c r="B84" i="26"/>
  <c r="C84" i="26" s="1"/>
  <c r="L56" i="25"/>
  <c r="M56" i="25" s="1"/>
  <c r="B56" i="25" s="1"/>
  <c r="C56" i="25" s="1"/>
  <c r="L86" i="25"/>
  <c r="M86" i="25" s="1"/>
  <c r="B86" i="25" s="1"/>
  <c r="C86" i="25" s="1"/>
  <c r="L120" i="25"/>
  <c r="M120" i="25" s="1"/>
  <c r="L182" i="25"/>
  <c r="M182" i="25" s="1"/>
  <c r="B182" i="25" s="1"/>
  <c r="C182" i="25" s="1"/>
  <c r="L149" i="25"/>
  <c r="M149" i="25" s="1"/>
  <c r="L119" i="25"/>
  <c r="M119" i="25" s="1"/>
  <c r="G184" i="25"/>
  <c r="K183" i="25" s="1"/>
  <c r="G88" i="25"/>
  <c r="K87" i="25" s="1"/>
  <c r="G151" i="25"/>
  <c r="B118" i="25"/>
  <c r="C118" i="25" s="1"/>
  <c r="B85" i="25"/>
  <c r="C85" i="25" s="1"/>
  <c r="B84" i="25"/>
  <c r="C84" i="25" s="1"/>
  <c r="B148" i="25"/>
  <c r="C148" i="25" s="1"/>
  <c r="B147" i="25"/>
  <c r="C147" i="25" s="1"/>
  <c r="G58" i="25"/>
  <c r="K57" i="25" s="1"/>
  <c r="G122" i="25"/>
  <c r="L86" i="24"/>
  <c r="M86" i="24" s="1"/>
  <c r="B86" i="24" s="1"/>
  <c r="C86" i="24" s="1"/>
  <c r="L55" i="24"/>
  <c r="M55" i="24" s="1"/>
  <c r="L149" i="24"/>
  <c r="M149" i="24" s="1"/>
  <c r="L116" i="24"/>
  <c r="M116" i="24" s="1"/>
  <c r="B116" i="24" s="1"/>
  <c r="C116" i="24" s="1"/>
  <c r="L182" i="24"/>
  <c r="M182" i="24" s="1"/>
  <c r="L56" i="24"/>
  <c r="M56" i="24" s="1"/>
  <c r="G88" i="24"/>
  <c r="K87" i="24" s="1"/>
  <c r="G151" i="24"/>
  <c r="K150" i="24" s="1"/>
  <c r="G185" i="24"/>
  <c r="K183" i="24"/>
  <c r="G119" i="24"/>
  <c r="K117" i="24"/>
  <c r="B116" i="23"/>
  <c r="C116" i="23" s="1"/>
  <c r="G58" i="24"/>
  <c r="B148" i="24"/>
  <c r="C148" i="24" s="1"/>
  <c r="B147" i="24"/>
  <c r="C147" i="24" s="1"/>
  <c r="B181" i="24"/>
  <c r="C181" i="24" s="1"/>
  <c r="B115" i="24"/>
  <c r="C115" i="24" s="1"/>
  <c r="L86" i="23"/>
  <c r="M86" i="23" s="1"/>
  <c r="B86" i="23" s="1"/>
  <c r="C86" i="23" s="1"/>
  <c r="L56" i="23"/>
  <c r="M56" i="23" s="1"/>
  <c r="B56" i="23" s="1"/>
  <c r="C56" i="23" s="1"/>
  <c r="G151" i="23"/>
  <c r="G119" i="23"/>
  <c r="G88" i="23"/>
  <c r="G182" i="23"/>
  <c r="B148" i="23"/>
  <c r="C148" i="23" s="1"/>
  <c r="B147" i="23"/>
  <c r="C147" i="23" s="1"/>
  <c r="K180" i="23"/>
  <c r="K149" i="23"/>
  <c r="G58" i="23"/>
  <c r="K57" i="23" s="1"/>
  <c r="K117" i="23"/>
  <c r="B85" i="23"/>
  <c r="C85" i="23" s="1"/>
  <c r="B84" i="23"/>
  <c r="C84" i="23" s="1"/>
  <c r="B115" i="23"/>
  <c r="C115" i="23" s="1"/>
  <c r="L148" i="22"/>
  <c r="M148" i="22" s="1"/>
  <c r="B148" i="22" s="1"/>
  <c r="C148" i="22" s="1"/>
  <c r="L120" i="22"/>
  <c r="M120" i="22" s="1"/>
  <c r="B120" i="22" s="1"/>
  <c r="C120" i="22" s="1"/>
  <c r="L86" i="22"/>
  <c r="M86" i="22" s="1"/>
  <c r="B86" i="22" s="1"/>
  <c r="C86" i="22" s="1"/>
  <c r="L179" i="22"/>
  <c r="M179" i="22" s="1"/>
  <c r="B179" i="22" s="1"/>
  <c r="C179" i="22" s="1"/>
  <c r="G58" i="22"/>
  <c r="K57" i="22" s="1"/>
  <c r="G181" i="22"/>
  <c r="K180" i="22" s="1"/>
  <c r="K56" i="22"/>
  <c r="G122" i="22"/>
  <c r="K121" i="22" s="1"/>
  <c r="G88" i="22"/>
  <c r="G150" i="22"/>
  <c r="K149" i="22" s="1"/>
  <c r="B178" i="22"/>
  <c r="C178" i="22" s="1"/>
  <c r="B177" i="22"/>
  <c r="C177" i="22" s="1"/>
  <c r="B147" i="22"/>
  <c r="C147" i="22" s="1"/>
  <c r="B146" i="22"/>
  <c r="C146" i="22" s="1"/>
  <c r="B119" i="22"/>
  <c r="C119" i="22" s="1"/>
  <c r="B86" i="21"/>
  <c r="C86" i="21" s="1"/>
  <c r="L56" i="21"/>
  <c r="M56" i="21" s="1"/>
  <c r="B56" i="21" s="1"/>
  <c r="C56" i="21" s="1"/>
  <c r="L180" i="21"/>
  <c r="M180" i="21" s="1"/>
  <c r="L181" i="21"/>
  <c r="M181" i="21" s="1"/>
  <c r="L117" i="21"/>
  <c r="M117" i="21" s="1"/>
  <c r="L87" i="21"/>
  <c r="M87" i="21" s="1"/>
  <c r="B87" i="21" s="1"/>
  <c r="C87" i="21" s="1"/>
  <c r="L118" i="21"/>
  <c r="M118" i="21" s="1"/>
  <c r="B85" i="21"/>
  <c r="C85" i="21" s="1"/>
  <c r="G152" i="21"/>
  <c r="K151" i="21" s="1"/>
  <c r="G183" i="21"/>
  <c r="K182" i="21" s="1"/>
  <c r="K150" i="21"/>
  <c r="B55" i="21"/>
  <c r="C55" i="21" s="1"/>
  <c r="B54" i="21"/>
  <c r="C54" i="21" s="1"/>
  <c r="G89" i="21"/>
  <c r="K88" i="21" s="1"/>
  <c r="G120" i="21"/>
  <c r="K119" i="21" s="1"/>
  <c r="G58" i="21"/>
  <c r="B116" i="21"/>
  <c r="C116" i="21" s="1"/>
  <c r="K148" i="1"/>
  <c r="L148" i="1" s="1"/>
  <c r="K178" i="1"/>
  <c r="L178" i="1" s="1"/>
  <c r="B178" i="1" s="1"/>
  <c r="C178" i="1" s="1"/>
  <c r="K147" i="1"/>
  <c r="L147" i="1" s="1"/>
  <c r="K179" i="1"/>
  <c r="L179" i="1" s="1"/>
  <c r="K52" i="1"/>
  <c r="K116" i="1"/>
  <c r="L116" i="1" s="1"/>
  <c r="K117" i="1"/>
  <c r="L117" i="1" s="1"/>
  <c r="L51" i="1"/>
  <c r="B51" i="1" s="1"/>
  <c r="C51" i="1" s="1"/>
  <c r="G181" i="9"/>
  <c r="K180" i="9" s="1"/>
  <c r="G119" i="9"/>
  <c r="K118" i="9" s="1"/>
  <c r="G57" i="9"/>
  <c r="K56" i="9" s="1"/>
  <c r="G91" i="9"/>
  <c r="K90" i="9"/>
  <c r="G153" i="9"/>
  <c r="K152" i="9" s="1"/>
  <c r="G88" i="8"/>
  <c r="K87" i="8" s="1"/>
  <c r="G57" i="8"/>
  <c r="G150" i="8"/>
  <c r="K149" i="8"/>
  <c r="G119" i="8"/>
  <c r="K118" i="8" s="1"/>
  <c r="K148" i="8"/>
  <c r="K86" i="8"/>
  <c r="B147" i="8"/>
  <c r="C147" i="8" s="1"/>
  <c r="B146" i="8"/>
  <c r="C146" i="8" s="1"/>
  <c r="G182" i="8"/>
  <c r="K181" i="8" s="1"/>
  <c r="B179" i="8"/>
  <c r="C179" i="8" s="1"/>
  <c r="B178" i="8"/>
  <c r="C178" i="8" s="1"/>
  <c r="G182" i="4"/>
  <c r="K181" i="4"/>
  <c r="K180" i="4"/>
  <c r="B179" i="4"/>
  <c r="C179" i="4" s="1"/>
  <c r="B178" i="4"/>
  <c r="C178" i="4" s="1"/>
  <c r="B118" i="4"/>
  <c r="C118" i="4" s="1"/>
  <c r="B117" i="4"/>
  <c r="C117" i="4" s="1"/>
  <c r="G57" i="4"/>
  <c r="K56" i="4" s="1"/>
  <c r="G153" i="4"/>
  <c r="K152" i="4" s="1"/>
  <c r="G88" i="4"/>
  <c r="G121" i="4"/>
  <c r="K120" i="4" s="1"/>
  <c r="G58" i="3"/>
  <c r="K57" i="3" s="1"/>
  <c r="G91" i="3"/>
  <c r="K90" i="3" s="1"/>
  <c r="B117" i="3"/>
  <c r="C117" i="3" s="1"/>
  <c r="B179" i="3"/>
  <c r="C179" i="3" s="1"/>
  <c r="G121" i="3"/>
  <c r="K89" i="3"/>
  <c r="B147" i="3"/>
  <c r="C147" i="3" s="1"/>
  <c r="B146" i="3"/>
  <c r="C146" i="3" s="1"/>
  <c r="G150" i="3"/>
  <c r="K149" i="3"/>
  <c r="G182" i="3"/>
  <c r="K181" i="3" s="1"/>
  <c r="G121" i="2"/>
  <c r="J120" i="2" s="1"/>
  <c r="G57" i="2"/>
  <c r="J56" i="2" s="1"/>
  <c r="G181" i="2"/>
  <c r="J180" i="2" s="1"/>
  <c r="G150" i="2"/>
  <c r="J148" i="2"/>
  <c r="B177" i="2"/>
  <c r="C177" i="2" s="1"/>
  <c r="G88" i="2"/>
  <c r="J87" i="2" s="1"/>
  <c r="G181" i="1"/>
  <c r="J180" i="1" s="1"/>
  <c r="B177" i="1"/>
  <c r="C177" i="1" s="1"/>
  <c r="G150" i="1"/>
  <c r="G119" i="1"/>
  <c r="G89" i="1"/>
  <c r="J88" i="1"/>
  <c r="J87" i="1"/>
  <c r="B86" i="1"/>
  <c r="C86" i="1" s="1"/>
  <c r="B85" i="1"/>
  <c r="C85" i="1" s="1"/>
  <c r="G55" i="1"/>
  <c r="J54" i="1"/>
  <c r="J53" i="1"/>
  <c r="L181" i="3" a="1"/>
  <c r="L59" i="30" a="1"/>
  <c r="L119" i="30" a="1"/>
  <c r="L87" i="25" a="1"/>
  <c r="K88" i="1" a="1"/>
  <c r="L57" i="26" a="1"/>
  <c r="L31" i="30" a="1"/>
  <c r="L183" i="25" a="1"/>
  <c r="L31" i="23" a="1"/>
  <c r="L30" i="23" a="1"/>
  <c r="L31" i="34" a="1"/>
  <c r="L121" i="22" a="1"/>
  <c r="L149" i="3" a="1"/>
  <c r="K120" i="2" a="1"/>
  <c r="L88" i="34" a="1"/>
  <c r="L57" i="23" a="1"/>
  <c r="L29" i="21" a="1"/>
  <c r="L152" i="4" a="1"/>
  <c r="L88" i="21" a="1"/>
  <c r="L56" i="28" a="1"/>
  <c r="K54" i="1" a="1"/>
  <c r="L118" i="32" a="1"/>
  <c r="L150" i="21" a="1"/>
  <c r="L151" i="34" a="1"/>
  <c r="L119" i="34" a="1"/>
  <c r="L180" i="23" a="1"/>
  <c r="L30" i="22" a="1"/>
  <c r="L182" i="27" a="1"/>
  <c r="L60" i="30" a="1"/>
  <c r="L118" i="28" a="1"/>
  <c r="K87" i="1" a="1"/>
  <c r="L180" i="26" a="1"/>
  <c r="L29" i="25" a="1"/>
  <c r="L150" i="24" a="1"/>
  <c r="L149" i="23" a="1"/>
  <c r="L56" i="4" a="1"/>
  <c r="L118" i="8" a="1"/>
  <c r="L120" i="33" a="1"/>
  <c r="K180" i="1" a="1"/>
  <c r="L59" i="29" a="1"/>
  <c r="L150" i="34" a="1"/>
  <c r="L119" i="21" a="1"/>
  <c r="L57" i="3" a="1"/>
  <c r="L89" i="3" a="1"/>
  <c r="L118" i="31" a="1"/>
  <c r="L29" i="4" a="1"/>
  <c r="L90" i="9" a="1"/>
  <c r="L180" i="22" a="1"/>
  <c r="K28" i="1" a="1"/>
  <c r="L151" i="26" a="1"/>
  <c r="L56" i="34" a="1"/>
  <c r="L149" i="27" a="1"/>
  <c r="L87" i="34" a="1"/>
  <c r="L150" i="28" a="1"/>
  <c r="L180" i="4" a="1"/>
  <c r="L149" i="8" a="1"/>
  <c r="L150" i="31" a="1"/>
  <c r="L184" i="28" a="1"/>
  <c r="L150" i="26" a="1"/>
  <c r="L57" i="22" a="1"/>
  <c r="L148" i="8" a="1"/>
  <c r="L60" i="29" a="1"/>
  <c r="L117" i="24" a="1"/>
  <c r="L87" i="24" a="1"/>
  <c r="L56" i="9" a="1"/>
  <c r="L119" i="31" a="1"/>
  <c r="L29" i="29" a="1"/>
  <c r="L183" i="24" a="1"/>
  <c r="L87" i="8" a="1"/>
  <c r="L55" i="28" a="1"/>
  <c r="L152" i="9" a="1"/>
  <c r="L183" i="31" a="1"/>
  <c r="L184" i="34" a="1"/>
  <c r="L86" i="8" a="1"/>
  <c r="K148" i="2" a="1"/>
  <c r="L151" i="28" a="1"/>
  <c r="L181" i="32" a="1"/>
  <c r="L151" i="21" a="1"/>
  <c r="L31" i="33" a="1"/>
  <c r="K87" i="2" a="1"/>
  <c r="K53" i="1" a="1"/>
  <c r="L118" i="9" a="1"/>
  <c r="L55" i="34" a="1"/>
  <c r="L31" i="9" a="1"/>
  <c r="K180" i="2" a="1"/>
  <c r="K56" i="2" a="1"/>
  <c r="L151" i="31" a="1"/>
  <c r="L31" i="27" a="1"/>
  <c r="L56" i="31" a="1"/>
  <c r="L119" i="28" a="1"/>
  <c r="L117" i="23" a="1"/>
  <c r="L87" i="26" a="1"/>
  <c r="L181" i="4" a="1"/>
  <c r="L56" i="27" a="1"/>
  <c r="L181" i="8" a="1"/>
  <c r="L30" i="8" a="1"/>
  <c r="L55" i="31" a="1"/>
  <c r="L30" i="4" a="1"/>
  <c r="L30" i="21" a="1"/>
  <c r="L149" i="22" a="1"/>
  <c r="L56" i="33" a="1"/>
  <c r="L56" i="22" a="1"/>
  <c r="L118" i="34" a="1"/>
  <c r="L182" i="21" a="1"/>
  <c r="L57" i="32" a="1"/>
  <c r="L120" i="4" a="1"/>
  <c r="L29" i="22" a="1"/>
  <c r="L30" i="29" a="1"/>
  <c r="L30" i="31" a="1"/>
  <c r="L57" i="25" a="1"/>
  <c r="L30" i="3" a="1"/>
  <c r="L90" i="3" a="1"/>
  <c r="L180" i="9" a="1"/>
  <c r="L32" i="23" a="1"/>
  <c r="L32" i="34" a="1"/>
  <c r="L32" i="33" a="1"/>
  <c r="L32" i="32" a="1"/>
  <c r="L32" i="30" a="1"/>
  <c r="L32" i="27" a="1"/>
  <c r="L32" i="26" a="1"/>
  <c r="L32" i="24" a="1"/>
  <c r="L32" i="9" a="1"/>
  <c r="K31" i="26" l="1"/>
  <c r="K31" i="24"/>
  <c r="L31" i="34"/>
  <c r="M31" i="34" s="1"/>
  <c r="B32" i="34" s="1"/>
  <c r="C32" i="34" s="1"/>
  <c r="L32" i="34"/>
  <c r="M32" i="34" s="1"/>
  <c r="L31" i="33"/>
  <c r="M31" i="33" s="1"/>
  <c r="B32" i="33" s="1"/>
  <c r="C32" i="33" s="1"/>
  <c r="L32" i="33"/>
  <c r="M32" i="33" s="1"/>
  <c r="B31" i="33"/>
  <c r="C31" i="33" s="1"/>
  <c r="B30" i="33"/>
  <c r="C30" i="33" s="1"/>
  <c r="B29" i="33"/>
  <c r="C29" i="33" s="1"/>
  <c r="B30" i="32"/>
  <c r="C30" i="32" s="1"/>
  <c r="L32" i="32"/>
  <c r="M32" i="32" s="1"/>
  <c r="K31" i="32"/>
  <c r="L30" i="31"/>
  <c r="M30" i="31" s="1"/>
  <c r="G32" i="31"/>
  <c r="K31" i="31"/>
  <c r="B30" i="31"/>
  <c r="C30" i="31" s="1"/>
  <c r="L31" i="30"/>
  <c r="M31" i="30" s="1"/>
  <c r="B32" i="30" s="1"/>
  <c r="C32" i="30" s="1"/>
  <c r="L32" i="30"/>
  <c r="M32" i="30" s="1"/>
  <c r="B31" i="30"/>
  <c r="C31" i="30" s="1"/>
  <c r="B30" i="30"/>
  <c r="C30" i="30" s="1"/>
  <c r="B29" i="30"/>
  <c r="C29" i="30" s="1"/>
  <c r="L29" i="29"/>
  <c r="M29" i="29" s="1"/>
  <c r="L30" i="29"/>
  <c r="M30" i="29" s="1"/>
  <c r="G32" i="29"/>
  <c r="K31" i="29"/>
  <c r="G32" i="28"/>
  <c r="K31" i="28"/>
  <c r="K30" i="28"/>
  <c r="L31" i="27"/>
  <c r="M31" i="27" s="1"/>
  <c r="B32" i="27" s="1"/>
  <c r="C32" i="27" s="1"/>
  <c r="L32" i="27"/>
  <c r="M32" i="27" s="1"/>
  <c r="B30" i="27"/>
  <c r="C30" i="27" s="1"/>
  <c r="B29" i="27"/>
  <c r="C29" i="27" s="1"/>
  <c r="L32" i="26"/>
  <c r="M32" i="26" s="1"/>
  <c r="B30" i="26"/>
  <c r="C30" i="26" s="1"/>
  <c r="B29" i="26"/>
  <c r="C29" i="26" s="1"/>
  <c r="L29" i="25"/>
  <c r="M29" i="25" s="1"/>
  <c r="G32" i="25"/>
  <c r="K30" i="25"/>
  <c r="L32" i="24"/>
  <c r="M32" i="24" s="1"/>
  <c r="B30" i="24"/>
  <c r="C30" i="24" s="1"/>
  <c r="B29" i="24"/>
  <c r="C29" i="24" s="1"/>
  <c r="L30" i="23"/>
  <c r="M30" i="23" s="1"/>
  <c r="L31" i="23"/>
  <c r="M31" i="23" s="1"/>
  <c r="B32" i="23" s="1"/>
  <c r="C32" i="23" s="1"/>
  <c r="L32" i="23"/>
  <c r="M32" i="23" s="1"/>
  <c r="L29" i="22"/>
  <c r="M29" i="22" s="1"/>
  <c r="L30" i="22"/>
  <c r="M30" i="22" s="1"/>
  <c r="G32" i="22"/>
  <c r="L29" i="21"/>
  <c r="M29" i="21" s="1"/>
  <c r="L30" i="21"/>
  <c r="M30" i="21" s="1"/>
  <c r="G32" i="21"/>
  <c r="L30" i="8"/>
  <c r="M30" i="8" s="1"/>
  <c r="G32" i="8"/>
  <c r="K31" i="8"/>
  <c r="B30" i="8"/>
  <c r="C30" i="8" s="1"/>
  <c r="L32" i="9"/>
  <c r="M32" i="9" s="1"/>
  <c r="L31" i="9"/>
  <c r="M31" i="9" s="1"/>
  <c r="B32" i="9" s="1"/>
  <c r="C32" i="9" s="1"/>
  <c r="B30" i="9"/>
  <c r="C30" i="9" s="1"/>
  <c r="B29" i="9"/>
  <c r="C29" i="9" s="1"/>
  <c r="L29" i="4"/>
  <c r="M29" i="4" s="1"/>
  <c r="L30" i="4"/>
  <c r="M30" i="4" s="1"/>
  <c r="G32" i="4"/>
  <c r="L30" i="3"/>
  <c r="M30" i="3" s="1"/>
  <c r="B30" i="3" s="1"/>
  <c r="C30" i="3" s="1"/>
  <c r="G32" i="3"/>
  <c r="G31" i="2"/>
  <c r="J30" i="2" s="1"/>
  <c r="J29" i="2"/>
  <c r="K28" i="1"/>
  <c r="L28" i="1" s="1"/>
  <c r="G31" i="1"/>
  <c r="J29" i="1"/>
  <c r="L181" i="8"/>
  <c r="M181" i="8" s="1"/>
  <c r="B181" i="8" s="1"/>
  <c r="C181" i="8" s="1"/>
  <c r="L87" i="8"/>
  <c r="M87" i="8" s="1"/>
  <c r="L149" i="8"/>
  <c r="M149" i="8" s="1"/>
  <c r="L148" i="8"/>
  <c r="M148" i="8" s="1"/>
  <c r="L118" i="8"/>
  <c r="M118" i="8" s="1"/>
  <c r="B118" i="8" s="1"/>
  <c r="C118" i="8" s="1"/>
  <c r="L86" i="8"/>
  <c r="M86" i="8" s="1"/>
  <c r="B86" i="8" s="1"/>
  <c r="C86" i="8" s="1"/>
  <c r="L152" i="9"/>
  <c r="M152" i="9" s="1"/>
  <c r="B152" i="9" s="1"/>
  <c r="C152" i="9" s="1"/>
  <c r="L118" i="9"/>
  <c r="M118" i="9" s="1"/>
  <c r="B118" i="9" s="1"/>
  <c r="C118" i="9" s="1"/>
  <c r="L180" i="9"/>
  <c r="M180" i="9" s="1"/>
  <c r="B180" i="9" s="1"/>
  <c r="C180" i="9" s="1"/>
  <c r="L90" i="9"/>
  <c r="M90" i="9" s="1"/>
  <c r="B90" i="9" s="1"/>
  <c r="C90" i="9" s="1"/>
  <c r="L56" i="9"/>
  <c r="M56" i="9" s="1"/>
  <c r="B56" i="9" s="1"/>
  <c r="C56" i="9" s="1"/>
  <c r="L152" i="4"/>
  <c r="M152" i="4" s="1"/>
  <c r="B152" i="4" s="1"/>
  <c r="C152" i="4" s="1"/>
  <c r="L120" i="4"/>
  <c r="M120" i="4" s="1"/>
  <c r="L56" i="4"/>
  <c r="M56" i="4" s="1"/>
  <c r="B56" i="4" s="1"/>
  <c r="C56" i="4" s="1"/>
  <c r="L180" i="4"/>
  <c r="M180" i="4" s="1"/>
  <c r="L181" i="4"/>
  <c r="M181" i="4" s="1"/>
  <c r="L89" i="3"/>
  <c r="M89" i="3" s="1"/>
  <c r="L90" i="3"/>
  <c r="M90" i="3" s="1"/>
  <c r="L181" i="3"/>
  <c r="M181" i="3" s="1"/>
  <c r="B181" i="3" s="1"/>
  <c r="C181" i="3" s="1"/>
  <c r="L149" i="3"/>
  <c r="M149" i="3" s="1"/>
  <c r="B149" i="3" s="1"/>
  <c r="C149" i="3" s="1"/>
  <c r="L57" i="3"/>
  <c r="M57" i="3" s="1"/>
  <c r="K180" i="2"/>
  <c r="L180" i="2" s="1"/>
  <c r="B180" i="2" s="1"/>
  <c r="C180" i="2" s="1"/>
  <c r="K148" i="2"/>
  <c r="L148" i="2" s="1"/>
  <c r="K120" i="2"/>
  <c r="L120" i="2" s="1"/>
  <c r="B120" i="2" s="1"/>
  <c r="C120" i="2" s="1"/>
  <c r="K56" i="2"/>
  <c r="L56" i="2" s="1"/>
  <c r="B56" i="2" s="1"/>
  <c r="C56" i="2" s="1"/>
  <c r="K87" i="2"/>
  <c r="L87" i="2" s="1"/>
  <c r="B87" i="2" s="1"/>
  <c r="C87" i="2" s="1"/>
  <c r="L56" i="34"/>
  <c r="M56" i="34" s="1"/>
  <c r="L150" i="34"/>
  <c r="M150" i="34" s="1"/>
  <c r="L55" i="34"/>
  <c r="M55" i="34" s="1"/>
  <c r="L118" i="34"/>
  <c r="M118" i="34" s="1"/>
  <c r="L119" i="34"/>
  <c r="M119" i="34" s="1"/>
  <c r="L184" i="34"/>
  <c r="M184" i="34" s="1"/>
  <c r="B184" i="34" s="1"/>
  <c r="C184" i="34" s="1"/>
  <c r="L87" i="34"/>
  <c r="M87" i="34" s="1"/>
  <c r="L88" i="34"/>
  <c r="M88" i="34" s="1"/>
  <c r="L151" i="34"/>
  <c r="M151" i="34" s="1"/>
  <c r="G58" i="34"/>
  <c r="K57" i="34" s="1"/>
  <c r="G121" i="34"/>
  <c r="K120" i="34" s="1"/>
  <c r="G186" i="34"/>
  <c r="K185" i="34" s="1"/>
  <c r="G90" i="34"/>
  <c r="K89" i="34" s="1"/>
  <c r="G153" i="34"/>
  <c r="K152" i="34" s="1"/>
  <c r="B183" i="34"/>
  <c r="C183" i="34" s="1"/>
  <c r="B182" i="34"/>
  <c r="C182" i="34" s="1"/>
  <c r="B182" i="33"/>
  <c r="C182" i="33" s="1"/>
  <c r="L56" i="33"/>
  <c r="M56" i="33" s="1"/>
  <c r="B56" i="33" s="1"/>
  <c r="C56" i="33" s="1"/>
  <c r="L120" i="33"/>
  <c r="M120" i="33" s="1"/>
  <c r="B120" i="33" s="1"/>
  <c r="C120" i="33" s="1"/>
  <c r="G185" i="33"/>
  <c r="G89" i="33"/>
  <c r="K88" i="33" s="1"/>
  <c r="G153" i="33"/>
  <c r="K152" i="33" s="1"/>
  <c r="G58" i="33"/>
  <c r="K57" i="33" s="1"/>
  <c r="B181" i="33"/>
  <c r="C181" i="33" s="1"/>
  <c r="G122" i="33"/>
  <c r="K183" i="33"/>
  <c r="K87" i="33"/>
  <c r="B119" i="33"/>
  <c r="C119" i="33" s="1"/>
  <c r="B118" i="33"/>
  <c r="C118" i="33" s="1"/>
  <c r="K151" i="33"/>
  <c r="L118" i="32"/>
  <c r="M118" i="32" s="1"/>
  <c r="B118" i="32" s="1"/>
  <c r="C118" i="32" s="1"/>
  <c r="L181" i="32"/>
  <c r="M181" i="32" s="1"/>
  <c r="B181" i="32" s="1"/>
  <c r="C181" i="32" s="1"/>
  <c r="L57" i="32"/>
  <c r="M57" i="32" s="1"/>
  <c r="B57" i="32" s="1"/>
  <c r="C57" i="32" s="1"/>
  <c r="G152" i="32"/>
  <c r="K151" i="32" s="1"/>
  <c r="K150" i="32"/>
  <c r="G120" i="32"/>
  <c r="K119" i="32" s="1"/>
  <c r="G89" i="32"/>
  <c r="K88" i="32" s="1"/>
  <c r="K87" i="32"/>
  <c r="G183" i="32"/>
  <c r="K182" i="32"/>
  <c r="G59" i="32"/>
  <c r="B56" i="32"/>
  <c r="C56" i="32" s="1"/>
  <c r="B55" i="32"/>
  <c r="C55" i="32" s="1"/>
  <c r="L55" i="31"/>
  <c r="M55" i="31" s="1"/>
  <c r="L56" i="31"/>
  <c r="M56" i="31" s="1"/>
  <c r="L183" i="31"/>
  <c r="M183" i="31" s="1"/>
  <c r="B183" i="31" s="1"/>
  <c r="C183" i="31" s="1"/>
  <c r="L118" i="31"/>
  <c r="M118" i="31" s="1"/>
  <c r="L150" i="31"/>
  <c r="M150" i="31" s="1"/>
  <c r="L151" i="31"/>
  <c r="M151" i="31" s="1"/>
  <c r="L119" i="31"/>
  <c r="M119" i="31" s="1"/>
  <c r="G89" i="31"/>
  <c r="K88" i="31" s="1"/>
  <c r="K87" i="31"/>
  <c r="G121" i="31"/>
  <c r="K120" i="31" s="1"/>
  <c r="G58" i="31"/>
  <c r="K57" i="31" s="1"/>
  <c r="G185" i="31"/>
  <c r="K184" i="31" s="1"/>
  <c r="B120" i="25"/>
  <c r="C120" i="25" s="1"/>
  <c r="B182" i="31"/>
  <c r="C182" i="31" s="1"/>
  <c r="B181" i="31"/>
  <c r="C181" i="31" s="1"/>
  <c r="G153" i="31"/>
  <c r="L119" i="30"/>
  <c r="M119" i="30" s="1"/>
  <c r="B119" i="30" s="1"/>
  <c r="C119" i="30" s="1"/>
  <c r="L60" i="30"/>
  <c r="M60" i="30" s="1"/>
  <c r="L59" i="30"/>
  <c r="M59" i="30" s="1"/>
  <c r="G89" i="30"/>
  <c r="K88" i="30" s="1"/>
  <c r="B183" i="30"/>
  <c r="C183" i="30" s="1"/>
  <c r="K87" i="30"/>
  <c r="G121" i="30"/>
  <c r="K120" i="30" s="1"/>
  <c r="G62" i="30"/>
  <c r="G186" i="30"/>
  <c r="K185" i="30"/>
  <c r="K184" i="30"/>
  <c r="G152" i="30"/>
  <c r="K151" i="30" s="1"/>
  <c r="K150" i="30"/>
  <c r="B58" i="30"/>
  <c r="C58" i="30" s="1"/>
  <c r="L59" i="29"/>
  <c r="M59" i="29" s="1"/>
  <c r="L60" i="29"/>
  <c r="M60" i="29" s="1"/>
  <c r="G184" i="29"/>
  <c r="G152" i="29"/>
  <c r="K150" i="29"/>
  <c r="G120" i="29"/>
  <c r="K119" i="29" s="1"/>
  <c r="K118" i="29"/>
  <c r="G89" i="29"/>
  <c r="K88" i="29" s="1"/>
  <c r="K87" i="29"/>
  <c r="K182" i="29"/>
  <c r="G62" i="29"/>
  <c r="B181" i="29"/>
  <c r="C181" i="29" s="1"/>
  <c r="B180" i="29"/>
  <c r="C180" i="29" s="1"/>
  <c r="B149" i="29"/>
  <c r="C149" i="29" s="1"/>
  <c r="B117" i="29"/>
  <c r="C117" i="29" s="1"/>
  <c r="B116" i="29"/>
  <c r="C116" i="29" s="1"/>
  <c r="B86" i="28"/>
  <c r="C86" i="28" s="1"/>
  <c r="L119" i="28"/>
  <c r="M119" i="28" s="1"/>
  <c r="L56" i="28"/>
  <c r="M56" i="28" s="1"/>
  <c r="L184" i="28"/>
  <c r="M184" i="28" s="1"/>
  <c r="B184" i="28" s="1"/>
  <c r="C184" i="28" s="1"/>
  <c r="L118" i="28"/>
  <c r="M118" i="28" s="1"/>
  <c r="L55" i="28"/>
  <c r="M55" i="28" s="1"/>
  <c r="L150" i="28"/>
  <c r="M150" i="28" s="1"/>
  <c r="L151" i="28"/>
  <c r="M151" i="28" s="1"/>
  <c r="G153" i="28"/>
  <c r="K152" i="28" s="1"/>
  <c r="G89" i="28"/>
  <c r="K88" i="28" s="1"/>
  <c r="K87" i="28"/>
  <c r="G121" i="28"/>
  <c r="K120" i="28" s="1"/>
  <c r="G58" i="28"/>
  <c r="K57" i="28" s="1"/>
  <c r="G186" i="28"/>
  <c r="K185" i="28" s="1"/>
  <c r="L149" i="27"/>
  <c r="M149" i="27" s="1"/>
  <c r="B149" i="27" s="1"/>
  <c r="C149" i="27" s="1"/>
  <c r="L56" i="27"/>
  <c r="M56" i="27" s="1"/>
  <c r="B56" i="27" s="1"/>
  <c r="C56" i="27" s="1"/>
  <c r="L182" i="27"/>
  <c r="M182" i="27" s="1"/>
  <c r="B182" i="27" s="1"/>
  <c r="C182" i="27" s="1"/>
  <c r="G89" i="27"/>
  <c r="K88" i="27" s="1"/>
  <c r="K87" i="27"/>
  <c r="G184" i="27"/>
  <c r="B148" i="27"/>
  <c r="C148" i="27" s="1"/>
  <c r="B147" i="27"/>
  <c r="C147" i="27" s="1"/>
  <c r="B117" i="27"/>
  <c r="C117" i="27" s="1"/>
  <c r="B116" i="27"/>
  <c r="C116" i="27" s="1"/>
  <c r="G151" i="27"/>
  <c r="K150" i="27" s="1"/>
  <c r="G120" i="27"/>
  <c r="K119" i="27" s="1"/>
  <c r="K118" i="27"/>
  <c r="G58" i="27"/>
  <c r="K57" i="27" s="1"/>
  <c r="L87" i="26"/>
  <c r="M87" i="26" s="1"/>
  <c r="B87" i="26" s="1"/>
  <c r="C87" i="26" s="1"/>
  <c r="L180" i="26"/>
  <c r="M180" i="26" s="1"/>
  <c r="B180" i="26" s="1"/>
  <c r="C180" i="26" s="1"/>
  <c r="L151" i="26"/>
  <c r="M151" i="26" s="1"/>
  <c r="L57" i="26"/>
  <c r="M57" i="26" s="1"/>
  <c r="B57" i="26" s="1"/>
  <c r="C57" i="26" s="1"/>
  <c r="L150" i="26"/>
  <c r="M150" i="26" s="1"/>
  <c r="G60" i="26"/>
  <c r="K59" i="26" s="1"/>
  <c r="K58" i="26"/>
  <c r="B117" i="26"/>
  <c r="C117" i="26" s="1"/>
  <c r="B116" i="26"/>
  <c r="C116" i="26" s="1"/>
  <c r="G89" i="26"/>
  <c r="G182" i="26"/>
  <c r="G120" i="26"/>
  <c r="K118" i="26"/>
  <c r="G153" i="26"/>
  <c r="L57" i="25"/>
  <c r="M57" i="25" s="1"/>
  <c r="B57" i="25" s="1"/>
  <c r="C57" i="25" s="1"/>
  <c r="L87" i="25"/>
  <c r="M87" i="25" s="1"/>
  <c r="B87" i="25" s="1"/>
  <c r="C87" i="25" s="1"/>
  <c r="L183" i="25"/>
  <c r="M183" i="25" s="1"/>
  <c r="B183" i="25" s="1"/>
  <c r="C183" i="25" s="1"/>
  <c r="B119" i="25"/>
  <c r="C119" i="25" s="1"/>
  <c r="G152" i="25"/>
  <c r="K151" i="25" s="1"/>
  <c r="K150" i="25"/>
  <c r="G89" i="25"/>
  <c r="K88" i="25" s="1"/>
  <c r="G185" i="25"/>
  <c r="B149" i="25"/>
  <c r="C149" i="25" s="1"/>
  <c r="G123" i="25"/>
  <c r="K121" i="25"/>
  <c r="G59" i="25"/>
  <c r="K58" i="25" s="1"/>
  <c r="L87" i="24"/>
  <c r="M87" i="24" s="1"/>
  <c r="B87" i="24" s="1"/>
  <c r="C87" i="24" s="1"/>
  <c r="L150" i="24"/>
  <c r="M150" i="24" s="1"/>
  <c r="B150" i="24" s="1"/>
  <c r="C150" i="24" s="1"/>
  <c r="L117" i="24"/>
  <c r="M117" i="24" s="1"/>
  <c r="B117" i="24" s="1"/>
  <c r="C117" i="24" s="1"/>
  <c r="L183" i="24"/>
  <c r="M183" i="24" s="1"/>
  <c r="B183" i="24" s="1"/>
  <c r="C183" i="24" s="1"/>
  <c r="G59" i="24"/>
  <c r="K57" i="24"/>
  <c r="G120" i="24"/>
  <c r="K119" i="24" s="1"/>
  <c r="K118" i="24"/>
  <c r="G186" i="24"/>
  <c r="K185" i="24" s="1"/>
  <c r="K184" i="24"/>
  <c r="G152" i="24"/>
  <c r="K151" i="24" s="1"/>
  <c r="B182" i="24"/>
  <c r="C182" i="24" s="1"/>
  <c r="B56" i="24"/>
  <c r="C56" i="24" s="1"/>
  <c r="B55" i="24"/>
  <c r="C55" i="24" s="1"/>
  <c r="G89" i="24"/>
  <c r="K88" i="24" s="1"/>
  <c r="B149" i="24"/>
  <c r="C149" i="24" s="1"/>
  <c r="L117" i="23"/>
  <c r="M117" i="23" s="1"/>
  <c r="L57" i="23"/>
  <c r="M57" i="23" s="1"/>
  <c r="B57" i="23" s="1"/>
  <c r="C57" i="23" s="1"/>
  <c r="L149" i="23"/>
  <c r="M149" i="23" s="1"/>
  <c r="L180" i="23"/>
  <c r="M180" i="23" s="1"/>
  <c r="G183" i="23"/>
  <c r="K182" i="23" s="1"/>
  <c r="K181" i="23"/>
  <c r="G59" i="23"/>
  <c r="G89" i="23"/>
  <c r="K88" i="23" s="1"/>
  <c r="K87" i="23"/>
  <c r="G120" i="23"/>
  <c r="K119" i="23" s="1"/>
  <c r="K118" i="23"/>
  <c r="G152" i="23"/>
  <c r="K151" i="23"/>
  <c r="K150" i="23"/>
  <c r="L121" i="22"/>
  <c r="M121" i="22" s="1"/>
  <c r="B121" i="22" s="1"/>
  <c r="C121" i="22" s="1"/>
  <c r="L180" i="22"/>
  <c r="M180" i="22" s="1"/>
  <c r="B180" i="22" s="1"/>
  <c r="C180" i="22" s="1"/>
  <c r="L57" i="22"/>
  <c r="M57" i="22" s="1"/>
  <c r="L149" i="22"/>
  <c r="M149" i="22" s="1"/>
  <c r="B149" i="22" s="1"/>
  <c r="C149" i="22" s="1"/>
  <c r="L56" i="22"/>
  <c r="M56" i="22" s="1"/>
  <c r="G89" i="22"/>
  <c r="K88" i="22" s="1"/>
  <c r="G151" i="22"/>
  <c r="K150" i="22" s="1"/>
  <c r="K87" i="22"/>
  <c r="G123" i="22"/>
  <c r="K122" i="22" s="1"/>
  <c r="G182" i="22"/>
  <c r="G59" i="22"/>
  <c r="B118" i="21"/>
  <c r="C118" i="21" s="1"/>
  <c r="B117" i="21"/>
  <c r="C117" i="21" s="1"/>
  <c r="L182" i="21"/>
  <c r="M182" i="21" s="1"/>
  <c r="B182" i="21" s="1"/>
  <c r="C182" i="21" s="1"/>
  <c r="L119" i="21"/>
  <c r="M119" i="21" s="1"/>
  <c r="B119" i="21" s="1"/>
  <c r="C119" i="21" s="1"/>
  <c r="L88" i="21"/>
  <c r="M88" i="21" s="1"/>
  <c r="B88" i="21" s="1"/>
  <c r="C88" i="21" s="1"/>
  <c r="L150" i="21"/>
  <c r="M150" i="21" s="1"/>
  <c r="L151" i="21"/>
  <c r="M151" i="21" s="1"/>
  <c r="G121" i="21"/>
  <c r="K120" i="21" s="1"/>
  <c r="G90" i="21"/>
  <c r="K89" i="21" s="1"/>
  <c r="G184" i="21"/>
  <c r="G153" i="21"/>
  <c r="K152" i="21" s="1"/>
  <c r="G59" i="21"/>
  <c r="K57" i="21"/>
  <c r="B181" i="21"/>
  <c r="C181" i="21" s="1"/>
  <c r="B180" i="21"/>
  <c r="C180" i="21" s="1"/>
  <c r="K53" i="1"/>
  <c r="K88" i="1"/>
  <c r="L88" i="1" s="1"/>
  <c r="K54" i="1"/>
  <c r="K87" i="1"/>
  <c r="L87" i="1" s="1"/>
  <c r="K180" i="1"/>
  <c r="L180" i="1" s="1"/>
  <c r="B180" i="1" s="1"/>
  <c r="C180" i="1" s="1"/>
  <c r="B56" i="3"/>
  <c r="C56" i="3" s="1"/>
  <c r="B55" i="3"/>
  <c r="C55" i="3" s="1"/>
  <c r="L52" i="1"/>
  <c r="B52" i="1" s="1"/>
  <c r="C52" i="1" s="1"/>
  <c r="B117" i="9"/>
  <c r="C117" i="9" s="1"/>
  <c r="B116" i="9"/>
  <c r="C116" i="9" s="1"/>
  <c r="B151" i="9"/>
  <c r="C151" i="9" s="1"/>
  <c r="B150" i="9"/>
  <c r="C150" i="9" s="1"/>
  <c r="B89" i="9"/>
  <c r="C89" i="9" s="1"/>
  <c r="G120" i="9"/>
  <c r="K119" i="9" s="1"/>
  <c r="G154" i="9"/>
  <c r="G92" i="9"/>
  <c r="G58" i="9"/>
  <c r="K57" i="9" s="1"/>
  <c r="G182" i="9"/>
  <c r="K181" i="9"/>
  <c r="B88" i="9"/>
  <c r="C88" i="9" s="1"/>
  <c r="G58" i="8"/>
  <c r="K57" i="8" s="1"/>
  <c r="K56" i="8"/>
  <c r="B180" i="8"/>
  <c r="C180" i="8" s="1"/>
  <c r="G183" i="8"/>
  <c r="K182" i="8" s="1"/>
  <c r="G151" i="8"/>
  <c r="K150" i="8" s="1"/>
  <c r="B85" i="8"/>
  <c r="C85" i="8" s="1"/>
  <c r="G120" i="8"/>
  <c r="G89" i="8"/>
  <c r="K88" i="8" s="1"/>
  <c r="B117" i="8"/>
  <c r="C117" i="8" s="1"/>
  <c r="B116" i="8"/>
  <c r="C116" i="8" s="1"/>
  <c r="B55" i="8"/>
  <c r="C55" i="8" s="1"/>
  <c r="B54" i="8"/>
  <c r="C54" i="8" s="1"/>
  <c r="B119" i="3"/>
  <c r="C119" i="3" s="1"/>
  <c r="G58" i="4"/>
  <c r="K57" i="4" s="1"/>
  <c r="G122" i="4"/>
  <c r="K121" i="4"/>
  <c r="G89" i="4"/>
  <c r="K88" i="4" s="1"/>
  <c r="B151" i="4"/>
  <c r="C151" i="4" s="1"/>
  <c r="B150" i="4"/>
  <c r="C150" i="4" s="1"/>
  <c r="B118" i="3"/>
  <c r="C118" i="3" s="1"/>
  <c r="K87" i="4"/>
  <c r="G183" i="4"/>
  <c r="K182" i="4" s="1"/>
  <c r="G154" i="4"/>
  <c r="K153" i="4" s="1"/>
  <c r="G151" i="3"/>
  <c r="K150" i="3" s="1"/>
  <c r="G59" i="3"/>
  <c r="K58" i="3" s="1"/>
  <c r="G122" i="3"/>
  <c r="K121" i="3" s="1"/>
  <c r="G92" i="3"/>
  <c r="K91" i="3" s="1"/>
  <c r="G183" i="3"/>
  <c r="K182" i="3"/>
  <c r="K120" i="3"/>
  <c r="G182" i="2"/>
  <c r="J181" i="2"/>
  <c r="B55" i="2"/>
  <c r="C55" i="2" s="1"/>
  <c r="B54" i="2"/>
  <c r="C54" i="2" s="1"/>
  <c r="G89" i="2"/>
  <c r="J88" i="2" s="1"/>
  <c r="G122" i="2"/>
  <c r="J121" i="2" s="1"/>
  <c r="G151" i="2"/>
  <c r="B179" i="2"/>
  <c r="C179" i="2" s="1"/>
  <c r="J149" i="2"/>
  <c r="G58" i="2"/>
  <c r="J57" i="2" s="1"/>
  <c r="G182" i="1"/>
  <c r="J181" i="1" s="1"/>
  <c r="B179" i="1"/>
  <c r="C179" i="1" s="1"/>
  <c r="G151" i="1"/>
  <c r="J150" i="1"/>
  <c r="J149" i="1"/>
  <c r="B148" i="1"/>
  <c r="C148" i="1" s="1"/>
  <c r="B147" i="1"/>
  <c r="C147" i="1" s="1"/>
  <c r="G120" i="1"/>
  <c r="J119" i="1"/>
  <c r="J118" i="1"/>
  <c r="B117" i="1"/>
  <c r="C117" i="1" s="1"/>
  <c r="B116" i="1"/>
  <c r="C116" i="1" s="1"/>
  <c r="G90" i="1"/>
  <c r="J89" i="1" s="1"/>
  <c r="G56" i="1"/>
  <c r="J55" i="1" s="1"/>
  <c r="L120" i="31" a="1"/>
  <c r="L184" i="24" a="1"/>
  <c r="L151" i="32" a="1"/>
  <c r="L181" i="23" a="1"/>
  <c r="L151" i="30" a="1"/>
  <c r="K89" i="1" a="1"/>
  <c r="L119" i="32" a="1"/>
  <c r="L119" i="23" a="1"/>
  <c r="L152" i="33" a="1"/>
  <c r="L57" i="27" a="1"/>
  <c r="L30" i="28" a="1"/>
  <c r="L57" i="28" a="1"/>
  <c r="L150" i="27" a="1"/>
  <c r="L150" i="8" a="1"/>
  <c r="L121" i="4" a="1"/>
  <c r="L88" i="28" a="1"/>
  <c r="L118" i="27" a="1"/>
  <c r="L87" i="32" a="1"/>
  <c r="K181" i="2" a="1"/>
  <c r="L88" i="29" a="1"/>
  <c r="L120" i="34" a="1"/>
  <c r="L121" i="25" a="1"/>
  <c r="L119" i="29" a="1"/>
  <c r="L87" i="33" a="1"/>
  <c r="L57" i="8" a="1"/>
  <c r="L182" i="29" a="1"/>
  <c r="L120" i="21" a="1"/>
  <c r="L118" i="26" a="1"/>
  <c r="K29" i="1" a="1"/>
  <c r="L59" i="26" a="1"/>
  <c r="L57" i="31" a="1"/>
  <c r="L118" i="29" a="1"/>
  <c r="L88" i="31" a="1"/>
  <c r="K150" i="1" a="1"/>
  <c r="L87" i="30" a="1"/>
  <c r="L88" i="8" a="1"/>
  <c r="L58" i="25" a="1"/>
  <c r="L182" i="3" a="1"/>
  <c r="L31" i="28" a="1"/>
  <c r="L182" i="4" a="1"/>
  <c r="L87" i="4" a="1"/>
  <c r="L57" i="34" a="1"/>
  <c r="L120" i="3" a="1"/>
  <c r="L151" i="25" a="1"/>
  <c r="L150" i="29" a="1"/>
  <c r="L31" i="29" a="1"/>
  <c r="L88" i="33" a="1"/>
  <c r="L185" i="28" a="1"/>
  <c r="L120" i="28" a="1"/>
  <c r="L31" i="24" a="1"/>
  <c r="L150" i="25" a="1"/>
  <c r="L58" i="26" a="1"/>
  <c r="L150" i="23" a="1"/>
  <c r="L118" i="24" a="1"/>
  <c r="K30" i="2" a="1"/>
  <c r="L185" i="34" a="1"/>
  <c r="L153" i="4" a="1"/>
  <c r="K119" i="1" a="1"/>
  <c r="L57" i="4" a="1"/>
  <c r="L120" i="30" a="1"/>
  <c r="L183" i="33" a="1"/>
  <c r="L87" i="31" a="1"/>
  <c r="L150" i="22" a="1"/>
  <c r="L119" i="24" a="1"/>
  <c r="L185" i="24" a="1"/>
  <c r="K57" i="2" a="1"/>
  <c r="K88" i="2" a="1"/>
  <c r="L182" i="23" a="1"/>
  <c r="L88" i="4" a="1"/>
  <c r="L122" i="22" a="1"/>
  <c r="K118" i="1" a="1"/>
  <c r="L89" i="21" a="1"/>
  <c r="L152" i="21" a="1"/>
  <c r="L31" i="26" a="1"/>
  <c r="L181" i="9" a="1"/>
  <c r="L88" i="25" a="1"/>
  <c r="K181" i="1" a="1"/>
  <c r="L88" i="32" a="1"/>
  <c r="L121" i="3" a="1"/>
  <c r="L31" i="8" a="1"/>
  <c r="L118" i="23" a="1"/>
  <c r="K149" i="2" a="1"/>
  <c r="L31" i="32" a="1"/>
  <c r="L150" i="32" a="1"/>
  <c r="L87" i="28" a="1"/>
  <c r="L88" i="22" a="1"/>
  <c r="L57" i="33" a="1"/>
  <c r="L152" i="34" a="1"/>
  <c r="L87" i="22" a="1"/>
  <c r="K55" i="1" a="1"/>
  <c r="L182" i="32" a="1"/>
  <c r="L57" i="21" a="1"/>
  <c r="L87" i="29" a="1"/>
  <c r="L119" i="27" a="1"/>
  <c r="L184" i="30" a="1"/>
  <c r="L31" i="31" a="1"/>
  <c r="L30" i="25" a="1"/>
  <c r="L152" i="28" a="1"/>
  <c r="K29" i="2" a="1"/>
  <c r="L57" i="9" a="1"/>
  <c r="L87" i="27" a="1"/>
  <c r="L151" i="33" a="1"/>
  <c r="L150" i="3" a="1"/>
  <c r="L88" i="24" a="1"/>
  <c r="L57" i="24" a="1"/>
  <c r="L89" i="34" a="1"/>
  <c r="L150" i="30" a="1"/>
  <c r="L88" i="23" a="1"/>
  <c r="L185" i="30" a="1"/>
  <c r="L58" i="3" a="1"/>
  <c r="L182" i="8" a="1"/>
  <c r="L87" i="23" a="1"/>
  <c r="L119" i="9" a="1"/>
  <c r="L88" i="27" a="1"/>
  <c r="L91" i="3" a="1"/>
  <c r="L184" i="31" a="1"/>
  <c r="L151" i="24" a="1"/>
  <c r="L88" i="30" a="1"/>
  <c r="K149" i="1" a="1"/>
  <c r="K121" i="2" a="1"/>
  <c r="L151" i="23" a="1"/>
  <c r="L56" i="8" a="1"/>
  <c r="L32" i="31" a="1"/>
  <c r="L32" i="29" a="1"/>
  <c r="L32" i="28" a="1"/>
  <c r="L32" i="25" a="1"/>
  <c r="L32" i="3" a="1"/>
  <c r="L32" i="4" a="1"/>
  <c r="L32" i="8" a="1"/>
  <c r="L32" i="21" a="1"/>
  <c r="B31" i="34" l="1"/>
  <c r="C31" i="34" s="1"/>
  <c r="L31" i="26"/>
  <c r="M31" i="26" s="1"/>
  <c r="B32" i="26" s="1"/>
  <c r="C32" i="26" s="1"/>
  <c r="L31" i="24"/>
  <c r="M31" i="24" s="1"/>
  <c r="B32" i="24" s="1"/>
  <c r="C32" i="24" s="1"/>
  <c r="K31" i="3"/>
  <c r="K31" i="25"/>
  <c r="K31" i="21"/>
  <c r="K31" i="4"/>
  <c r="L31" i="32"/>
  <c r="M31" i="32" s="1"/>
  <c r="L31" i="31"/>
  <c r="M31" i="31" s="1"/>
  <c r="B32" i="31" s="1"/>
  <c r="C32" i="31" s="1"/>
  <c r="L32" i="31"/>
  <c r="M32" i="31" s="1"/>
  <c r="B31" i="31"/>
  <c r="C31" i="31" s="1"/>
  <c r="L31" i="29"/>
  <c r="M31" i="29" s="1"/>
  <c r="B32" i="29" s="1"/>
  <c r="C32" i="29" s="1"/>
  <c r="L32" i="29"/>
  <c r="M32" i="29" s="1"/>
  <c r="B30" i="29"/>
  <c r="C30" i="29" s="1"/>
  <c r="B29" i="29"/>
  <c r="C29" i="29" s="1"/>
  <c r="L30" i="28"/>
  <c r="M30" i="28" s="1"/>
  <c r="L31" i="28"/>
  <c r="M31" i="28" s="1"/>
  <c r="B32" i="28" s="1"/>
  <c r="C32" i="28" s="1"/>
  <c r="L32" i="28"/>
  <c r="M32" i="28" s="1"/>
  <c r="B31" i="27"/>
  <c r="C31" i="27" s="1"/>
  <c r="L30" i="25"/>
  <c r="M30" i="25" s="1"/>
  <c r="B30" i="25" s="1"/>
  <c r="C30" i="25" s="1"/>
  <c r="L32" i="25"/>
  <c r="M32" i="25" s="1"/>
  <c r="B29" i="25"/>
  <c r="C29" i="25" s="1"/>
  <c r="B31" i="23"/>
  <c r="C31" i="23" s="1"/>
  <c r="B30" i="23"/>
  <c r="C30" i="23" s="1"/>
  <c r="M32" i="22"/>
  <c r="K31" i="22"/>
  <c r="B30" i="22"/>
  <c r="C30" i="22" s="1"/>
  <c r="B29" i="22"/>
  <c r="C29" i="22" s="1"/>
  <c r="L32" i="21"/>
  <c r="M32" i="21" s="1"/>
  <c r="B30" i="21"/>
  <c r="C30" i="21" s="1"/>
  <c r="B29" i="21"/>
  <c r="C29" i="21" s="1"/>
  <c r="L31" i="8"/>
  <c r="M31" i="8" s="1"/>
  <c r="B32" i="8" s="1"/>
  <c r="C32" i="8" s="1"/>
  <c r="L32" i="8"/>
  <c r="M32" i="8" s="1"/>
  <c r="B31" i="9"/>
  <c r="C31" i="9" s="1"/>
  <c r="L32" i="4"/>
  <c r="M32" i="4" s="1"/>
  <c r="B30" i="4"/>
  <c r="C30" i="4" s="1"/>
  <c r="B29" i="4"/>
  <c r="C29" i="4" s="1"/>
  <c r="L32" i="3"/>
  <c r="M32" i="3" s="1"/>
  <c r="K30" i="2"/>
  <c r="L30" i="2" s="1"/>
  <c r="K29" i="2"/>
  <c r="L29" i="2" s="1"/>
  <c r="G32" i="2"/>
  <c r="K29" i="1"/>
  <c r="L29" i="1" s="1"/>
  <c r="B29" i="1" s="1"/>
  <c r="C29" i="1" s="1"/>
  <c r="G32" i="1"/>
  <c r="J30" i="1"/>
  <c r="B28" i="1"/>
  <c r="C28" i="1" s="1"/>
  <c r="L57" i="8"/>
  <c r="M57" i="8" s="1"/>
  <c r="L88" i="8"/>
  <c r="M88" i="8" s="1"/>
  <c r="B88" i="8" s="1"/>
  <c r="C88" i="8" s="1"/>
  <c r="L182" i="8"/>
  <c r="M182" i="8" s="1"/>
  <c r="B182" i="8" s="1"/>
  <c r="C182" i="8" s="1"/>
  <c r="L150" i="8"/>
  <c r="M150" i="8" s="1"/>
  <c r="B150" i="8" s="1"/>
  <c r="C150" i="8" s="1"/>
  <c r="L56" i="8"/>
  <c r="M56" i="8" s="1"/>
  <c r="L119" i="9"/>
  <c r="M119" i="9" s="1"/>
  <c r="B119" i="9" s="1"/>
  <c r="C119" i="9" s="1"/>
  <c r="L181" i="9"/>
  <c r="M181" i="9" s="1"/>
  <c r="B181" i="9" s="1"/>
  <c r="C181" i="9" s="1"/>
  <c r="L57" i="9"/>
  <c r="M57" i="9" s="1"/>
  <c r="B57" i="9" s="1"/>
  <c r="C57" i="9" s="1"/>
  <c r="L88" i="4"/>
  <c r="M88" i="4" s="1"/>
  <c r="L121" i="4"/>
  <c r="M121" i="4" s="1"/>
  <c r="B121" i="4" s="1"/>
  <c r="C121" i="4" s="1"/>
  <c r="L87" i="4"/>
  <c r="M87" i="4" s="1"/>
  <c r="L57" i="4"/>
  <c r="M57" i="4" s="1"/>
  <c r="B57" i="4" s="1"/>
  <c r="C57" i="4" s="1"/>
  <c r="L182" i="4"/>
  <c r="M182" i="4" s="1"/>
  <c r="B182" i="4" s="1"/>
  <c r="C182" i="4" s="1"/>
  <c r="L153" i="4"/>
  <c r="M153" i="4" s="1"/>
  <c r="B153" i="4" s="1"/>
  <c r="C153" i="4" s="1"/>
  <c r="L58" i="3"/>
  <c r="M58" i="3" s="1"/>
  <c r="B58" i="3" s="1"/>
  <c r="L121" i="3"/>
  <c r="M121" i="3" s="1"/>
  <c r="L120" i="3"/>
  <c r="M120" i="3" s="1"/>
  <c r="L182" i="3"/>
  <c r="M182" i="3" s="1"/>
  <c r="L91" i="3"/>
  <c r="M91" i="3" s="1"/>
  <c r="B91" i="3" s="1"/>
  <c r="C91" i="3" s="1"/>
  <c r="L150" i="3"/>
  <c r="M150" i="3" s="1"/>
  <c r="B150" i="3" s="1"/>
  <c r="C150" i="3" s="1"/>
  <c r="K57" i="2"/>
  <c r="L57" i="2" s="1"/>
  <c r="B57" i="2" s="1"/>
  <c r="C57" i="2" s="1"/>
  <c r="K181" i="2"/>
  <c r="L181" i="2" s="1"/>
  <c r="B181" i="2" s="1"/>
  <c r="C181" i="2" s="1"/>
  <c r="K149" i="2"/>
  <c r="L149" i="2" s="1"/>
  <c r="B149" i="2" s="1"/>
  <c r="C149" i="2" s="1"/>
  <c r="K121" i="2"/>
  <c r="L121" i="2" s="1"/>
  <c r="B121" i="2" s="1"/>
  <c r="C121" i="2" s="1"/>
  <c r="K88" i="2"/>
  <c r="L88" i="2" s="1"/>
  <c r="B88" i="2" s="1"/>
  <c r="C88" i="2" s="1"/>
  <c r="L185" i="34"/>
  <c r="M185" i="34" s="1"/>
  <c r="B185" i="34" s="1"/>
  <c r="C185" i="34" s="1"/>
  <c r="L57" i="34"/>
  <c r="M57" i="34" s="1"/>
  <c r="B57" i="34" s="1"/>
  <c r="C57" i="34" s="1"/>
  <c r="L152" i="34"/>
  <c r="M152" i="34" s="1"/>
  <c r="B152" i="34" s="1"/>
  <c r="C152" i="34" s="1"/>
  <c r="L89" i="34"/>
  <c r="M89" i="34" s="1"/>
  <c r="B89" i="34" s="1"/>
  <c r="C89" i="34" s="1"/>
  <c r="L120" i="34"/>
  <c r="M120" i="34" s="1"/>
  <c r="B120" i="34" s="1"/>
  <c r="C120" i="34" s="1"/>
  <c r="G91" i="34"/>
  <c r="G122" i="34"/>
  <c r="G59" i="34"/>
  <c r="G187" i="34"/>
  <c r="B119" i="34"/>
  <c r="C119" i="34" s="1"/>
  <c r="B118" i="34"/>
  <c r="C118" i="34" s="1"/>
  <c r="G154" i="34"/>
  <c r="K153" i="34" s="1"/>
  <c r="B88" i="34"/>
  <c r="C88" i="34" s="1"/>
  <c r="B87" i="34"/>
  <c r="C87" i="34" s="1"/>
  <c r="B56" i="34"/>
  <c r="C56" i="34" s="1"/>
  <c r="B55" i="34"/>
  <c r="C55" i="34" s="1"/>
  <c r="B151" i="34"/>
  <c r="C151" i="34" s="1"/>
  <c r="B150" i="34"/>
  <c r="C150" i="34" s="1"/>
  <c r="L57" i="33"/>
  <c r="M57" i="33" s="1"/>
  <c r="B57" i="33" s="1"/>
  <c r="C57" i="33" s="1"/>
  <c r="L87" i="33"/>
  <c r="M87" i="33" s="1"/>
  <c r="L183" i="33"/>
  <c r="M183" i="33" s="1"/>
  <c r="L152" i="33"/>
  <c r="M152" i="33" s="1"/>
  <c r="L88" i="33"/>
  <c r="M88" i="33" s="1"/>
  <c r="L151" i="33"/>
  <c r="M151" i="33" s="1"/>
  <c r="G123" i="33"/>
  <c r="K122" i="33" s="1"/>
  <c r="K121" i="33"/>
  <c r="G59" i="33"/>
  <c r="G154" i="33"/>
  <c r="G90" i="33"/>
  <c r="K89" i="33" s="1"/>
  <c r="G186" i="33"/>
  <c r="K185" i="33" s="1"/>
  <c r="K184" i="33"/>
  <c r="L88" i="32"/>
  <c r="M88" i="32" s="1"/>
  <c r="L182" i="32"/>
  <c r="M182" i="32" s="1"/>
  <c r="B182" i="32" s="1"/>
  <c r="C182" i="32" s="1"/>
  <c r="L119" i="32"/>
  <c r="M119" i="32" s="1"/>
  <c r="B119" i="32" s="1"/>
  <c r="C119" i="32" s="1"/>
  <c r="L150" i="32"/>
  <c r="M150" i="32" s="1"/>
  <c r="L87" i="32"/>
  <c r="M87" i="32" s="1"/>
  <c r="L151" i="32"/>
  <c r="M151" i="32" s="1"/>
  <c r="G90" i="32"/>
  <c r="K89" i="32" s="1"/>
  <c r="G60" i="32"/>
  <c r="K58" i="32"/>
  <c r="G184" i="32"/>
  <c r="K183" i="32" s="1"/>
  <c r="G121" i="32"/>
  <c r="K120" i="32" s="1"/>
  <c r="G153" i="32"/>
  <c r="K152" i="32" s="1"/>
  <c r="L184" i="31"/>
  <c r="M184" i="31" s="1"/>
  <c r="B184" i="31" s="1"/>
  <c r="C184" i="31" s="1"/>
  <c r="L120" i="31"/>
  <c r="M120" i="31" s="1"/>
  <c r="B120" i="31" s="1"/>
  <c r="C120" i="31" s="1"/>
  <c r="L57" i="31"/>
  <c r="M57" i="31" s="1"/>
  <c r="B57" i="31" s="1"/>
  <c r="C57" i="31" s="1"/>
  <c r="L87" i="31"/>
  <c r="M87" i="31" s="1"/>
  <c r="L88" i="31"/>
  <c r="M88" i="31" s="1"/>
  <c r="G59" i="31"/>
  <c r="G122" i="31"/>
  <c r="G90" i="31"/>
  <c r="K89" i="31" s="1"/>
  <c r="B151" i="31"/>
  <c r="C151" i="31" s="1"/>
  <c r="B150" i="31"/>
  <c r="C150" i="31" s="1"/>
  <c r="B119" i="31"/>
  <c r="C119" i="31" s="1"/>
  <c r="B118" i="31"/>
  <c r="C118" i="31" s="1"/>
  <c r="G154" i="31"/>
  <c r="G186" i="31"/>
  <c r="K152" i="31"/>
  <c r="B56" i="31"/>
  <c r="C56" i="31" s="1"/>
  <c r="B55" i="31"/>
  <c r="C55" i="31" s="1"/>
  <c r="B60" i="30"/>
  <c r="C60" i="30" s="1"/>
  <c r="L120" i="30"/>
  <c r="M120" i="30" s="1"/>
  <c r="B120" i="30" s="1"/>
  <c r="C120" i="30" s="1"/>
  <c r="L150" i="30"/>
  <c r="M150" i="30" s="1"/>
  <c r="L151" i="30"/>
  <c r="M151" i="30" s="1"/>
  <c r="L184" i="30"/>
  <c r="M184" i="30" s="1"/>
  <c r="L185" i="30"/>
  <c r="M185" i="30" s="1"/>
  <c r="L87" i="30"/>
  <c r="M87" i="30" s="1"/>
  <c r="L88" i="30"/>
  <c r="M88" i="30" s="1"/>
  <c r="G153" i="30"/>
  <c r="K152" i="30" s="1"/>
  <c r="G187" i="30"/>
  <c r="G63" i="30"/>
  <c r="K61" i="30"/>
  <c r="G122" i="30"/>
  <c r="K121" i="30" s="1"/>
  <c r="G90" i="30"/>
  <c r="K89" i="30" s="1"/>
  <c r="B59" i="30"/>
  <c r="C59" i="30" s="1"/>
  <c r="L88" i="29"/>
  <c r="M88" i="29" s="1"/>
  <c r="L182" i="29"/>
  <c r="M182" i="29" s="1"/>
  <c r="L87" i="29"/>
  <c r="M87" i="29" s="1"/>
  <c r="L118" i="29"/>
  <c r="M118" i="29" s="1"/>
  <c r="L119" i="29"/>
  <c r="M119" i="29" s="1"/>
  <c r="L150" i="29"/>
  <c r="M150" i="29" s="1"/>
  <c r="G63" i="29"/>
  <c r="K61" i="29"/>
  <c r="G90" i="29"/>
  <c r="K89" i="29" s="1"/>
  <c r="G121" i="29"/>
  <c r="G153" i="29"/>
  <c r="K152" i="29"/>
  <c r="K151" i="29"/>
  <c r="G185" i="29"/>
  <c r="K183" i="29"/>
  <c r="B60" i="29"/>
  <c r="C60" i="29" s="1"/>
  <c r="B59" i="29"/>
  <c r="C59" i="29" s="1"/>
  <c r="L152" i="28"/>
  <c r="M152" i="28" s="1"/>
  <c r="B152" i="28" s="1"/>
  <c r="C152" i="28" s="1"/>
  <c r="L185" i="28"/>
  <c r="M185" i="28" s="1"/>
  <c r="B185" i="28" s="1"/>
  <c r="C185" i="28" s="1"/>
  <c r="L57" i="28"/>
  <c r="M57" i="28" s="1"/>
  <c r="B57" i="28" s="1"/>
  <c r="C57" i="28" s="1"/>
  <c r="L120" i="28"/>
  <c r="M120" i="28" s="1"/>
  <c r="B120" i="28" s="1"/>
  <c r="C120" i="28" s="1"/>
  <c r="L87" i="28"/>
  <c r="M87" i="28" s="1"/>
  <c r="L88" i="28"/>
  <c r="M88" i="28" s="1"/>
  <c r="B56" i="28"/>
  <c r="C56" i="28" s="1"/>
  <c r="B55" i="28"/>
  <c r="C55" i="28" s="1"/>
  <c r="B119" i="28"/>
  <c r="C119" i="28" s="1"/>
  <c r="B118" i="28"/>
  <c r="C118" i="28" s="1"/>
  <c r="G187" i="28"/>
  <c r="G59" i="28"/>
  <c r="G122" i="28"/>
  <c r="G90" i="28"/>
  <c r="K89" i="28" s="1"/>
  <c r="G154" i="28"/>
  <c r="K153" i="28" s="1"/>
  <c r="B151" i="28"/>
  <c r="C151" i="28" s="1"/>
  <c r="B150" i="28"/>
  <c r="C150" i="28" s="1"/>
  <c r="L150" i="27"/>
  <c r="M150" i="27" s="1"/>
  <c r="B150" i="27" s="1"/>
  <c r="C150" i="27" s="1"/>
  <c r="L119" i="27"/>
  <c r="M119" i="27" s="1"/>
  <c r="L87" i="27"/>
  <c r="M87" i="27" s="1"/>
  <c r="L88" i="27"/>
  <c r="M88" i="27" s="1"/>
  <c r="L57" i="27"/>
  <c r="M57" i="27" s="1"/>
  <c r="B57" i="27" s="1"/>
  <c r="C57" i="27" s="1"/>
  <c r="L118" i="27"/>
  <c r="M118" i="27" s="1"/>
  <c r="G121" i="27"/>
  <c r="G59" i="27"/>
  <c r="K58" i="27" s="1"/>
  <c r="G152" i="27"/>
  <c r="K151" i="27" s="1"/>
  <c r="G185" i="27"/>
  <c r="K184" i="27" s="1"/>
  <c r="K183" i="27"/>
  <c r="G90" i="27"/>
  <c r="K89" i="27" s="1"/>
  <c r="L118" i="26"/>
  <c r="M118" i="26" s="1"/>
  <c r="L58" i="26"/>
  <c r="M58" i="26" s="1"/>
  <c r="B58" i="26" s="1"/>
  <c r="C58" i="26" s="1"/>
  <c r="L59" i="26"/>
  <c r="M59" i="26" s="1"/>
  <c r="G154" i="26"/>
  <c r="G121" i="26"/>
  <c r="K119" i="26"/>
  <c r="G183" i="26"/>
  <c r="K182" i="26" s="1"/>
  <c r="K181" i="26"/>
  <c r="G90" i="26"/>
  <c r="K89" i="26" s="1"/>
  <c r="K88" i="26"/>
  <c r="G61" i="26"/>
  <c r="B151" i="26"/>
  <c r="C151" i="26" s="1"/>
  <c r="B150" i="26"/>
  <c r="C150" i="26" s="1"/>
  <c r="K152" i="26"/>
  <c r="L88" i="25"/>
  <c r="M88" i="25" s="1"/>
  <c r="B88" i="25" s="1"/>
  <c r="C88" i="25" s="1"/>
  <c r="L58" i="25"/>
  <c r="M58" i="25" s="1"/>
  <c r="B58" i="25" s="1"/>
  <c r="C58" i="25" s="1"/>
  <c r="L121" i="25"/>
  <c r="M121" i="25" s="1"/>
  <c r="L150" i="25"/>
  <c r="M150" i="25" s="1"/>
  <c r="L151" i="25"/>
  <c r="M151" i="25" s="1"/>
  <c r="G124" i="25"/>
  <c r="K123" i="25"/>
  <c r="K122" i="25"/>
  <c r="G186" i="25"/>
  <c r="K184" i="25"/>
  <c r="G90" i="25"/>
  <c r="K89" i="25"/>
  <c r="G153" i="25"/>
  <c r="K152" i="25" s="1"/>
  <c r="G60" i="25"/>
  <c r="K59" i="25" s="1"/>
  <c r="L151" i="24"/>
  <c r="M151" i="24" s="1"/>
  <c r="B151" i="24" s="1"/>
  <c r="C151" i="24" s="1"/>
  <c r="L184" i="24"/>
  <c r="M184" i="24" s="1"/>
  <c r="B184" i="24" s="1"/>
  <c r="C184" i="24" s="1"/>
  <c r="L185" i="24"/>
  <c r="M185" i="24" s="1"/>
  <c r="L118" i="24"/>
  <c r="M118" i="24" s="1"/>
  <c r="B118" i="24" s="1"/>
  <c r="C118" i="24" s="1"/>
  <c r="L119" i="24"/>
  <c r="M119" i="24" s="1"/>
  <c r="L57" i="24"/>
  <c r="M57" i="24" s="1"/>
  <c r="L88" i="24"/>
  <c r="M88" i="24" s="1"/>
  <c r="G153" i="24"/>
  <c r="K152" i="24" s="1"/>
  <c r="G187" i="24"/>
  <c r="G121" i="24"/>
  <c r="G60" i="24"/>
  <c r="K59" i="24" s="1"/>
  <c r="K58" i="24"/>
  <c r="G90" i="24"/>
  <c r="K89" i="24" s="1"/>
  <c r="L150" i="23"/>
  <c r="M150" i="23" s="1"/>
  <c r="B150" i="23" s="1"/>
  <c r="C150" i="23" s="1"/>
  <c r="L87" i="23"/>
  <c r="M87" i="23" s="1"/>
  <c r="L151" i="23"/>
  <c r="M151" i="23" s="1"/>
  <c r="L118" i="23"/>
  <c r="M118" i="23" s="1"/>
  <c r="B118" i="23" s="1"/>
  <c r="C118" i="23" s="1"/>
  <c r="L119" i="23"/>
  <c r="M119" i="23" s="1"/>
  <c r="L88" i="23"/>
  <c r="M88" i="23" s="1"/>
  <c r="L181" i="23"/>
  <c r="M181" i="23" s="1"/>
  <c r="L182" i="23"/>
  <c r="M182" i="23" s="1"/>
  <c r="G153" i="23"/>
  <c r="K152" i="23" s="1"/>
  <c r="G121" i="23"/>
  <c r="K120" i="23" s="1"/>
  <c r="G90" i="23"/>
  <c r="K89" i="23" s="1"/>
  <c r="G60" i="23"/>
  <c r="K59" i="23" s="1"/>
  <c r="K58" i="23"/>
  <c r="G184" i="23"/>
  <c r="K183" i="23" s="1"/>
  <c r="B180" i="23"/>
  <c r="C180" i="23" s="1"/>
  <c r="B149" i="23"/>
  <c r="C149" i="23" s="1"/>
  <c r="B117" i="23"/>
  <c r="C117" i="23" s="1"/>
  <c r="L122" i="22"/>
  <c r="M122" i="22" s="1"/>
  <c r="B122" i="22" s="1"/>
  <c r="C122" i="22" s="1"/>
  <c r="L87" i="22"/>
  <c r="M87" i="22" s="1"/>
  <c r="L150" i="22"/>
  <c r="M150" i="22" s="1"/>
  <c r="B150" i="22" s="1"/>
  <c r="C150" i="22" s="1"/>
  <c r="L88" i="22"/>
  <c r="M88" i="22" s="1"/>
  <c r="G60" i="22"/>
  <c r="K59" i="22" s="1"/>
  <c r="K58" i="22"/>
  <c r="G183" i="22"/>
  <c r="K181" i="22"/>
  <c r="G124" i="22"/>
  <c r="G152" i="22"/>
  <c r="K151" i="22"/>
  <c r="G90" i="22"/>
  <c r="K89" i="22" s="1"/>
  <c r="B57" i="22"/>
  <c r="C57" i="22" s="1"/>
  <c r="B56" i="22"/>
  <c r="C56" i="22" s="1"/>
  <c r="L152" i="21"/>
  <c r="M152" i="21" s="1"/>
  <c r="B152" i="21" s="1"/>
  <c r="C152" i="21" s="1"/>
  <c r="L120" i="21"/>
  <c r="M120" i="21" s="1"/>
  <c r="L57" i="21"/>
  <c r="M57" i="21" s="1"/>
  <c r="L89" i="21"/>
  <c r="M89" i="21" s="1"/>
  <c r="B89" i="21" s="1"/>
  <c r="C89" i="21" s="1"/>
  <c r="G60" i="21"/>
  <c r="K59" i="21" s="1"/>
  <c r="K58" i="21"/>
  <c r="G154" i="21"/>
  <c r="K153" i="21" s="1"/>
  <c r="G185" i="21"/>
  <c r="K184" i="21" s="1"/>
  <c r="K183" i="21"/>
  <c r="G91" i="21"/>
  <c r="K90" i="21" s="1"/>
  <c r="G122" i="21"/>
  <c r="B151" i="21"/>
  <c r="C151" i="21" s="1"/>
  <c r="B150" i="21"/>
  <c r="C150" i="21" s="1"/>
  <c r="K89" i="1"/>
  <c r="L89" i="1" s="1"/>
  <c r="B89" i="1" s="1"/>
  <c r="C89" i="1" s="1"/>
  <c r="K118" i="1"/>
  <c r="L118" i="1" s="1"/>
  <c r="K119" i="1"/>
  <c r="L119" i="1" s="1"/>
  <c r="K149" i="1"/>
  <c r="L149" i="1" s="1"/>
  <c r="K150" i="1"/>
  <c r="L150" i="1" s="1"/>
  <c r="K181" i="1"/>
  <c r="L181" i="1" s="1"/>
  <c r="B181" i="1" s="1"/>
  <c r="C181" i="1" s="1"/>
  <c r="K55" i="1"/>
  <c r="B57" i="3"/>
  <c r="C57" i="3" s="1"/>
  <c r="L53" i="1"/>
  <c r="B53" i="1" s="1"/>
  <c r="C53" i="1" s="1"/>
  <c r="L54" i="1"/>
  <c r="G183" i="9"/>
  <c r="K182" i="9" s="1"/>
  <c r="G155" i="9"/>
  <c r="K154" i="9" s="1"/>
  <c r="G59" i="9"/>
  <c r="K58" i="9" s="1"/>
  <c r="K153" i="9"/>
  <c r="G121" i="9"/>
  <c r="K120" i="9" s="1"/>
  <c r="G93" i="9"/>
  <c r="K92" i="9" s="1"/>
  <c r="K91" i="9"/>
  <c r="G184" i="8"/>
  <c r="K183" i="8" s="1"/>
  <c r="B149" i="8"/>
  <c r="C149" i="8" s="1"/>
  <c r="B148" i="8"/>
  <c r="C148" i="8" s="1"/>
  <c r="G121" i="8"/>
  <c r="K120" i="8" s="1"/>
  <c r="G59" i="8"/>
  <c r="K58" i="8" s="1"/>
  <c r="G90" i="8"/>
  <c r="K89" i="8" s="1"/>
  <c r="K119" i="8"/>
  <c r="B87" i="8"/>
  <c r="C87" i="8" s="1"/>
  <c r="G152" i="8"/>
  <c r="K151" i="8" s="1"/>
  <c r="G90" i="4"/>
  <c r="K89" i="4" s="1"/>
  <c r="G59" i="4"/>
  <c r="K58" i="4" s="1"/>
  <c r="G155" i="4"/>
  <c r="K154" i="4" s="1"/>
  <c r="B120" i="4"/>
  <c r="C120" i="4" s="1"/>
  <c r="B181" i="4"/>
  <c r="C181" i="4" s="1"/>
  <c r="B180" i="4"/>
  <c r="C180" i="4" s="1"/>
  <c r="G123" i="4"/>
  <c r="K122" i="4" s="1"/>
  <c r="G184" i="4"/>
  <c r="K183" i="4" s="1"/>
  <c r="G123" i="3"/>
  <c r="G60" i="3"/>
  <c r="K59" i="3" s="1"/>
  <c r="B90" i="3"/>
  <c r="C90" i="3" s="1"/>
  <c r="B89" i="3"/>
  <c r="C89" i="3" s="1"/>
  <c r="G184" i="3"/>
  <c r="K183" i="3"/>
  <c r="G152" i="3"/>
  <c r="K151" i="3" s="1"/>
  <c r="G93" i="3"/>
  <c r="K92" i="3" s="1"/>
  <c r="G123" i="2"/>
  <c r="J122" i="2" s="1"/>
  <c r="G90" i="2"/>
  <c r="J89" i="2" s="1"/>
  <c r="G152" i="2"/>
  <c r="J151" i="2" s="1"/>
  <c r="G183" i="2"/>
  <c r="J182" i="2" s="1"/>
  <c r="G59" i="2"/>
  <c r="J58" i="2" s="1"/>
  <c r="B148" i="2"/>
  <c r="C148" i="2" s="1"/>
  <c r="J150" i="2"/>
  <c r="G183" i="1"/>
  <c r="J182" i="1" s="1"/>
  <c r="G152" i="1"/>
  <c r="J151" i="1" s="1"/>
  <c r="G121" i="1"/>
  <c r="J120" i="1"/>
  <c r="G91" i="1"/>
  <c r="B88" i="1"/>
  <c r="C88" i="1" s="1"/>
  <c r="B87" i="1"/>
  <c r="C87" i="1" s="1"/>
  <c r="G57" i="1"/>
  <c r="J56" i="1" s="1"/>
  <c r="L92" i="3" a="1"/>
  <c r="L182" i="9" a="1"/>
  <c r="L119" i="26" a="1"/>
  <c r="L122" i="25" a="1"/>
  <c r="L59" i="25" a="1"/>
  <c r="L59" i="24" a="1"/>
  <c r="L153" i="21" a="1"/>
  <c r="L151" i="27" a="1"/>
  <c r="L151" i="29" a="1"/>
  <c r="L31" i="3" a="1"/>
  <c r="K182" i="1" a="1"/>
  <c r="L181" i="22" a="1"/>
  <c r="L120" i="32" a="1"/>
  <c r="L151" i="22" a="1"/>
  <c r="L152" i="29" a="1"/>
  <c r="L152" i="32" a="1"/>
  <c r="L184" i="27" a="1"/>
  <c r="L89" i="8" a="1"/>
  <c r="L153" i="9" a="1"/>
  <c r="L89" i="26" a="1"/>
  <c r="L121" i="30" a="1"/>
  <c r="L152" i="26" a="1"/>
  <c r="L89" i="24" a="1"/>
  <c r="L183" i="23" a="1"/>
  <c r="L181" i="26" a="1"/>
  <c r="L89" i="23" a="1"/>
  <c r="L92" i="9" a="1"/>
  <c r="L59" i="23" a="1"/>
  <c r="L183" i="8" a="1"/>
  <c r="L89" i="30" a="1"/>
  <c r="L153" i="34" a="1"/>
  <c r="L58" i="22" a="1"/>
  <c r="L122" i="4" a="1"/>
  <c r="L122" i="33" a="1"/>
  <c r="L90" i="21" a="1"/>
  <c r="L120" i="9" a="1"/>
  <c r="L153" i="28" a="1"/>
  <c r="L154" i="9" a="1"/>
  <c r="L59" i="21" a="1"/>
  <c r="L183" i="32" a="1"/>
  <c r="K56" i="1" a="1"/>
  <c r="L58" i="8" a="1"/>
  <c r="L152" i="23" a="1"/>
  <c r="L123" i="25" a="1"/>
  <c r="K151" i="1" a="1"/>
  <c r="L154" i="4" a="1"/>
  <c r="K150" i="2" a="1"/>
  <c r="L59" i="3" a="1"/>
  <c r="L120" i="23" a="1"/>
  <c r="L61" i="29" a="1"/>
  <c r="K182" i="2" a="1"/>
  <c r="L183" i="3" a="1"/>
  <c r="L89" i="31" a="1"/>
  <c r="L152" i="30" a="1"/>
  <c r="L184" i="21" a="1"/>
  <c r="L59" i="22" a="1"/>
  <c r="L152" i="25" a="1"/>
  <c r="L91" i="9" a="1"/>
  <c r="L89" i="27" a="1"/>
  <c r="L58" i="4" a="1"/>
  <c r="L119" i="8" a="1"/>
  <c r="K151" i="2" a="1"/>
  <c r="L183" i="27" a="1"/>
  <c r="L185" i="33" a="1"/>
  <c r="L152" i="24" a="1"/>
  <c r="L31" i="25" a="1"/>
  <c r="L89" i="33" a="1"/>
  <c r="K120" i="1" a="1"/>
  <c r="L120" i="8" a="1"/>
  <c r="L58" i="27" a="1"/>
  <c r="K122" i="2" a="1"/>
  <c r="L89" i="29" a="1"/>
  <c r="L184" i="33" a="1"/>
  <c r="L152" i="31" a="1"/>
  <c r="L58" i="23" a="1"/>
  <c r="L31" i="21" a="1"/>
  <c r="L89" i="25" a="1"/>
  <c r="L183" i="29" a="1"/>
  <c r="K58" i="2" a="1"/>
  <c r="L151" i="8" a="1"/>
  <c r="L88" i="26" a="1"/>
  <c r="L58" i="21" a="1"/>
  <c r="L184" i="25" a="1"/>
  <c r="L121" i="33" a="1"/>
  <c r="K89" i="2" a="1"/>
  <c r="L58" i="9" a="1"/>
  <c r="L183" i="4" a="1"/>
  <c r="L183" i="21" a="1"/>
  <c r="L89" i="28" a="1"/>
  <c r="L61" i="30" a="1"/>
  <c r="L31" i="4" a="1"/>
  <c r="L89" i="4" a="1"/>
  <c r="L182" i="26" a="1"/>
  <c r="L58" i="24" a="1"/>
  <c r="L151" i="3" a="1"/>
  <c r="L58" i="32" a="1"/>
  <c r="K30" i="1" a="1"/>
  <c r="L89" i="32" a="1"/>
  <c r="L31" i="22" a="1"/>
  <c r="L89" i="22" a="1"/>
  <c r="L187" i="34" a="1"/>
  <c r="L187" i="30" a="1"/>
  <c r="L63" i="30" a="1"/>
  <c r="L63" i="29" a="1"/>
  <c r="L187" i="28" a="1"/>
  <c r="L187" i="24" a="1"/>
  <c r="K32" i="1" a="1"/>
  <c r="K32" i="2" a="1"/>
  <c r="B31" i="29" l="1"/>
  <c r="C31" i="29" s="1"/>
  <c r="B31" i="26"/>
  <c r="C31" i="26" s="1"/>
  <c r="B31" i="24"/>
  <c r="C31" i="24" s="1"/>
  <c r="L31" i="3"/>
  <c r="M31" i="3" s="1"/>
  <c r="B32" i="3" s="1"/>
  <c r="C32" i="3" s="1"/>
  <c r="L31" i="25"/>
  <c r="M31" i="25" s="1"/>
  <c r="B32" i="25" s="1"/>
  <c r="C32" i="25" s="1"/>
  <c r="L31" i="21"/>
  <c r="M31" i="21" s="1"/>
  <c r="L31" i="4"/>
  <c r="M31" i="4" s="1"/>
  <c r="K186" i="34"/>
  <c r="B32" i="32"/>
  <c r="C32" i="32" s="1"/>
  <c r="B31" i="32"/>
  <c r="C31" i="32" s="1"/>
  <c r="K186" i="30"/>
  <c r="B31" i="28"/>
  <c r="C31" i="28" s="1"/>
  <c r="B30" i="28"/>
  <c r="C30" i="28" s="1"/>
  <c r="K186" i="28"/>
  <c r="L31" i="22"/>
  <c r="M31" i="22" s="1"/>
  <c r="B31" i="8"/>
  <c r="C31" i="8" s="1"/>
  <c r="K62" i="30"/>
  <c r="J31" i="1"/>
  <c r="K32" i="2"/>
  <c r="L32" i="2" s="1"/>
  <c r="J31" i="2"/>
  <c r="B30" i="2"/>
  <c r="C30" i="2" s="1"/>
  <c r="B29" i="2"/>
  <c r="C29" i="2" s="1"/>
  <c r="K30" i="1"/>
  <c r="L30" i="1" s="1"/>
  <c r="K32" i="1"/>
  <c r="L32" i="1" s="1"/>
  <c r="L151" i="8"/>
  <c r="M151" i="8" s="1"/>
  <c r="B151" i="8" s="1"/>
  <c r="C151" i="8" s="1"/>
  <c r="L119" i="8"/>
  <c r="M119" i="8" s="1"/>
  <c r="L58" i="8"/>
  <c r="M58" i="8" s="1"/>
  <c r="B58" i="8" s="1"/>
  <c r="C58" i="8" s="1"/>
  <c r="L89" i="8"/>
  <c r="M89" i="8" s="1"/>
  <c r="B89" i="8" s="1"/>
  <c r="C89" i="8" s="1"/>
  <c r="L120" i="8"/>
  <c r="M120" i="8" s="1"/>
  <c r="L183" i="8"/>
  <c r="M183" i="8" s="1"/>
  <c r="B183" i="8" s="1"/>
  <c r="C183" i="8" s="1"/>
  <c r="L182" i="9"/>
  <c r="M182" i="9" s="1"/>
  <c r="B182" i="9" s="1"/>
  <c r="C182" i="9" s="1"/>
  <c r="L91" i="9"/>
  <c r="M91" i="9" s="1"/>
  <c r="L92" i="9"/>
  <c r="M92" i="9" s="1"/>
  <c r="L120" i="9"/>
  <c r="M120" i="9" s="1"/>
  <c r="B120" i="9" s="1"/>
  <c r="C120" i="9" s="1"/>
  <c r="L153" i="9"/>
  <c r="M153" i="9" s="1"/>
  <c r="L58" i="9"/>
  <c r="M58" i="9" s="1"/>
  <c r="B58" i="9" s="1"/>
  <c r="C58" i="9" s="1"/>
  <c r="L154" i="9"/>
  <c r="M154" i="9" s="1"/>
  <c r="L58" i="4"/>
  <c r="M58" i="4" s="1"/>
  <c r="L183" i="4"/>
  <c r="M183" i="4" s="1"/>
  <c r="B183" i="4" s="1"/>
  <c r="C183" i="4" s="1"/>
  <c r="L122" i="4"/>
  <c r="M122" i="4" s="1"/>
  <c r="B122" i="4" s="1"/>
  <c r="C122" i="4" s="1"/>
  <c r="L154" i="4"/>
  <c r="M154" i="4" s="1"/>
  <c r="B154" i="4" s="1"/>
  <c r="C154" i="4" s="1"/>
  <c r="L89" i="4"/>
  <c r="M89" i="4" s="1"/>
  <c r="B89" i="4" s="1"/>
  <c r="C89" i="4" s="1"/>
  <c r="L183" i="3"/>
  <c r="M183" i="3" s="1"/>
  <c r="B183" i="3" s="1"/>
  <c r="C183" i="3" s="1"/>
  <c r="L59" i="3"/>
  <c r="M59" i="3" s="1"/>
  <c r="B59" i="3" s="1"/>
  <c r="L151" i="3"/>
  <c r="M151" i="3" s="1"/>
  <c r="B151" i="3" s="1"/>
  <c r="C151" i="3" s="1"/>
  <c r="L92" i="3"/>
  <c r="M92" i="3" s="1"/>
  <c r="B92" i="3" s="1"/>
  <c r="C92" i="3" s="1"/>
  <c r="K151" i="2"/>
  <c r="L151" i="2" s="1"/>
  <c r="K150" i="2"/>
  <c r="L150" i="2" s="1"/>
  <c r="K58" i="2"/>
  <c r="L58" i="2" s="1"/>
  <c r="K122" i="2"/>
  <c r="L122" i="2" s="1"/>
  <c r="B122" i="2" s="1"/>
  <c r="C122" i="2" s="1"/>
  <c r="K182" i="2"/>
  <c r="L182" i="2" s="1"/>
  <c r="B182" i="2" s="1"/>
  <c r="C182" i="2" s="1"/>
  <c r="K89" i="2"/>
  <c r="L89" i="2" s="1"/>
  <c r="L153" i="34"/>
  <c r="M153" i="34" s="1"/>
  <c r="B153" i="34" s="1"/>
  <c r="C153" i="34" s="1"/>
  <c r="L187" i="34"/>
  <c r="M187" i="34" s="1"/>
  <c r="G60" i="34"/>
  <c r="K59" i="34" s="1"/>
  <c r="K58" i="34"/>
  <c r="G123" i="34"/>
  <c r="K122" i="34" s="1"/>
  <c r="K121" i="34"/>
  <c r="G92" i="34"/>
  <c r="K91" i="34"/>
  <c r="K90" i="34"/>
  <c r="G155" i="34"/>
  <c r="K154" i="34" s="1"/>
  <c r="L122" i="33"/>
  <c r="M122" i="33" s="1"/>
  <c r="L184" i="33"/>
  <c r="M184" i="33" s="1"/>
  <c r="B184" i="33" s="1"/>
  <c r="C184" i="33" s="1"/>
  <c r="L185" i="33"/>
  <c r="M185" i="33" s="1"/>
  <c r="L89" i="33"/>
  <c r="M89" i="33" s="1"/>
  <c r="L121" i="33"/>
  <c r="M121" i="33" s="1"/>
  <c r="B152" i="33"/>
  <c r="C152" i="33" s="1"/>
  <c r="B151" i="33"/>
  <c r="C151" i="33" s="1"/>
  <c r="G187" i="33"/>
  <c r="K186" i="33"/>
  <c r="G91" i="33"/>
  <c r="G155" i="33"/>
  <c r="K154" i="33"/>
  <c r="K153" i="33"/>
  <c r="G60" i="33"/>
  <c r="K59" i="33" s="1"/>
  <c r="K58" i="33"/>
  <c r="G124" i="33"/>
  <c r="K123" i="33"/>
  <c r="B183" i="33"/>
  <c r="C183" i="33" s="1"/>
  <c r="B88" i="33"/>
  <c r="C88" i="33" s="1"/>
  <c r="B87" i="33"/>
  <c r="C87" i="33" s="1"/>
  <c r="L152" i="32"/>
  <c r="M152" i="32" s="1"/>
  <c r="B152" i="32" s="1"/>
  <c r="C152" i="32" s="1"/>
  <c r="L120" i="32"/>
  <c r="M120" i="32" s="1"/>
  <c r="B120" i="32" s="1"/>
  <c r="C120" i="32" s="1"/>
  <c r="L183" i="32"/>
  <c r="M183" i="32" s="1"/>
  <c r="B183" i="32" s="1"/>
  <c r="C183" i="32" s="1"/>
  <c r="L58" i="32"/>
  <c r="M58" i="32" s="1"/>
  <c r="L89" i="32"/>
  <c r="M89" i="32" s="1"/>
  <c r="G154" i="32"/>
  <c r="G122" i="32"/>
  <c r="G185" i="32"/>
  <c r="G61" i="32"/>
  <c r="K60" i="32" s="1"/>
  <c r="G91" i="32"/>
  <c r="B151" i="32"/>
  <c r="C151" i="32" s="1"/>
  <c r="B150" i="32"/>
  <c r="C150" i="32" s="1"/>
  <c r="K59" i="32"/>
  <c r="B88" i="32"/>
  <c r="C88" i="32" s="1"/>
  <c r="B87" i="32"/>
  <c r="C87" i="32" s="1"/>
  <c r="L89" i="31"/>
  <c r="M89" i="31" s="1"/>
  <c r="B89" i="31" s="1"/>
  <c r="C89" i="31" s="1"/>
  <c r="L152" i="31"/>
  <c r="M152" i="31" s="1"/>
  <c r="G155" i="31"/>
  <c r="K154" i="31"/>
  <c r="G91" i="31"/>
  <c r="G123" i="31"/>
  <c r="K122" i="31" s="1"/>
  <c r="G60" i="31"/>
  <c r="K59" i="31"/>
  <c r="B88" i="31"/>
  <c r="C88" i="31" s="1"/>
  <c r="B87" i="31"/>
  <c r="C87" i="31" s="1"/>
  <c r="G187" i="31"/>
  <c r="K153" i="31"/>
  <c r="K121" i="31"/>
  <c r="K58" i="31"/>
  <c r="K185" i="31"/>
  <c r="L121" i="30"/>
  <c r="M121" i="30" s="1"/>
  <c r="B121" i="30" s="1"/>
  <c r="C121" i="30" s="1"/>
  <c r="L61" i="30"/>
  <c r="M61" i="30" s="1"/>
  <c r="L63" i="30"/>
  <c r="M63" i="30" s="1"/>
  <c r="L187" i="30"/>
  <c r="M187" i="30" s="1"/>
  <c r="L152" i="30"/>
  <c r="M152" i="30" s="1"/>
  <c r="B152" i="30" s="1"/>
  <c r="C152" i="30" s="1"/>
  <c r="L89" i="30"/>
  <c r="M89" i="30" s="1"/>
  <c r="B89" i="30" s="1"/>
  <c r="C89" i="30" s="1"/>
  <c r="G91" i="30"/>
  <c r="K90" i="30" s="1"/>
  <c r="G154" i="30"/>
  <c r="B88" i="30"/>
  <c r="C88" i="30" s="1"/>
  <c r="B87" i="30"/>
  <c r="C87" i="30" s="1"/>
  <c r="B185" i="30"/>
  <c r="C185" i="30" s="1"/>
  <c r="B184" i="30"/>
  <c r="C184" i="30" s="1"/>
  <c r="B151" i="30"/>
  <c r="C151" i="30" s="1"/>
  <c r="B150" i="30"/>
  <c r="C150" i="30" s="1"/>
  <c r="G123" i="30"/>
  <c r="L89" i="29"/>
  <c r="M89" i="29" s="1"/>
  <c r="B89" i="29" s="1"/>
  <c r="C89" i="29" s="1"/>
  <c r="L61" i="29"/>
  <c r="M61" i="29" s="1"/>
  <c r="L183" i="29"/>
  <c r="M183" i="29" s="1"/>
  <c r="B183" i="29" s="1"/>
  <c r="C183" i="29" s="1"/>
  <c r="L151" i="29"/>
  <c r="M151" i="29" s="1"/>
  <c r="L152" i="29"/>
  <c r="M152" i="29" s="1"/>
  <c r="L63" i="29"/>
  <c r="M63" i="29" s="1"/>
  <c r="G186" i="29"/>
  <c r="K185" i="29" s="1"/>
  <c r="K184" i="29"/>
  <c r="G154" i="29"/>
  <c r="K153" i="29" s="1"/>
  <c r="G122" i="29"/>
  <c r="K121" i="29" s="1"/>
  <c r="K120" i="29"/>
  <c r="G91" i="29"/>
  <c r="K90" i="29"/>
  <c r="K62" i="29"/>
  <c r="B119" i="29"/>
  <c r="C119" i="29" s="1"/>
  <c r="B118" i="29"/>
  <c r="C118" i="29" s="1"/>
  <c r="B88" i="29"/>
  <c r="C88" i="29" s="1"/>
  <c r="B87" i="29"/>
  <c r="C87" i="29" s="1"/>
  <c r="B150" i="29"/>
  <c r="C150" i="29" s="1"/>
  <c r="B182" i="29"/>
  <c r="C182" i="29" s="1"/>
  <c r="L153" i="28"/>
  <c r="M153" i="28" s="1"/>
  <c r="B153" i="28" s="1"/>
  <c r="C153" i="28" s="1"/>
  <c r="L89" i="28"/>
  <c r="M89" i="28" s="1"/>
  <c r="B89" i="28" s="1"/>
  <c r="C89" i="28" s="1"/>
  <c r="L187" i="28"/>
  <c r="M187" i="28" s="1"/>
  <c r="G91" i="28"/>
  <c r="K90" i="28" s="1"/>
  <c r="G123" i="28"/>
  <c r="K122" i="28" s="1"/>
  <c r="K121" i="28"/>
  <c r="G60" i="28"/>
  <c r="K59" i="28" s="1"/>
  <c r="K58" i="28"/>
  <c r="B88" i="28"/>
  <c r="C88" i="28" s="1"/>
  <c r="B87" i="28"/>
  <c r="C87" i="28" s="1"/>
  <c r="G155" i="28"/>
  <c r="K154" i="28" s="1"/>
  <c r="L89" i="27"/>
  <c r="M89" i="27" s="1"/>
  <c r="B89" i="27" s="1"/>
  <c r="C89" i="27" s="1"/>
  <c r="L183" i="27"/>
  <c r="M183" i="27" s="1"/>
  <c r="L184" i="27"/>
  <c r="M184" i="27" s="1"/>
  <c r="L151" i="27"/>
  <c r="M151" i="27" s="1"/>
  <c r="B151" i="27" s="1"/>
  <c r="C151" i="27" s="1"/>
  <c r="L58" i="27"/>
  <c r="M58" i="27" s="1"/>
  <c r="B58" i="27" s="1"/>
  <c r="C58" i="27" s="1"/>
  <c r="G153" i="27"/>
  <c r="K152" i="27" s="1"/>
  <c r="G60" i="27"/>
  <c r="K59" i="27" s="1"/>
  <c r="G91" i="27"/>
  <c r="K90" i="27" s="1"/>
  <c r="G186" i="27"/>
  <c r="G122" i="27"/>
  <c r="K121" i="27" s="1"/>
  <c r="K120" i="27"/>
  <c r="B119" i="27"/>
  <c r="C119" i="27" s="1"/>
  <c r="B118" i="27"/>
  <c r="C118" i="27" s="1"/>
  <c r="B88" i="27"/>
  <c r="C88" i="27" s="1"/>
  <c r="B87" i="27"/>
  <c r="C87" i="27" s="1"/>
  <c r="L182" i="26"/>
  <c r="M182" i="26" s="1"/>
  <c r="L88" i="26"/>
  <c r="M88" i="26" s="1"/>
  <c r="L89" i="26"/>
  <c r="M89" i="26" s="1"/>
  <c r="L181" i="26"/>
  <c r="M181" i="26" s="1"/>
  <c r="L119" i="26"/>
  <c r="M119" i="26" s="1"/>
  <c r="L152" i="26"/>
  <c r="M152" i="26" s="1"/>
  <c r="G62" i="26"/>
  <c r="K61" i="26" s="1"/>
  <c r="K60" i="26"/>
  <c r="G91" i="26"/>
  <c r="K90" i="26" s="1"/>
  <c r="G184" i="26"/>
  <c r="G122" i="26"/>
  <c r="K120" i="26"/>
  <c r="G155" i="26"/>
  <c r="K153" i="26"/>
  <c r="B59" i="26"/>
  <c r="C59" i="26" s="1"/>
  <c r="B118" i="26"/>
  <c r="C118" i="26" s="1"/>
  <c r="L59" i="25"/>
  <c r="M59" i="25" s="1"/>
  <c r="B59" i="25" s="1"/>
  <c r="C59" i="25" s="1"/>
  <c r="L152" i="25"/>
  <c r="M152" i="25" s="1"/>
  <c r="B152" i="25" s="1"/>
  <c r="C152" i="25" s="1"/>
  <c r="L89" i="25"/>
  <c r="M89" i="25" s="1"/>
  <c r="B89" i="25" s="1"/>
  <c r="C89" i="25" s="1"/>
  <c r="L184" i="25"/>
  <c r="M184" i="25" s="1"/>
  <c r="L122" i="25"/>
  <c r="M122" i="25" s="1"/>
  <c r="L123" i="25"/>
  <c r="M123" i="25" s="1"/>
  <c r="G187" i="25"/>
  <c r="K186" i="25"/>
  <c r="G61" i="25"/>
  <c r="K60" i="25" s="1"/>
  <c r="G154" i="25"/>
  <c r="G91" i="25"/>
  <c r="K185" i="25"/>
  <c r="G125" i="25"/>
  <c r="B151" i="25"/>
  <c r="C151" i="25" s="1"/>
  <c r="B150" i="25"/>
  <c r="C150" i="25" s="1"/>
  <c r="B121" i="25"/>
  <c r="C121" i="25" s="1"/>
  <c r="L89" i="24"/>
  <c r="M89" i="24" s="1"/>
  <c r="B89" i="24" s="1"/>
  <c r="C89" i="24" s="1"/>
  <c r="L58" i="24"/>
  <c r="M58" i="24" s="1"/>
  <c r="B58" i="24" s="1"/>
  <c r="C58" i="24" s="1"/>
  <c r="L187" i="24"/>
  <c r="M187" i="24" s="1"/>
  <c r="L152" i="24"/>
  <c r="M152" i="24" s="1"/>
  <c r="B152" i="24" s="1"/>
  <c r="C152" i="24" s="1"/>
  <c r="L59" i="24"/>
  <c r="M59" i="24" s="1"/>
  <c r="G122" i="24"/>
  <c r="K120" i="24"/>
  <c r="G154" i="24"/>
  <c r="K153" i="24" s="1"/>
  <c r="B57" i="24"/>
  <c r="C57" i="24" s="1"/>
  <c r="G91" i="24"/>
  <c r="K90" i="24" s="1"/>
  <c r="G61" i="24"/>
  <c r="K60" i="24"/>
  <c r="K186" i="24"/>
  <c r="B119" i="24"/>
  <c r="C119" i="24" s="1"/>
  <c r="B88" i="24"/>
  <c r="C88" i="24" s="1"/>
  <c r="B185" i="24"/>
  <c r="C185" i="24" s="1"/>
  <c r="B182" i="23"/>
  <c r="C182" i="23" s="1"/>
  <c r="L59" i="23"/>
  <c r="M59" i="23" s="1"/>
  <c r="L89" i="23"/>
  <c r="M89" i="23" s="1"/>
  <c r="B89" i="23" s="1"/>
  <c r="C89" i="23" s="1"/>
  <c r="L120" i="23"/>
  <c r="M120" i="23" s="1"/>
  <c r="B120" i="23" s="1"/>
  <c r="C120" i="23" s="1"/>
  <c r="L183" i="23"/>
  <c r="M183" i="23" s="1"/>
  <c r="B183" i="23" s="1"/>
  <c r="C183" i="23" s="1"/>
  <c r="L58" i="23"/>
  <c r="M58" i="23" s="1"/>
  <c r="L152" i="23"/>
  <c r="M152" i="23" s="1"/>
  <c r="G185" i="23"/>
  <c r="G91" i="23"/>
  <c r="K90" i="23" s="1"/>
  <c r="G122" i="23"/>
  <c r="B181" i="23"/>
  <c r="C181" i="23" s="1"/>
  <c r="G61" i="23"/>
  <c r="K60" i="23" s="1"/>
  <c r="G154" i="23"/>
  <c r="K153" i="23" s="1"/>
  <c r="B119" i="23"/>
  <c r="C119" i="23" s="1"/>
  <c r="B88" i="23"/>
  <c r="C88" i="23" s="1"/>
  <c r="B87" i="23"/>
  <c r="C87" i="23" s="1"/>
  <c r="B151" i="23"/>
  <c r="C151" i="23" s="1"/>
  <c r="L58" i="22"/>
  <c r="M58" i="22" s="1"/>
  <c r="L89" i="22"/>
  <c r="M89" i="22" s="1"/>
  <c r="L151" i="22"/>
  <c r="M151" i="22" s="1"/>
  <c r="L181" i="22"/>
  <c r="M181" i="22" s="1"/>
  <c r="L59" i="22"/>
  <c r="M59" i="22" s="1"/>
  <c r="G184" i="22"/>
  <c r="G61" i="22"/>
  <c r="K60" i="22" s="1"/>
  <c r="G91" i="22"/>
  <c r="K90" i="22"/>
  <c r="G153" i="22"/>
  <c r="K152" i="22" s="1"/>
  <c r="G125" i="22"/>
  <c r="K123" i="22"/>
  <c r="K182" i="22"/>
  <c r="B88" i="22"/>
  <c r="C88" i="22" s="1"/>
  <c r="B87" i="22"/>
  <c r="C87" i="22" s="1"/>
  <c r="L184" i="21"/>
  <c r="M184" i="21" s="1"/>
  <c r="L90" i="21"/>
  <c r="M90" i="21" s="1"/>
  <c r="B90" i="21" s="1"/>
  <c r="C90" i="21" s="1"/>
  <c r="L183" i="21"/>
  <c r="M183" i="21" s="1"/>
  <c r="L59" i="21"/>
  <c r="M59" i="21" s="1"/>
  <c r="L153" i="21"/>
  <c r="M153" i="21" s="1"/>
  <c r="L58" i="21"/>
  <c r="M58" i="21" s="1"/>
  <c r="G123" i="21"/>
  <c r="K122" i="21" s="1"/>
  <c r="K121" i="21"/>
  <c r="G92" i="21"/>
  <c r="G186" i="21"/>
  <c r="K185" i="21" s="1"/>
  <c r="G155" i="21"/>
  <c r="K154" i="21" s="1"/>
  <c r="G61" i="21"/>
  <c r="K60" i="21" s="1"/>
  <c r="B57" i="21"/>
  <c r="C57" i="21" s="1"/>
  <c r="B120" i="21"/>
  <c r="C120" i="21" s="1"/>
  <c r="K56" i="1"/>
  <c r="K151" i="1"/>
  <c r="L151" i="1" s="1"/>
  <c r="B151" i="1" s="1"/>
  <c r="C151" i="1" s="1"/>
  <c r="K182" i="1"/>
  <c r="L182" i="1" s="1"/>
  <c r="B182" i="1" s="1"/>
  <c r="C182" i="1" s="1"/>
  <c r="K120" i="1"/>
  <c r="L120" i="1" s="1"/>
  <c r="B120" i="1" s="1"/>
  <c r="C120" i="1" s="1"/>
  <c r="C58" i="3"/>
  <c r="B54" i="1"/>
  <c r="C54" i="1" s="1"/>
  <c r="L55" i="1"/>
  <c r="B55" i="1" s="1"/>
  <c r="C55" i="1" s="1"/>
  <c r="G156" i="9"/>
  <c r="G60" i="9"/>
  <c r="K59" i="9" s="1"/>
  <c r="G94" i="9"/>
  <c r="G184" i="9"/>
  <c r="K183" i="9" s="1"/>
  <c r="G122" i="9"/>
  <c r="K121" i="9" s="1"/>
  <c r="G122" i="8"/>
  <c r="K121" i="8" s="1"/>
  <c r="G153" i="8"/>
  <c r="K152" i="8" s="1"/>
  <c r="B57" i="8"/>
  <c r="C57" i="8" s="1"/>
  <c r="B56" i="8"/>
  <c r="C56" i="8" s="1"/>
  <c r="G60" i="8"/>
  <c r="G185" i="8"/>
  <c r="K184" i="8" s="1"/>
  <c r="G91" i="8"/>
  <c r="K90" i="8" s="1"/>
  <c r="G60" i="4"/>
  <c r="K59" i="4" s="1"/>
  <c r="G91" i="4"/>
  <c r="K90" i="4" s="1"/>
  <c r="G185" i="4"/>
  <c r="K184" i="4"/>
  <c r="B88" i="4"/>
  <c r="C88" i="4" s="1"/>
  <c r="B87" i="4"/>
  <c r="C87" i="4" s="1"/>
  <c r="G124" i="4"/>
  <c r="K123" i="4" s="1"/>
  <c r="G156" i="4"/>
  <c r="G185" i="3"/>
  <c r="K184" i="3"/>
  <c r="G61" i="3"/>
  <c r="K60" i="3" s="1"/>
  <c r="G94" i="3"/>
  <c r="G124" i="3"/>
  <c r="K123" i="3" s="1"/>
  <c r="K122" i="3"/>
  <c r="G153" i="3"/>
  <c r="K152" i="3" s="1"/>
  <c r="B121" i="3"/>
  <c r="C121" i="3" s="1"/>
  <c r="B120" i="3"/>
  <c r="C120" i="3" s="1"/>
  <c r="B182" i="3"/>
  <c r="C182" i="3" s="1"/>
  <c r="G184" i="2"/>
  <c r="J183" i="2"/>
  <c r="G153" i="2"/>
  <c r="G91" i="2"/>
  <c r="J90" i="2" s="1"/>
  <c r="G124" i="2"/>
  <c r="J123" i="2" s="1"/>
  <c r="G60" i="2"/>
  <c r="J59" i="2" s="1"/>
  <c r="G184" i="1"/>
  <c r="J183" i="1" s="1"/>
  <c r="G153" i="1"/>
  <c r="J152" i="1" s="1"/>
  <c r="B150" i="1"/>
  <c r="C150" i="1" s="1"/>
  <c r="B149" i="1"/>
  <c r="C149" i="1" s="1"/>
  <c r="G122" i="1"/>
  <c r="B119" i="1"/>
  <c r="C119" i="1" s="1"/>
  <c r="B118" i="1"/>
  <c r="C118" i="1" s="1"/>
  <c r="G92" i="1"/>
  <c r="J91" i="1" s="1"/>
  <c r="J90" i="1"/>
  <c r="G58" i="1"/>
  <c r="J57" i="1" s="1"/>
  <c r="L186" i="34" a="1"/>
  <c r="L122" i="34" a="1"/>
  <c r="L121" i="28" a="1"/>
  <c r="L182" i="22" a="1"/>
  <c r="L60" i="25" a="1"/>
  <c r="L153" i="31" a="1"/>
  <c r="L152" i="27" a="1"/>
  <c r="L154" i="34" a="1"/>
  <c r="L90" i="22" a="1"/>
  <c r="L121" i="21" a="1"/>
  <c r="L122" i="28" a="1"/>
  <c r="L90" i="28" a="1"/>
  <c r="L60" i="23" a="1"/>
  <c r="L123" i="4" a="1"/>
  <c r="L90" i="34" a="1"/>
  <c r="L152" i="3" a="1"/>
  <c r="L120" i="24" a="1"/>
  <c r="L90" i="24" a="1"/>
  <c r="L183" i="9" a="1"/>
  <c r="L91" i="34" a="1"/>
  <c r="L59" i="33" a="1"/>
  <c r="L90" i="8" a="1"/>
  <c r="L121" i="34" a="1"/>
  <c r="L59" i="4" a="1"/>
  <c r="L122" i="21" a="1"/>
  <c r="L90" i="29" a="1"/>
  <c r="K183" i="2" a="1"/>
  <c r="K123" i="2" a="1"/>
  <c r="L59" i="31" a="1"/>
  <c r="L60" i="26" a="1"/>
  <c r="L186" i="25" a="1"/>
  <c r="L59" i="32" a="1"/>
  <c r="L120" i="27" a="1"/>
  <c r="L61" i="26" a="1"/>
  <c r="L184" i="8" a="1"/>
  <c r="L154" i="21" a="1"/>
  <c r="K31" i="2" a="1"/>
  <c r="L185" i="31" a="1"/>
  <c r="L60" i="22" a="1"/>
  <c r="L58" i="34" a="1"/>
  <c r="L90" i="30" a="1"/>
  <c r="L184" i="3" a="1"/>
  <c r="K90" i="1" a="1"/>
  <c r="L59" i="34" a="1"/>
  <c r="L123" i="22" a="1"/>
  <c r="L153" i="33" a="1"/>
  <c r="L186" i="30" a="1"/>
  <c r="K183" i="1" a="1"/>
  <c r="L121" i="31" a="1"/>
  <c r="L62" i="29" a="1"/>
  <c r="L120" i="29" a="1"/>
  <c r="L58" i="31" a="1"/>
  <c r="L122" i="31" a="1"/>
  <c r="L59" i="27" a="1"/>
  <c r="L122" i="3" a="1"/>
  <c r="L154" i="28" a="1"/>
  <c r="L153" i="23" a="1"/>
  <c r="L185" i="25" a="1"/>
  <c r="L123" i="33" a="1"/>
  <c r="L152" i="22" a="1"/>
  <c r="L59" i="9" a="1"/>
  <c r="L60" i="21" a="1"/>
  <c r="L121" i="9" a="1"/>
  <c r="K91" i="1" a="1"/>
  <c r="L154" i="33" a="1"/>
  <c r="L59" i="28" a="1"/>
  <c r="K152" i="1" a="1"/>
  <c r="L184" i="29" a="1"/>
  <c r="L121" i="8" a="1"/>
  <c r="L90" i="26" a="1"/>
  <c r="L184" i="4" a="1"/>
  <c r="L60" i="32" a="1"/>
  <c r="L153" i="26" a="1"/>
  <c r="L185" i="21" a="1"/>
  <c r="L58" i="28" a="1"/>
  <c r="L121" i="27" a="1"/>
  <c r="L60" i="3" a="1"/>
  <c r="L185" i="29" a="1"/>
  <c r="L58" i="33" a="1"/>
  <c r="K57" i="1" a="1"/>
  <c r="K31" i="1" a="1"/>
  <c r="K90" i="2" a="1"/>
  <c r="L90" i="27" a="1"/>
  <c r="L60" i="24" a="1"/>
  <c r="L186" i="24" a="1"/>
  <c r="L90" i="4" a="1"/>
  <c r="K59" i="2" a="1"/>
  <c r="L62" i="30" a="1"/>
  <c r="L186" i="28" a="1"/>
  <c r="L120" i="26" a="1"/>
  <c r="L154" i="31" a="1"/>
  <c r="L121" i="29" a="1"/>
  <c r="L153" i="24" a="1"/>
  <c r="L90" i="23" a="1"/>
  <c r="L123" i="3" a="1"/>
  <c r="L152" i="8" a="1"/>
  <c r="L186" i="33" a="1"/>
  <c r="L153" i="29" a="1"/>
  <c r="L187" i="33" a="1"/>
  <c r="L187" i="31" a="1"/>
  <c r="L187" i="25" a="1"/>
  <c r="L125" i="25" a="1"/>
  <c r="L94" i="3" a="1"/>
  <c r="L156" i="4" a="1"/>
  <c r="L156" i="9" a="1"/>
  <c r="L94" i="9" a="1"/>
  <c r="L125" i="22" a="1"/>
  <c r="B31" i="25" l="1"/>
  <c r="C31" i="25" s="1"/>
  <c r="B31" i="3"/>
  <c r="C31" i="3" s="1"/>
  <c r="B32" i="21"/>
  <c r="C32" i="21" s="1"/>
  <c r="B31" i="21"/>
  <c r="C31" i="21" s="1"/>
  <c r="B32" i="4"/>
  <c r="C32" i="4" s="1"/>
  <c r="B31" i="4"/>
  <c r="C31" i="4" s="1"/>
  <c r="L186" i="34"/>
  <c r="M186" i="34" s="1"/>
  <c r="B187" i="34" s="1"/>
  <c r="C187" i="34" s="1"/>
  <c r="K186" i="31"/>
  <c r="L186" i="30"/>
  <c r="M186" i="30" s="1"/>
  <c r="B187" i="30" s="1"/>
  <c r="C187" i="30" s="1"/>
  <c r="L186" i="28"/>
  <c r="M186" i="28" s="1"/>
  <c r="B187" i="28" s="1"/>
  <c r="C187" i="28" s="1"/>
  <c r="C32" i="22"/>
  <c r="B31" i="22"/>
  <c r="C31" i="22" s="1"/>
  <c r="K93" i="3"/>
  <c r="L62" i="30"/>
  <c r="M62" i="30" s="1"/>
  <c r="B63" i="30" s="1"/>
  <c r="C63" i="30" s="1"/>
  <c r="K31" i="1"/>
  <c r="L31" i="1" s="1"/>
  <c r="B31" i="1"/>
  <c r="C31" i="1" s="1"/>
  <c r="K31" i="2"/>
  <c r="L31" i="2" s="1"/>
  <c r="B30" i="1"/>
  <c r="C30" i="1" s="1"/>
  <c r="L90" i="8"/>
  <c r="M90" i="8" s="1"/>
  <c r="B90" i="8" s="1"/>
  <c r="C90" i="8" s="1"/>
  <c r="L152" i="8"/>
  <c r="M152" i="8" s="1"/>
  <c r="B152" i="8" s="1"/>
  <c r="C152" i="8" s="1"/>
  <c r="L184" i="8"/>
  <c r="M184" i="8" s="1"/>
  <c r="B184" i="8" s="1"/>
  <c r="C184" i="8" s="1"/>
  <c r="L121" i="8"/>
  <c r="M121" i="8" s="1"/>
  <c r="B121" i="8" s="1"/>
  <c r="C121" i="8" s="1"/>
  <c r="L156" i="9"/>
  <c r="M156" i="9" s="1"/>
  <c r="L121" i="9"/>
  <c r="M121" i="9" s="1"/>
  <c r="B121" i="9" s="1"/>
  <c r="C121" i="9" s="1"/>
  <c r="L183" i="9"/>
  <c r="M183" i="9" s="1"/>
  <c r="B183" i="9" s="1"/>
  <c r="C183" i="9" s="1"/>
  <c r="L59" i="9"/>
  <c r="M59" i="9" s="1"/>
  <c r="B59" i="9" s="1"/>
  <c r="C59" i="9" s="1"/>
  <c r="L94" i="9"/>
  <c r="M94" i="9" s="1"/>
  <c r="L123" i="4"/>
  <c r="M123" i="4" s="1"/>
  <c r="B123" i="4" s="1"/>
  <c r="C123" i="4" s="1"/>
  <c r="L156" i="4"/>
  <c r="M156" i="4" s="1"/>
  <c r="L90" i="4"/>
  <c r="M90" i="4" s="1"/>
  <c r="B90" i="4" s="1"/>
  <c r="C90" i="4" s="1"/>
  <c r="L59" i="4"/>
  <c r="M59" i="4" s="1"/>
  <c r="B59" i="4" s="1"/>
  <c r="C59" i="4" s="1"/>
  <c r="L184" i="4"/>
  <c r="M184" i="4" s="1"/>
  <c r="B184" i="4" s="1"/>
  <c r="C184" i="4" s="1"/>
  <c r="L152" i="3"/>
  <c r="M152" i="3" s="1"/>
  <c r="B152" i="3" s="1"/>
  <c r="C152" i="3" s="1"/>
  <c r="L94" i="3"/>
  <c r="M94" i="3" s="1"/>
  <c r="L184" i="3"/>
  <c r="M184" i="3" s="1"/>
  <c r="L123" i="3"/>
  <c r="M123" i="3" s="1"/>
  <c r="L60" i="3"/>
  <c r="M60" i="3" s="1"/>
  <c r="L122" i="3"/>
  <c r="M122" i="3" s="1"/>
  <c r="K123" i="2"/>
  <c r="L123" i="2" s="1"/>
  <c r="B123" i="2" s="1"/>
  <c r="C123" i="2" s="1"/>
  <c r="K59" i="2"/>
  <c r="L59" i="2" s="1"/>
  <c r="B59" i="2" s="1"/>
  <c r="C59" i="2" s="1"/>
  <c r="K90" i="2"/>
  <c r="L90" i="2" s="1"/>
  <c r="B90" i="2" s="1"/>
  <c r="C90" i="2" s="1"/>
  <c r="K183" i="2"/>
  <c r="L183" i="2" s="1"/>
  <c r="B183" i="2" s="1"/>
  <c r="C183" i="2" s="1"/>
  <c r="L154" i="34"/>
  <c r="M154" i="34" s="1"/>
  <c r="B154" i="34" s="1"/>
  <c r="C154" i="34" s="1"/>
  <c r="L90" i="34"/>
  <c r="M90" i="34" s="1"/>
  <c r="L91" i="34"/>
  <c r="M91" i="34" s="1"/>
  <c r="L121" i="34"/>
  <c r="M121" i="34" s="1"/>
  <c r="L122" i="34"/>
  <c r="M122" i="34" s="1"/>
  <c r="L58" i="34"/>
  <c r="M58" i="34" s="1"/>
  <c r="L59" i="34"/>
  <c r="M59" i="34" s="1"/>
  <c r="G156" i="34"/>
  <c r="G93" i="34"/>
  <c r="G124" i="34"/>
  <c r="K123" i="34" s="1"/>
  <c r="G61" i="34"/>
  <c r="K60" i="34"/>
  <c r="L123" i="33"/>
  <c r="M123" i="33" s="1"/>
  <c r="B123" i="33" s="1"/>
  <c r="C123" i="33" s="1"/>
  <c r="L186" i="33"/>
  <c r="M186" i="33" s="1"/>
  <c r="B187" i="33" s="1"/>
  <c r="C187" i="33" s="1"/>
  <c r="L187" i="33"/>
  <c r="M187" i="33" s="1"/>
  <c r="L58" i="33"/>
  <c r="M58" i="33" s="1"/>
  <c r="L59" i="33"/>
  <c r="M59" i="33" s="1"/>
  <c r="L153" i="33"/>
  <c r="M153" i="33" s="1"/>
  <c r="L154" i="33"/>
  <c r="M154" i="33" s="1"/>
  <c r="G61" i="33"/>
  <c r="K60" i="33" s="1"/>
  <c r="G92" i="33"/>
  <c r="K91" i="33" s="1"/>
  <c r="B122" i="33"/>
  <c r="C122" i="33" s="1"/>
  <c r="B121" i="33"/>
  <c r="C121" i="33" s="1"/>
  <c r="B185" i="33"/>
  <c r="C185" i="33" s="1"/>
  <c r="B89" i="33"/>
  <c r="C89" i="33" s="1"/>
  <c r="G125" i="33"/>
  <c r="G156" i="33"/>
  <c r="K155" i="33"/>
  <c r="K90" i="33"/>
  <c r="L59" i="32"/>
  <c r="M59" i="32" s="1"/>
  <c r="B59" i="32" s="1"/>
  <c r="C59" i="32" s="1"/>
  <c r="L60" i="32"/>
  <c r="M60" i="32" s="1"/>
  <c r="G92" i="32"/>
  <c r="K91" i="32" s="1"/>
  <c r="K90" i="32"/>
  <c r="G62" i="32"/>
  <c r="G186" i="32"/>
  <c r="K185" i="32" s="1"/>
  <c r="K184" i="32"/>
  <c r="G123" i="32"/>
  <c r="K122" i="32" s="1"/>
  <c r="K121" i="32"/>
  <c r="B58" i="32"/>
  <c r="C58" i="32" s="1"/>
  <c r="G155" i="32"/>
  <c r="K154" i="32" s="1"/>
  <c r="K153" i="32"/>
  <c r="B89" i="32"/>
  <c r="C89" i="32" s="1"/>
  <c r="L122" i="31"/>
  <c r="M122" i="31" s="1"/>
  <c r="L58" i="31"/>
  <c r="M58" i="31" s="1"/>
  <c r="L153" i="31"/>
  <c r="M153" i="31" s="1"/>
  <c r="B153" i="31" s="1"/>
  <c r="C153" i="31" s="1"/>
  <c r="L187" i="31"/>
  <c r="M187" i="31" s="1"/>
  <c r="L59" i="31"/>
  <c r="M59" i="31" s="1"/>
  <c r="L121" i="31"/>
  <c r="M121" i="31" s="1"/>
  <c r="L154" i="31"/>
  <c r="M154" i="31" s="1"/>
  <c r="L185" i="31"/>
  <c r="M185" i="31" s="1"/>
  <c r="G61" i="31"/>
  <c r="K60" i="31" s="1"/>
  <c r="G124" i="31"/>
  <c r="K123" i="31"/>
  <c r="G92" i="31"/>
  <c r="K91" i="31" s="1"/>
  <c r="K90" i="31"/>
  <c r="G156" i="31"/>
  <c r="B152" i="31"/>
  <c r="C152" i="31" s="1"/>
  <c r="L90" i="30"/>
  <c r="M90" i="30" s="1"/>
  <c r="G155" i="30"/>
  <c r="K154" i="30" s="1"/>
  <c r="K153" i="30"/>
  <c r="G92" i="30"/>
  <c r="K91" i="30" s="1"/>
  <c r="G124" i="30"/>
  <c r="K123" i="30" s="1"/>
  <c r="K122" i="30"/>
  <c r="B61" i="30"/>
  <c r="C61" i="30" s="1"/>
  <c r="L184" i="29"/>
  <c r="M184" i="29" s="1"/>
  <c r="B184" i="29" s="1"/>
  <c r="C184" i="29" s="1"/>
  <c r="L185" i="29"/>
  <c r="M185" i="29" s="1"/>
  <c r="L62" i="29"/>
  <c r="M62" i="29" s="1"/>
  <c r="B63" i="29" s="1"/>
  <c r="C63" i="29" s="1"/>
  <c r="L90" i="29"/>
  <c r="M90" i="29" s="1"/>
  <c r="L121" i="29"/>
  <c r="M121" i="29" s="1"/>
  <c r="L153" i="29"/>
  <c r="M153" i="29" s="1"/>
  <c r="L120" i="29"/>
  <c r="M120" i="29" s="1"/>
  <c r="G92" i="29"/>
  <c r="K91" i="29" s="1"/>
  <c r="G123" i="29"/>
  <c r="K122" i="29"/>
  <c r="B61" i="29"/>
  <c r="C61" i="29" s="1"/>
  <c r="G155" i="29"/>
  <c r="K154" i="29" s="1"/>
  <c r="G187" i="29"/>
  <c r="B152" i="29"/>
  <c r="C152" i="29" s="1"/>
  <c r="B151" i="29"/>
  <c r="C151" i="29" s="1"/>
  <c r="L90" i="28"/>
  <c r="M90" i="28" s="1"/>
  <c r="B90" i="28" s="1"/>
  <c r="C90" i="28" s="1"/>
  <c r="L59" i="28"/>
  <c r="M59" i="28" s="1"/>
  <c r="L121" i="28"/>
  <c r="M121" i="28" s="1"/>
  <c r="L122" i="28"/>
  <c r="M122" i="28" s="1"/>
  <c r="L154" i="28"/>
  <c r="M154" i="28" s="1"/>
  <c r="B154" i="28" s="1"/>
  <c r="C154" i="28" s="1"/>
  <c r="L58" i="28"/>
  <c r="M58" i="28" s="1"/>
  <c r="G61" i="28"/>
  <c r="K60" i="28" s="1"/>
  <c r="G124" i="28"/>
  <c r="K123" i="28" s="1"/>
  <c r="G156" i="28"/>
  <c r="K155" i="28"/>
  <c r="G92" i="28"/>
  <c r="K91" i="28"/>
  <c r="L120" i="27"/>
  <c r="M120" i="27" s="1"/>
  <c r="L121" i="27"/>
  <c r="M121" i="27" s="1"/>
  <c r="L90" i="27"/>
  <c r="M90" i="27" s="1"/>
  <c r="L59" i="27"/>
  <c r="M59" i="27" s="1"/>
  <c r="B59" i="27" s="1"/>
  <c r="C59" i="27" s="1"/>
  <c r="L152" i="27"/>
  <c r="M152" i="27" s="1"/>
  <c r="B152" i="27" s="1"/>
  <c r="C152" i="27" s="1"/>
  <c r="G123" i="27"/>
  <c r="G187" i="27"/>
  <c r="K185" i="27"/>
  <c r="G92" i="27"/>
  <c r="G61" i="27"/>
  <c r="K60" i="27" s="1"/>
  <c r="G154" i="27"/>
  <c r="B184" i="27"/>
  <c r="C184" i="27" s="1"/>
  <c r="B183" i="27"/>
  <c r="C183" i="27" s="1"/>
  <c r="L61" i="26"/>
  <c r="M61" i="26" s="1"/>
  <c r="L120" i="26"/>
  <c r="M120" i="26" s="1"/>
  <c r="B120" i="26" s="1"/>
  <c r="C120" i="26" s="1"/>
  <c r="L153" i="26"/>
  <c r="M153" i="26" s="1"/>
  <c r="L90" i="26"/>
  <c r="M90" i="26" s="1"/>
  <c r="B90" i="26" s="1"/>
  <c r="C90" i="26" s="1"/>
  <c r="L60" i="26"/>
  <c r="M60" i="26" s="1"/>
  <c r="G156" i="26"/>
  <c r="K155" i="26"/>
  <c r="G185" i="26"/>
  <c r="K184" i="26" s="1"/>
  <c r="G92" i="26"/>
  <c r="B182" i="26"/>
  <c r="C182" i="26" s="1"/>
  <c r="B181" i="26"/>
  <c r="C181" i="26" s="1"/>
  <c r="K154" i="26"/>
  <c r="G123" i="26"/>
  <c r="K122" i="26" s="1"/>
  <c r="K121" i="26"/>
  <c r="K183" i="26"/>
  <c r="G63" i="26"/>
  <c r="B152" i="26"/>
  <c r="C152" i="26" s="1"/>
  <c r="B119" i="26"/>
  <c r="C119" i="26" s="1"/>
  <c r="B89" i="26"/>
  <c r="C89" i="26" s="1"/>
  <c r="B88" i="26"/>
  <c r="C88" i="26" s="1"/>
  <c r="B59" i="21"/>
  <c r="C59" i="21" s="1"/>
  <c r="L60" i="25"/>
  <c r="M60" i="25" s="1"/>
  <c r="L125" i="25"/>
  <c r="M125" i="25" s="1"/>
  <c r="L185" i="25"/>
  <c r="M185" i="25" s="1"/>
  <c r="B185" i="25" s="1"/>
  <c r="C185" i="25" s="1"/>
  <c r="L186" i="25"/>
  <c r="M186" i="25" s="1"/>
  <c r="B187" i="25" s="1"/>
  <c r="C187" i="25" s="1"/>
  <c r="L187" i="25"/>
  <c r="M187" i="25" s="1"/>
  <c r="K124" i="25"/>
  <c r="G92" i="25"/>
  <c r="K91" i="25" s="1"/>
  <c r="K90" i="25"/>
  <c r="G155" i="25"/>
  <c r="K154" i="25" s="1"/>
  <c r="K153" i="25"/>
  <c r="G62" i="25"/>
  <c r="B123" i="25"/>
  <c r="C123" i="25" s="1"/>
  <c r="B184" i="25"/>
  <c r="C184" i="25" s="1"/>
  <c r="B122" i="25"/>
  <c r="C122" i="25" s="1"/>
  <c r="L186" i="24"/>
  <c r="M186" i="24" s="1"/>
  <c r="L60" i="24"/>
  <c r="M60" i="24" s="1"/>
  <c r="B60" i="24" s="1"/>
  <c r="C60" i="24" s="1"/>
  <c r="L90" i="24"/>
  <c r="M90" i="24" s="1"/>
  <c r="B90" i="24" s="1"/>
  <c r="C90" i="24" s="1"/>
  <c r="L153" i="24"/>
  <c r="M153" i="24" s="1"/>
  <c r="B153" i="24" s="1"/>
  <c r="C153" i="24" s="1"/>
  <c r="L120" i="24"/>
  <c r="M120" i="24" s="1"/>
  <c r="G62" i="24"/>
  <c r="G92" i="24"/>
  <c r="K91" i="24" s="1"/>
  <c r="G155" i="24"/>
  <c r="K154" i="24" s="1"/>
  <c r="G123" i="24"/>
  <c r="K122" i="24" s="1"/>
  <c r="K121" i="24"/>
  <c r="B59" i="24"/>
  <c r="C59" i="24" s="1"/>
  <c r="L153" i="23"/>
  <c r="M153" i="23" s="1"/>
  <c r="L60" i="23"/>
  <c r="M60" i="23" s="1"/>
  <c r="B60" i="23" s="1"/>
  <c r="C60" i="23" s="1"/>
  <c r="L90" i="23"/>
  <c r="M90" i="23" s="1"/>
  <c r="G62" i="23"/>
  <c r="G123" i="23"/>
  <c r="K122" i="23" s="1"/>
  <c r="K121" i="23"/>
  <c r="G92" i="23"/>
  <c r="G155" i="23"/>
  <c r="K154" i="23" s="1"/>
  <c r="G186" i="23"/>
  <c r="K185" i="23" s="1"/>
  <c r="K184" i="23"/>
  <c r="B59" i="23"/>
  <c r="C59" i="23" s="1"/>
  <c r="B58" i="23"/>
  <c r="C58" i="23" s="1"/>
  <c r="B152" i="23"/>
  <c r="C152" i="23" s="1"/>
  <c r="L60" i="22"/>
  <c r="M60" i="22" s="1"/>
  <c r="L182" i="22"/>
  <c r="M182" i="22" s="1"/>
  <c r="L123" i="22"/>
  <c r="M123" i="22" s="1"/>
  <c r="L125" i="22"/>
  <c r="M125" i="22" s="1"/>
  <c r="L152" i="22"/>
  <c r="M152" i="22" s="1"/>
  <c r="B152" i="22" s="1"/>
  <c r="C152" i="22" s="1"/>
  <c r="L90" i="22"/>
  <c r="M90" i="22" s="1"/>
  <c r="B90" i="22" s="1"/>
  <c r="C90" i="22" s="1"/>
  <c r="G62" i="22"/>
  <c r="G185" i="22"/>
  <c r="K184" i="22" s="1"/>
  <c r="K183" i="22"/>
  <c r="B181" i="22"/>
  <c r="C181" i="22" s="1"/>
  <c r="B59" i="22"/>
  <c r="C59" i="22" s="1"/>
  <c r="B58" i="22"/>
  <c r="C58" i="22" s="1"/>
  <c r="B58" i="21"/>
  <c r="C58" i="21" s="1"/>
  <c r="B151" i="22"/>
  <c r="C151" i="22" s="1"/>
  <c r="K124" i="22"/>
  <c r="G154" i="22"/>
  <c r="K153" i="22" s="1"/>
  <c r="G92" i="22"/>
  <c r="K91" i="22" s="1"/>
  <c r="B89" i="22"/>
  <c r="C89" i="22" s="1"/>
  <c r="L121" i="21"/>
  <c r="M121" i="21" s="1"/>
  <c r="L122" i="21"/>
  <c r="M122" i="21" s="1"/>
  <c r="L185" i="21"/>
  <c r="M185" i="21" s="1"/>
  <c r="B185" i="21" s="1"/>
  <c r="C185" i="21" s="1"/>
  <c r="L60" i="21"/>
  <c r="M60" i="21" s="1"/>
  <c r="B60" i="21" s="1"/>
  <c r="C60" i="21" s="1"/>
  <c r="L154" i="21"/>
  <c r="M154" i="21" s="1"/>
  <c r="B154" i="21" s="1"/>
  <c r="C154" i="21" s="1"/>
  <c r="G93" i="21"/>
  <c r="K92" i="21" s="1"/>
  <c r="G62" i="21"/>
  <c r="K61" i="21" s="1"/>
  <c r="G156" i="21"/>
  <c r="G187" i="21"/>
  <c r="K91" i="21"/>
  <c r="G124" i="21"/>
  <c r="B153" i="21"/>
  <c r="C153" i="21" s="1"/>
  <c r="B184" i="21"/>
  <c r="C184" i="21" s="1"/>
  <c r="B183" i="21"/>
  <c r="C183" i="21" s="1"/>
  <c r="K152" i="1"/>
  <c r="L152" i="1" s="1"/>
  <c r="B152" i="1" s="1"/>
  <c r="C152" i="1" s="1"/>
  <c r="K57" i="1"/>
  <c r="K91" i="1"/>
  <c r="L91" i="1" s="1"/>
  <c r="K183" i="1"/>
  <c r="L183" i="1" s="1"/>
  <c r="B183" i="1" s="1"/>
  <c r="C183" i="1" s="1"/>
  <c r="K90" i="1"/>
  <c r="L90" i="1" s="1"/>
  <c r="C59" i="3"/>
  <c r="L56" i="1"/>
  <c r="B56" i="1" s="1"/>
  <c r="C56" i="1" s="1"/>
  <c r="B151" i="2"/>
  <c r="C151" i="2" s="1"/>
  <c r="G61" i="9"/>
  <c r="K60" i="9" s="1"/>
  <c r="K93" i="9"/>
  <c r="K155" i="9"/>
  <c r="G185" i="9"/>
  <c r="K184" i="9" s="1"/>
  <c r="B92" i="9"/>
  <c r="C92" i="9" s="1"/>
  <c r="B91" i="9"/>
  <c r="C91" i="9" s="1"/>
  <c r="G123" i="9"/>
  <c r="K122" i="9" s="1"/>
  <c r="B154" i="9"/>
  <c r="C154" i="9" s="1"/>
  <c r="B153" i="9"/>
  <c r="C153" i="9" s="1"/>
  <c r="G61" i="8"/>
  <c r="K60" i="8" s="1"/>
  <c r="G154" i="8"/>
  <c r="K153" i="8" s="1"/>
  <c r="G123" i="8"/>
  <c r="K122" i="8" s="1"/>
  <c r="G92" i="8"/>
  <c r="B120" i="8"/>
  <c r="C120" i="8" s="1"/>
  <c r="B119" i="8"/>
  <c r="C119" i="8" s="1"/>
  <c r="G186" i="8"/>
  <c r="K185" i="8" s="1"/>
  <c r="K59" i="8"/>
  <c r="G61" i="4"/>
  <c r="K60" i="4" s="1"/>
  <c r="K155" i="4"/>
  <c r="G125" i="4"/>
  <c r="G186" i="4"/>
  <c r="K185" i="4" s="1"/>
  <c r="B150" i="2"/>
  <c r="C150" i="2" s="1"/>
  <c r="G92" i="4"/>
  <c r="B58" i="4"/>
  <c r="C58" i="4" s="1"/>
  <c r="G62" i="3"/>
  <c r="K61" i="3" s="1"/>
  <c r="G186" i="3"/>
  <c r="G125" i="3"/>
  <c r="G154" i="3"/>
  <c r="G92" i="2"/>
  <c r="G154" i="2"/>
  <c r="J153" i="2" s="1"/>
  <c r="B89" i="2"/>
  <c r="C89" i="2" s="1"/>
  <c r="J152" i="2"/>
  <c r="G61" i="2"/>
  <c r="J60" i="2" s="1"/>
  <c r="B58" i="2"/>
  <c r="C58" i="2" s="1"/>
  <c r="G185" i="2"/>
  <c r="J184" i="2" s="1"/>
  <c r="G125" i="2"/>
  <c r="G185" i="1"/>
  <c r="J184" i="1"/>
  <c r="G154" i="1"/>
  <c r="G123" i="1"/>
  <c r="J122" i="1"/>
  <c r="J121" i="1"/>
  <c r="G93" i="1"/>
  <c r="G59" i="1"/>
  <c r="J58" i="1" s="1"/>
  <c r="K184" i="1" a="1"/>
  <c r="L121" i="23" a="1"/>
  <c r="L153" i="30" a="1"/>
  <c r="L121" i="26" a="1"/>
  <c r="L155" i="4" a="1"/>
  <c r="L90" i="32" a="1"/>
  <c r="L122" i="26" a="1"/>
  <c r="L92" i="21" a="1"/>
  <c r="L154" i="23" a="1"/>
  <c r="L185" i="4" a="1"/>
  <c r="L122" i="8" a="1"/>
  <c r="L91" i="33" a="1"/>
  <c r="L60" i="31" a="1"/>
  <c r="L155" i="9" a="1"/>
  <c r="L122" i="30" a="1"/>
  <c r="L60" i="27" a="1"/>
  <c r="K152" i="2" a="1"/>
  <c r="L185" i="27" a="1"/>
  <c r="L90" i="33" a="1"/>
  <c r="L184" i="9" a="1"/>
  <c r="L184" i="32" a="1"/>
  <c r="L185" i="23" a="1"/>
  <c r="L155" i="26" a="1"/>
  <c r="L122" i="9" a="1"/>
  <c r="L123" i="28" a="1"/>
  <c r="L60" i="9" a="1"/>
  <c r="L183" i="22" a="1"/>
  <c r="L155" i="33" a="1"/>
  <c r="L60" i="8" a="1"/>
  <c r="L186" i="31" a="1"/>
  <c r="L60" i="33" a="1"/>
  <c r="L124" i="25" a="1"/>
  <c r="L154" i="30" a="1"/>
  <c r="L91" i="28" a="1"/>
  <c r="L90" i="31" a="1"/>
  <c r="L91" i="30" a="1"/>
  <c r="L185" i="32" a="1"/>
  <c r="L155" i="28" a="1"/>
  <c r="L184" i="23" a="1"/>
  <c r="L124" i="22" a="1"/>
  <c r="L91" i="29" a="1"/>
  <c r="L121" i="32" a="1"/>
  <c r="L91" i="24" a="1"/>
  <c r="L93" i="9" a="1"/>
  <c r="L90" i="25" a="1"/>
  <c r="L122" i="29" a="1"/>
  <c r="L122" i="24" a="1"/>
  <c r="L93" i="3" a="1"/>
  <c r="L154" i="26" a="1"/>
  <c r="L61" i="21" a="1"/>
  <c r="L154" i="25" a="1"/>
  <c r="L153" i="32" a="1"/>
  <c r="L123" i="31" a="1"/>
  <c r="L183" i="26" a="1"/>
  <c r="L91" i="21" a="1"/>
  <c r="L61" i="3" a="1"/>
  <c r="L153" i="25" a="1"/>
  <c r="K60" i="2" a="1"/>
  <c r="L154" i="29" a="1"/>
  <c r="L122" i="23" a="1"/>
  <c r="L123" i="34" a="1"/>
  <c r="K184" i="2" a="1"/>
  <c r="L91" i="32" a="1"/>
  <c r="L91" i="22" a="1"/>
  <c r="L91" i="31" a="1"/>
  <c r="K58" i="1" a="1"/>
  <c r="L153" i="8" a="1"/>
  <c r="L154" i="24" a="1"/>
  <c r="L91" i="25" a="1"/>
  <c r="L184" i="26" a="1"/>
  <c r="L122" i="32" a="1"/>
  <c r="L185" i="8" a="1"/>
  <c r="L154" i="32" a="1"/>
  <c r="K153" i="2" a="1"/>
  <c r="L184" i="22" a="1"/>
  <c r="K121" i="1" a="1"/>
  <c r="L60" i="28" a="1"/>
  <c r="L59" i="8" a="1"/>
  <c r="L60" i="34" a="1"/>
  <c r="L60" i="4" a="1"/>
  <c r="K122" i="1" a="1"/>
  <c r="L153" i="22" a="1"/>
  <c r="L123" i="30" a="1"/>
  <c r="L121" i="24" a="1"/>
  <c r="L156" i="34" a="1"/>
  <c r="L156" i="33" a="1"/>
  <c r="L125" i="33" a="1"/>
  <c r="L156" i="31" a="1"/>
  <c r="L187" i="29" a="1"/>
  <c r="L156" i="28" a="1"/>
  <c r="L187" i="27" a="1"/>
  <c r="L156" i="26" a="1"/>
  <c r="L63" i="26" a="1"/>
  <c r="L187" i="21" a="1"/>
  <c r="K125" i="2" a="1"/>
  <c r="L125" i="3" a="1"/>
  <c r="L125" i="4" a="1"/>
  <c r="L156" i="21" a="1"/>
  <c r="B186" i="30" l="1"/>
  <c r="C186" i="30" s="1"/>
  <c r="B186" i="34"/>
  <c r="C186" i="34" s="1"/>
  <c r="B186" i="28"/>
  <c r="C186" i="28" s="1"/>
  <c r="K155" i="34"/>
  <c r="L186" i="31"/>
  <c r="M186" i="31" s="1"/>
  <c r="B187" i="31" s="1"/>
  <c r="C187" i="31" s="1"/>
  <c r="K62" i="26"/>
  <c r="L93" i="3"/>
  <c r="M93" i="3" s="1"/>
  <c r="B94" i="3" s="1"/>
  <c r="C94" i="3" s="1"/>
  <c r="K124" i="3"/>
  <c r="B62" i="30"/>
  <c r="C62" i="30" s="1"/>
  <c r="K186" i="27"/>
  <c r="B32" i="1"/>
  <c r="C32" i="1" s="1"/>
  <c r="B32" i="2"/>
  <c r="C32" i="2" s="1"/>
  <c r="B31" i="2"/>
  <c r="C31" i="2" s="1"/>
  <c r="J124" i="2"/>
  <c r="K155" i="31"/>
  <c r="L153" i="8"/>
  <c r="M153" i="8" s="1"/>
  <c r="B153" i="8" s="1"/>
  <c r="C153" i="8" s="1"/>
  <c r="L60" i="8"/>
  <c r="M60" i="8" s="1"/>
  <c r="L185" i="8"/>
  <c r="M185" i="8" s="1"/>
  <c r="B185" i="8" s="1"/>
  <c r="C185" i="8" s="1"/>
  <c r="L122" i="8"/>
  <c r="M122" i="8" s="1"/>
  <c r="B122" i="8" s="1"/>
  <c r="C122" i="8" s="1"/>
  <c r="L59" i="8"/>
  <c r="M59" i="8" s="1"/>
  <c r="L93" i="9"/>
  <c r="M93" i="9" s="1"/>
  <c r="L184" i="9"/>
  <c r="M184" i="9" s="1"/>
  <c r="B184" i="9" s="1"/>
  <c r="C184" i="9" s="1"/>
  <c r="L155" i="9"/>
  <c r="M155" i="9" s="1"/>
  <c r="L60" i="9"/>
  <c r="M60" i="9" s="1"/>
  <c r="B60" i="9" s="1"/>
  <c r="C60" i="9" s="1"/>
  <c r="L122" i="9"/>
  <c r="M122" i="9" s="1"/>
  <c r="B122" i="9" s="1"/>
  <c r="C122" i="9" s="1"/>
  <c r="L155" i="4"/>
  <c r="M155" i="4" s="1"/>
  <c r="L125" i="4"/>
  <c r="M125" i="4" s="1"/>
  <c r="L185" i="4"/>
  <c r="M185" i="4" s="1"/>
  <c r="B185" i="4" s="1"/>
  <c r="C185" i="4" s="1"/>
  <c r="L60" i="4"/>
  <c r="M60" i="4" s="1"/>
  <c r="B60" i="4" s="1"/>
  <c r="C60" i="4" s="1"/>
  <c r="K124" i="4"/>
  <c r="L125" i="3"/>
  <c r="M125" i="3" s="1"/>
  <c r="L61" i="3"/>
  <c r="M61" i="3" s="1"/>
  <c r="K60" i="2"/>
  <c r="L60" i="2" s="1"/>
  <c r="K184" i="2"/>
  <c r="L184" i="2" s="1"/>
  <c r="B184" i="2" s="1"/>
  <c r="C184" i="2" s="1"/>
  <c r="K125" i="2"/>
  <c r="L125" i="2" s="1"/>
  <c r="K152" i="2"/>
  <c r="L152" i="2" s="1"/>
  <c r="K153" i="2"/>
  <c r="L153" i="2" s="1"/>
  <c r="L60" i="34"/>
  <c r="M60" i="34" s="1"/>
  <c r="B60" i="34" s="1"/>
  <c r="C60" i="34" s="1"/>
  <c r="L156" i="34"/>
  <c r="M156" i="34" s="1"/>
  <c r="L123" i="34"/>
  <c r="M123" i="34" s="1"/>
  <c r="B123" i="34" s="1"/>
  <c r="C123" i="34" s="1"/>
  <c r="G94" i="34"/>
  <c r="K92" i="34"/>
  <c r="B59" i="34"/>
  <c r="C59" i="34" s="1"/>
  <c r="B58" i="34"/>
  <c r="C58" i="34" s="1"/>
  <c r="G62" i="34"/>
  <c r="G125" i="34"/>
  <c r="B122" i="34"/>
  <c r="C122" i="34" s="1"/>
  <c r="B121" i="34"/>
  <c r="C121" i="34" s="1"/>
  <c r="B91" i="34"/>
  <c r="C91" i="34" s="1"/>
  <c r="B90" i="34"/>
  <c r="C90" i="34" s="1"/>
  <c r="B186" i="33"/>
  <c r="C186" i="33" s="1"/>
  <c r="L91" i="33"/>
  <c r="M91" i="33" s="1"/>
  <c r="L125" i="33"/>
  <c r="M125" i="33" s="1"/>
  <c r="L60" i="33"/>
  <c r="M60" i="33" s="1"/>
  <c r="B60" i="33" s="1"/>
  <c r="C60" i="33" s="1"/>
  <c r="L90" i="33"/>
  <c r="M90" i="33" s="1"/>
  <c r="L155" i="33"/>
  <c r="M155" i="33" s="1"/>
  <c r="B156" i="33" s="1"/>
  <c r="C156" i="33" s="1"/>
  <c r="L156" i="33"/>
  <c r="M156" i="33" s="1"/>
  <c r="K124" i="33"/>
  <c r="G93" i="33"/>
  <c r="G62" i="33"/>
  <c r="K61" i="33" s="1"/>
  <c r="B154" i="33"/>
  <c r="C154" i="33" s="1"/>
  <c r="B153" i="33"/>
  <c r="C153" i="33" s="1"/>
  <c r="B59" i="33"/>
  <c r="C59" i="33" s="1"/>
  <c r="B58" i="33"/>
  <c r="C58" i="33" s="1"/>
  <c r="L153" i="32"/>
  <c r="M153" i="32" s="1"/>
  <c r="L154" i="32"/>
  <c r="M154" i="32" s="1"/>
  <c r="L121" i="32"/>
  <c r="M121" i="32" s="1"/>
  <c r="L122" i="32"/>
  <c r="M122" i="32" s="1"/>
  <c r="L185" i="32"/>
  <c r="M185" i="32" s="1"/>
  <c r="L90" i="32"/>
  <c r="M90" i="32" s="1"/>
  <c r="L91" i="32"/>
  <c r="M91" i="32" s="1"/>
  <c r="L184" i="32"/>
  <c r="M184" i="32" s="1"/>
  <c r="G156" i="32"/>
  <c r="G124" i="32"/>
  <c r="K123" i="32"/>
  <c r="G187" i="32"/>
  <c r="K186" i="32"/>
  <c r="G63" i="32"/>
  <c r="K61" i="32"/>
  <c r="G93" i="32"/>
  <c r="B60" i="32"/>
  <c r="C60" i="32" s="1"/>
  <c r="L156" i="31"/>
  <c r="M156" i="31" s="1"/>
  <c r="L91" i="31"/>
  <c r="M91" i="31" s="1"/>
  <c r="L123" i="31"/>
  <c r="M123" i="31" s="1"/>
  <c r="B123" i="31" s="1"/>
  <c r="C123" i="31" s="1"/>
  <c r="L90" i="31"/>
  <c r="M90" i="31" s="1"/>
  <c r="L60" i="31"/>
  <c r="M60" i="31" s="1"/>
  <c r="B60" i="31" s="1"/>
  <c r="C60" i="31" s="1"/>
  <c r="G125" i="31"/>
  <c r="G62" i="31"/>
  <c r="G93" i="31"/>
  <c r="B185" i="31"/>
  <c r="C185" i="31" s="1"/>
  <c r="B122" i="31"/>
  <c r="C122" i="31" s="1"/>
  <c r="B121" i="31"/>
  <c r="C121" i="31" s="1"/>
  <c r="B154" i="31"/>
  <c r="C154" i="31" s="1"/>
  <c r="B59" i="31"/>
  <c r="C59" i="31" s="1"/>
  <c r="B58" i="31"/>
  <c r="C58" i="31" s="1"/>
  <c r="L123" i="30"/>
  <c r="M123" i="30" s="1"/>
  <c r="L122" i="30"/>
  <c r="M122" i="30" s="1"/>
  <c r="L91" i="30"/>
  <c r="M91" i="30" s="1"/>
  <c r="B91" i="30" s="1"/>
  <c r="C91" i="30" s="1"/>
  <c r="L153" i="30"/>
  <c r="M153" i="30" s="1"/>
  <c r="L154" i="30"/>
  <c r="M154" i="30" s="1"/>
  <c r="G125" i="30"/>
  <c r="B90" i="30"/>
  <c r="C90" i="30" s="1"/>
  <c r="G93" i="30"/>
  <c r="G156" i="30"/>
  <c r="L91" i="29"/>
  <c r="M91" i="29" s="1"/>
  <c r="L187" i="29"/>
  <c r="M187" i="29" s="1"/>
  <c r="L154" i="29"/>
  <c r="M154" i="29" s="1"/>
  <c r="B154" i="29" s="1"/>
  <c r="C154" i="29" s="1"/>
  <c r="L122" i="29"/>
  <c r="M122" i="29" s="1"/>
  <c r="B122" i="29" s="1"/>
  <c r="C122" i="29" s="1"/>
  <c r="G93" i="29"/>
  <c r="K92" i="29"/>
  <c r="B121" i="29"/>
  <c r="C121" i="29" s="1"/>
  <c r="B120" i="29"/>
  <c r="C120" i="29" s="1"/>
  <c r="B90" i="29"/>
  <c r="C90" i="29" s="1"/>
  <c r="B185" i="29"/>
  <c r="C185" i="29" s="1"/>
  <c r="B153" i="29"/>
  <c r="C153" i="29" s="1"/>
  <c r="K186" i="29"/>
  <c r="G156" i="29"/>
  <c r="B62" i="29"/>
  <c r="C62" i="29" s="1"/>
  <c r="G124" i="29"/>
  <c r="K123" i="29" s="1"/>
  <c r="L123" i="28"/>
  <c r="M123" i="28" s="1"/>
  <c r="B123" i="28" s="1"/>
  <c r="C123" i="28" s="1"/>
  <c r="L91" i="28"/>
  <c r="M91" i="28" s="1"/>
  <c r="B91" i="28" s="1"/>
  <c r="C91" i="28" s="1"/>
  <c r="L155" i="28"/>
  <c r="M155" i="28" s="1"/>
  <c r="B156" i="28" s="1"/>
  <c r="C156" i="28" s="1"/>
  <c r="L156" i="28"/>
  <c r="M156" i="28" s="1"/>
  <c r="L60" i="28"/>
  <c r="M60" i="28" s="1"/>
  <c r="B60" i="28" s="1"/>
  <c r="C60" i="28" s="1"/>
  <c r="G93" i="28"/>
  <c r="G62" i="28"/>
  <c r="B122" i="28"/>
  <c r="C122" i="28" s="1"/>
  <c r="B121" i="28"/>
  <c r="C121" i="28" s="1"/>
  <c r="G125" i="28"/>
  <c r="B59" i="28"/>
  <c r="C59" i="28" s="1"/>
  <c r="B58" i="28"/>
  <c r="C58" i="28" s="1"/>
  <c r="L60" i="27"/>
  <c r="M60" i="27" s="1"/>
  <c r="B60" i="27" s="1"/>
  <c r="C60" i="27" s="1"/>
  <c r="L185" i="27"/>
  <c r="M185" i="27" s="1"/>
  <c r="L187" i="27"/>
  <c r="M187" i="27" s="1"/>
  <c r="G155" i="27"/>
  <c r="K154" i="27" s="1"/>
  <c r="K153" i="27"/>
  <c r="G62" i="27"/>
  <c r="G93" i="27"/>
  <c r="K91" i="27"/>
  <c r="G124" i="27"/>
  <c r="K123" i="27" s="1"/>
  <c r="K122" i="27"/>
  <c r="B90" i="27"/>
  <c r="C90" i="27" s="1"/>
  <c r="B121" i="27"/>
  <c r="C121" i="27" s="1"/>
  <c r="B120" i="27"/>
  <c r="C120" i="27" s="1"/>
  <c r="L63" i="26"/>
  <c r="M63" i="26" s="1"/>
  <c r="L183" i="26"/>
  <c r="M183" i="26" s="1"/>
  <c r="L121" i="26"/>
  <c r="M121" i="26" s="1"/>
  <c r="L122" i="26"/>
  <c r="M122" i="26" s="1"/>
  <c r="L154" i="26"/>
  <c r="M154" i="26" s="1"/>
  <c r="L184" i="26"/>
  <c r="M184" i="26" s="1"/>
  <c r="L155" i="26"/>
  <c r="M155" i="26" s="1"/>
  <c r="B156" i="26" s="1"/>
  <c r="C156" i="26" s="1"/>
  <c r="L156" i="26"/>
  <c r="M156" i="26" s="1"/>
  <c r="G124" i="26"/>
  <c r="G93" i="26"/>
  <c r="K91" i="26"/>
  <c r="G186" i="26"/>
  <c r="K185" i="26" s="1"/>
  <c r="B61" i="26"/>
  <c r="C61" i="26" s="1"/>
  <c r="B60" i="26"/>
  <c r="C60" i="26" s="1"/>
  <c r="B153" i="26"/>
  <c r="C153" i="26" s="1"/>
  <c r="L90" i="25"/>
  <c r="M90" i="25" s="1"/>
  <c r="L153" i="25"/>
  <c r="M153" i="25" s="1"/>
  <c r="L154" i="25"/>
  <c r="M154" i="25" s="1"/>
  <c r="L91" i="25"/>
  <c r="M91" i="25" s="1"/>
  <c r="L124" i="25"/>
  <c r="M124" i="25" s="1"/>
  <c r="G93" i="25"/>
  <c r="G63" i="25"/>
  <c r="K61" i="25"/>
  <c r="G156" i="25"/>
  <c r="K155" i="25"/>
  <c r="B186" i="25"/>
  <c r="C186" i="25" s="1"/>
  <c r="B60" i="25"/>
  <c r="C60" i="25" s="1"/>
  <c r="L121" i="24"/>
  <c r="M121" i="24" s="1"/>
  <c r="B121" i="24" s="1"/>
  <c r="C121" i="24" s="1"/>
  <c r="L122" i="24"/>
  <c r="M122" i="24" s="1"/>
  <c r="L154" i="24"/>
  <c r="M154" i="24" s="1"/>
  <c r="B154" i="24" s="1"/>
  <c r="C154" i="24" s="1"/>
  <c r="L91" i="24"/>
  <c r="M91" i="24" s="1"/>
  <c r="B91" i="24" s="1"/>
  <c r="C91" i="24" s="1"/>
  <c r="G124" i="24"/>
  <c r="G156" i="24"/>
  <c r="G93" i="24"/>
  <c r="K92" i="24" s="1"/>
  <c r="G63" i="24"/>
  <c r="K61" i="24"/>
  <c r="B120" i="24"/>
  <c r="C120" i="24" s="1"/>
  <c r="B187" i="24"/>
  <c r="C187" i="24" s="1"/>
  <c r="B186" i="24"/>
  <c r="C186" i="24" s="1"/>
  <c r="L121" i="23"/>
  <c r="M121" i="23" s="1"/>
  <c r="L122" i="23"/>
  <c r="M122" i="23" s="1"/>
  <c r="L184" i="23"/>
  <c r="M184" i="23" s="1"/>
  <c r="L185" i="23"/>
  <c r="M185" i="23" s="1"/>
  <c r="L154" i="23"/>
  <c r="M154" i="23" s="1"/>
  <c r="B154" i="23" s="1"/>
  <c r="C154" i="23" s="1"/>
  <c r="G93" i="23"/>
  <c r="K91" i="23"/>
  <c r="G124" i="23"/>
  <c r="K123" i="23"/>
  <c r="G63" i="23"/>
  <c r="K61" i="23"/>
  <c r="B90" i="23"/>
  <c r="C90" i="23" s="1"/>
  <c r="B153" i="23"/>
  <c r="C153" i="23" s="1"/>
  <c r="G187" i="23"/>
  <c r="G156" i="23"/>
  <c r="L184" i="22"/>
  <c r="M184" i="22" s="1"/>
  <c r="L153" i="22"/>
  <c r="M153" i="22" s="1"/>
  <c r="B153" i="22" s="1"/>
  <c r="C153" i="22" s="1"/>
  <c r="L124" i="22"/>
  <c r="M124" i="22" s="1"/>
  <c r="B125" i="22" s="1"/>
  <c r="C125" i="22" s="1"/>
  <c r="L183" i="22"/>
  <c r="M183" i="22" s="1"/>
  <c r="B183" i="22" s="1"/>
  <c r="C183" i="22" s="1"/>
  <c r="L91" i="22"/>
  <c r="M91" i="22" s="1"/>
  <c r="B91" i="22" s="1"/>
  <c r="C91" i="22" s="1"/>
  <c r="G63" i="22"/>
  <c r="K61" i="22"/>
  <c r="B182" i="22"/>
  <c r="C182" i="22" s="1"/>
  <c r="B60" i="22"/>
  <c r="C60" i="22" s="1"/>
  <c r="G186" i="22"/>
  <c r="K185" i="22" s="1"/>
  <c r="G93" i="22"/>
  <c r="K92" i="22" s="1"/>
  <c r="G155" i="22"/>
  <c r="B123" i="22"/>
  <c r="C123" i="22" s="1"/>
  <c r="L92" i="21"/>
  <c r="M92" i="21" s="1"/>
  <c r="L61" i="21"/>
  <c r="M61" i="21" s="1"/>
  <c r="B61" i="21" s="1"/>
  <c r="C61" i="21" s="1"/>
  <c r="L156" i="21"/>
  <c r="M156" i="21" s="1"/>
  <c r="L91" i="21"/>
  <c r="M91" i="21" s="1"/>
  <c r="L187" i="21"/>
  <c r="M187" i="21" s="1"/>
  <c r="G125" i="21"/>
  <c r="K155" i="21"/>
  <c r="K186" i="21"/>
  <c r="G63" i="21"/>
  <c r="K123" i="21"/>
  <c r="G94" i="21"/>
  <c r="B122" i="21"/>
  <c r="C122" i="21" s="1"/>
  <c r="B121" i="21"/>
  <c r="C121" i="21" s="1"/>
  <c r="K58" i="1"/>
  <c r="K121" i="1"/>
  <c r="L121" i="1" s="1"/>
  <c r="K122" i="1"/>
  <c r="L122" i="1" s="1"/>
  <c r="K184" i="1"/>
  <c r="L184" i="1" s="1"/>
  <c r="B184" i="1" s="1"/>
  <c r="C184" i="1" s="1"/>
  <c r="B60" i="3"/>
  <c r="C60" i="3" s="1"/>
  <c r="L57" i="1"/>
  <c r="B57" i="1" s="1"/>
  <c r="C57" i="1" s="1"/>
  <c r="G186" i="9"/>
  <c r="K185" i="9" s="1"/>
  <c r="G124" i="9"/>
  <c r="K123" i="9" s="1"/>
  <c r="G62" i="9"/>
  <c r="G93" i="8"/>
  <c r="K92" i="8" s="1"/>
  <c r="K91" i="8"/>
  <c r="G155" i="8"/>
  <c r="K154" i="8" s="1"/>
  <c r="G62" i="8"/>
  <c r="K61" i="8" s="1"/>
  <c r="G187" i="8"/>
  <c r="G124" i="8"/>
  <c r="K123" i="8" s="1"/>
  <c r="G187" i="4"/>
  <c r="G93" i="4"/>
  <c r="K92" i="4" s="1"/>
  <c r="G62" i="4"/>
  <c r="K91" i="4"/>
  <c r="B184" i="3"/>
  <c r="C184" i="3" s="1"/>
  <c r="G155" i="3"/>
  <c r="K154" i="3" s="1"/>
  <c r="B123" i="3"/>
  <c r="C123" i="3" s="1"/>
  <c r="B122" i="3"/>
  <c r="C122" i="3" s="1"/>
  <c r="G187" i="3"/>
  <c r="K185" i="3"/>
  <c r="G63" i="3"/>
  <c r="K153" i="3"/>
  <c r="G62" i="2"/>
  <c r="J61" i="2" s="1"/>
  <c r="G93" i="2"/>
  <c r="J92" i="2" s="1"/>
  <c r="G155" i="2"/>
  <c r="J154" i="2" s="1"/>
  <c r="J91" i="2"/>
  <c r="G186" i="2"/>
  <c r="J185" i="2" s="1"/>
  <c r="G186" i="1"/>
  <c r="J185" i="1" s="1"/>
  <c r="G155" i="1"/>
  <c r="J154" i="1" s="1"/>
  <c r="J153" i="1"/>
  <c r="G124" i="1"/>
  <c r="G94" i="1"/>
  <c r="J92" i="1"/>
  <c r="B91" i="1"/>
  <c r="C91" i="1" s="1"/>
  <c r="B90" i="1"/>
  <c r="C90" i="1" s="1"/>
  <c r="G60" i="1"/>
  <c r="K153" i="1" a="1"/>
  <c r="L92" i="4" a="1"/>
  <c r="L186" i="32" a="1"/>
  <c r="L124" i="3" a="1"/>
  <c r="L91" i="26" a="1"/>
  <c r="L61" i="33" a="1"/>
  <c r="L61" i="23" a="1"/>
  <c r="L91" i="27" a="1"/>
  <c r="K185" i="1" a="1"/>
  <c r="L61" i="32" a="1"/>
  <c r="L91" i="23" a="1"/>
  <c r="L155" i="25" a="1"/>
  <c r="L155" i="31" a="1"/>
  <c r="L123" i="21" a="1"/>
  <c r="L185" i="26" a="1"/>
  <c r="K61" i="2" a="1"/>
  <c r="L155" i="21" a="1"/>
  <c r="L154" i="3" a="1"/>
  <c r="L61" i="8" a="1"/>
  <c r="K91" i="2" a="1"/>
  <c r="L186" i="21" a="1"/>
  <c r="K92" i="2" a="1"/>
  <c r="K124" i="2" a="1"/>
  <c r="L62" i="26" a="1"/>
  <c r="L61" i="24" a="1"/>
  <c r="L92" i="24" a="1"/>
  <c r="L186" i="29" a="1"/>
  <c r="L124" i="33" a="1"/>
  <c r="L123" i="8" a="1"/>
  <c r="L92" i="8" a="1"/>
  <c r="L123" i="23" a="1"/>
  <c r="L122" i="27" a="1"/>
  <c r="K154" i="2" a="1"/>
  <c r="L155" i="34" a="1"/>
  <c r="L185" i="9" a="1"/>
  <c r="L123" i="29" a="1"/>
  <c r="K92" i="1" a="1"/>
  <c r="L91" i="4" a="1"/>
  <c r="L185" i="22" a="1"/>
  <c r="L91" i="8" a="1"/>
  <c r="L92" i="34" a="1"/>
  <c r="L185" i="3" a="1"/>
  <c r="K154" i="1" a="1"/>
  <c r="L186" i="27" a="1"/>
  <c r="L123" i="27" a="1"/>
  <c r="L92" i="29" a="1"/>
  <c r="L123" i="9" a="1"/>
  <c r="L92" i="22" a="1"/>
  <c r="L124" i="4" a="1"/>
  <c r="L154" i="27" a="1"/>
  <c r="L123" i="32" a="1"/>
  <c r="L154" i="8" a="1"/>
  <c r="L153" i="27" a="1"/>
  <c r="L61" i="22" a="1"/>
  <c r="L153" i="3" a="1"/>
  <c r="L61" i="25" a="1"/>
  <c r="K185" i="2" a="1"/>
  <c r="L156" i="23" a="1"/>
  <c r="L63" i="23" a="1"/>
  <c r="L125" i="34" a="1"/>
  <c r="L94" i="34" a="1"/>
  <c r="L187" i="32" a="1"/>
  <c r="L156" i="32" a="1"/>
  <c r="L63" i="32" a="1"/>
  <c r="L125" i="31" a="1"/>
  <c r="L156" i="30" a="1"/>
  <c r="L125" i="30" a="1"/>
  <c r="L156" i="29" a="1"/>
  <c r="L125" i="28" a="1"/>
  <c r="L156" i="25" a="1"/>
  <c r="L63" i="25" a="1"/>
  <c r="L156" i="24" a="1"/>
  <c r="L63" i="24" a="1"/>
  <c r="L187" i="23" a="1"/>
  <c r="L187" i="8" a="1"/>
  <c r="K94" i="1" a="1"/>
  <c r="L187" i="3" a="1"/>
  <c r="L187" i="4" a="1"/>
  <c r="L63" i="3" a="1"/>
  <c r="L125" i="21" a="1"/>
  <c r="L94" i="21" a="1"/>
  <c r="L63" i="21" a="1"/>
  <c r="L63" i="22" a="1"/>
  <c r="B186" i="31" l="1"/>
  <c r="C186" i="31" s="1"/>
  <c r="B93" i="3"/>
  <c r="C93" i="3" s="1"/>
  <c r="L155" i="34"/>
  <c r="M155" i="34" s="1"/>
  <c r="B156" i="34" s="1"/>
  <c r="C156" i="34" s="1"/>
  <c r="K93" i="34"/>
  <c r="K155" i="32"/>
  <c r="K155" i="30"/>
  <c r="K155" i="29"/>
  <c r="L62" i="26"/>
  <c r="M62" i="26" s="1"/>
  <c r="B63" i="26" s="1"/>
  <c r="C63" i="26" s="1"/>
  <c r="K155" i="24"/>
  <c r="K62" i="23"/>
  <c r="K62" i="22"/>
  <c r="K93" i="21"/>
  <c r="K62" i="21"/>
  <c r="L124" i="3"/>
  <c r="M124" i="3" s="1"/>
  <c r="B125" i="3" s="1"/>
  <c r="C125" i="3" s="1"/>
  <c r="K62" i="3"/>
  <c r="L186" i="27"/>
  <c r="M186" i="27" s="1"/>
  <c r="B187" i="27" s="1"/>
  <c r="C187" i="27" s="1"/>
  <c r="K155" i="23"/>
  <c r="K186" i="23"/>
  <c r="K186" i="4"/>
  <c r="K124" i="2"/>
  <c r="L124" i="2" s="1"/>
  <c r="B125" i="2" s="1"/>
  <c r="C125" i="2" s="1"/>
  <c r="J93" i="1"/>
  <c r="K62" i="32"/>
  <c r="L155" i="31"/>
  <c r="M155" i="31" s="1"/>
  <c r="B156" i="31" s="1"/>
  <c r="C156" i="31" s="1"/>
  <c r="K62" i="24"/>
  <c r="K124" i="21"/>
  <c r="L61" i="8"/>
  <c r="M61" i="8" s="1"/>
  <c r="L123" i="8"/>
  <c r="M123" i="8" s="1"/>
  <c r="B123" i="8" s="1"/>
  <c r="C123" i="8" s="1"/>
  <c r="L154" i="8"/>
  <c r="M154" i="8" s="1"/>
  <c r="B154" i="8" s="1"/>
  <c r="C154" i="8" s="1"/>
  <c r="L91" i="8"/>
  <c r="M91" i="8" s="1"/>
  <c r="L187" i="8"/>
  <c r="M187" i="8" s="1"/>
  <c r="L92" i="8"/>
  <c r="M92" i="8" s="1"/>
  <c r="L123" i="9"/>
  <c r="M123" i="9" s="1"/>
  <c r="B123" i="9" s="1"/>
  <c r="C123" i="9" s="1"/>
  <c r="L185" i="9"/>
  <c r="M185" i="9" s="1"/>
  <c r="B185" i="9" s="1"/>
  <c r="C185" i="9" s="1"/>
  <c r="L91" i="4"/>
  <c r="M91" i="4" s="1"/>
  <c r="L92" i="4"/>
  <c r="M92" i="4" s="1"/>
  <c r="L124" i="4"/>
  <c r="M124" i="4" s="1"/>
  <c r="B125" i="4" s="1"/>
  <c r="C125" i="4" s="1"/>
  <c r="L187" i="4"/>
  <c r="M187" i="4" s="1"/>
  <c r="L153" i="3"/>
  <c r="M153" i="3" s="1"/>
  <c r="L63" i="3"/>
  <c r="M63" i="3" s="1"/>
  <c r="L187" i="3"/>
  <c r="M187" i="3" s="1"/>
  <c r="L154" i="3"/>
  <c r="M154" i="3" s="1"/>
  <c r="L185" i="3"/>
  <c r="M185" i="3" s="1"/>
  <c r="K186" i="3"/>
  <c r="K61" i="2"/>
  <c r="L61" i="2" s="1"/>
  <c r="B61" i="2" s="1"/>
  <c r="C61" i="2" s="1"/>
  <c r="K154" i="2"/>
  <c r="L154" i="2" s="1"/>
  <c r="B154" i="2" s="1"/>
  <c r="C154" i="2" s="1"/>
  <c r="K185" i="2"/>
  <c r="L185" i="2" s="1"/>
  <c r="B185" i="2" s="1"/>
  <c r="C185" i="2" s="1"/>
  <c r="K91" i="2"/>
  <c r="L91" i="2" s="1"/>
  <c r="K92" i="2"/>
  <c r="L92" i="2" s="1"/>
  <c r="L125" i="34"/>
  <c r="M125" i="34" s="1"/>
  <c r="L92" i="34"/>
  <c r="M92" i="34" s="1"/>
  <c r="L94" i="34"/>
  <c r="M94" i="34" s="1"/>
  <c r="K124" i="34"/>
  <c r="G63" i="34"/>
  <c r="K61" i="34"/>
  <c r="B155" i="34"/>
  <c r="C155" i="34" s="1"/>
  <c r="L61" i="33"/>
  <c r="M61" i="33" s="1"/>
  <c r="B61" i="33" s="1"/>
  <c r="C61" i="33" s="1"/>
  <c r="L124" i="33"/>
  <c r="M124" i="33" s="1"/>
  <c r="B155" i="33"/>
  <c r="C155" i="33" s="1"/>
  <c r="G63" i="33"/>
  <c r="K62" i="33"/>
  <c r="G94" i="33"/>
  <c r="B91" i="33"/>
  <c r="C91" i="33" s="1"/>
  <c r="B90" i="33"/>
  <c r="C90" i="33" s="1"/>
  <c r="K92" i="33"/>
  <c r="L63" i="32"/>
  <c r="M63" i="32" s="1"/>
  <c r="L187" i="32"/>
  <c r="M187" i="32" s="1"/>
  <c r="L123" i="32"/>
  <c r="M123" i="32" s="1"/>
  <c r="B123" i="32" s="1"/>
  <c r="C123" i="32" s="1"/>
  <c r="L61" i="32"/>
  <c r="M61" i="32" s="1"/>
  <c r="L186" i="32"/>
  <c r="M186" i="32" s="1"/>
  <c r="B187" i="32" s="1"/>
  <c r="C187" i="32" s="1"/>
  <c r="L156" i="32"/>
  <c r="M156" i="32" s="1"/>
  <c r="B154" i="32"/>
  <c r="C154" i="32" s="1"/>
  <c r="B153" i="32"/>
  <c r="C153" i="32" s="1"/>
  <c r="G94" i="32"/>
  <c r="B122" i="32"/>
  <c r="C122" i="32" s="1"/>
  <c r="B121" i="32"/>
  <c r="C121" i="32" s="1"/>
  <c r="K92" i="32"/>
  <c r="G125" i="32"/>
  <c r="B185" i="32"/>
  <c r="C185" i="32" s="1"/>
  <c r="B184" i="32"/>
  <c r="C184" i="32" s="1"/>
  <c r="B91" i="32"/>
  <c r="C91" i="32" s="1"/>
  <c r="B90" i="32"/>
  <c r="C90" i="32" s="1"/>
  <c r="L125" i="31"/>
  <c r="M125" i="31" s="1"/>
  <c r="G94" i="31"/>
  <c r="K92" i="31"/>
  <c r="G63" i="31"/>
  <c r="K124" i="31"/>
  <c r="B91" i="31"/>
  <c r="C91" i="31" s="1"/>
  <c r="B90" i="31"/>
  <c r="C90" i="31" s="1"/>
  <c r="K61" i="31"/>
  <c r="L125" i="30"/>
  <c r="M125" i="30" s="1"/>
  <c r="L156" i="30"/>
  <c r="M156" i="30" s="1"/>
  <c r="K124" i="30"/>
  <c r="G94" i="30"/>
  <c r="K92" i="30"/>
  <c r="B154" i="30"/>
  <c r="C154" i="30" s="1"/>
  <c r="B153" i="30"/>
  <c r="C153" i="30" s="1"/>
  <c r="B123" i="30"/>
  <c r="C123" i="30" s="1"/>
  <c r="B122" i="30"/>
  <c r="C122" i="30" s="1"/>
  <c r="L92" i="29"/>
  <c r="M92" i="29" s="1"/>
  <c r="B92" i="29" s="1"/>
  <c r="C92" i="29" s="1"/>
  <c r="L123" i="29"/>
  <c r="M123" i="29" s="1"/>
  <c r="B123" i="29" s="1"/>
  <c r="C123" i="29" s="1"/>
  <c r="L156" i="29"/>
  <c r="M156" i="29" s="1"/>
  <c r="L186" i="29"/>
  <c r="M186" i="29" s="1"/>
  <c r="G125" i="29"/>
  <c r="B91" i="29"/>
  <c r="C91" i="29" s="1"/>
  <c r="G94" i="29"/>
  <c r="L125" i="28"/>
  <c r="M125" i="28" s="1"/>
  <c r="K124" i="28"/>
  <c r="B155" i="28"/>
  <c r="C155" i="28" s="1"/>
  <c r="G63" i="28"/>
  <c r="K61" i="28"/>
  <c r="G94" i="28"/>
  <c r="K92" i="28"/>
  <c r="L122" i="27"/>
  <c r="M122" i="27" s="1"/>
  <c r="L123" i="27"/>
  <c r="M123" i="27" s="1"/>
  <c r="L91" i="27"/>
  <c r="M91" i="27" s="1"/>
  <c r="L153" i="27"/>
  <c r="M153" i="27" s="1"/>
  <c r="L154" i="27"/>
  <c r="M154" i="27" s="1"/>
  <c r="G125" i="27"/>
  <c r="G94" i="27"/>
  <c r="K92" i="27"/>
  <c r="G63" i="27"/>
  <c r="K61" i="27"/>
  <c r="G156" i="27"/>
  <c r="B185" i="27"/>
  <c r="C185" i="27" s="1"/>
  <c r="L185" i="26"/>
  <c r="M185" i="26" s="1"/>
  <c r="L91" i="26"/>
  <c r="M91" i="26" s="1"/>
  <c r="G187" i="26"/>
  <c r="G94" i="26"/>
  <c r="K92" i="26"/>
  <c r="G125" i="26"/>
  <c r="K123" i="26"/>
  <c r="B155" i="26"/>
  <c r="C155" i="26" s="1"/>
  <c r="B122" i="26"/>
  <c r="C122" i="26" s="1"/>
  <c r="B121" i="26"/>
  <c r="C121" i="26" s="1"/>
  <c r="B184" i="26"/>
  <c r="C184" i="26" s="1"/>
  <c r="B183" i="26"/>
  <c r="C183" i="26" s="1"/>
  <c r="B154" i="26"/>
  <c r="C154" i="26" s="1"/>
  <c r="L155" i="25"/>
  <c r="M155" i="25" s="1"/>
  <c r="B156" i="25" s="1"/>
  <c r="C156" i="25" s="1"/>
  <c r="L156" i="25"/>
  <c r="M156" i="25" s="1"/>
  <c r="L61" i="25"/>
  <c r="M61" i="25" s="1"/>
  <c r="L63" i="25"/>
  <c r="M63" i="25" s="1"/>
  <c r="K62" i="25"/>
  <c r="G94" i="25"/>
  <c r="K92" i="25"/>
  <c r="B125" i="25"/>
  <c r="C125" i="25" s="1"/>
  <c r="B124" i="25"/>
  <c r="C124" i="25" s="1"/>
  <c r="B154" i="25"/>
  <c r="C154" i="25" s="1"/>
  <c r="B153" i="25"/>
  <c r="C153" i="25" s="1"/>
  <c r="B91" i="25"/>
  <c r="C91" i="25" s="1"/>
  <c r="B90" i="25"/>
  <c r="C90" i="25" s="1"/>
  <c r="L61" i="24"/>
  <c r="M61" i="24" s="1"/>
  <c r="L63" i="24"/>
  <c r="M63" i="24" s="1"/>
  <c r="L92" i="24"/>
  <c r="M92" i="24" s="1"/>
  <c r="L156" i="24"/>
  <c r="M156" i="24" s="1"/>
  <c r="G94" i="24"/>
  <c r="G125" i="24"/>
  <c r="K123" i="24"/>
  <c r="B122" i="24"/>
  <c r="C122" i="24" s="1"/>
  <c r="L187" i="23"/>
  <c r="M187" i="23" s="1"/>
  <c r="L123" i="23"/>
  <c r="M123" i="23" s="1"/>
  <c r="L61" i="23"/>
  <c r="M61" i="23" s="1"/>
  <c r="L63" i="23"/>
  <c r="M63" i="23" s="1"/>
  <c r="L91" i="23"/>
  <c r="M91" i="23" s="1"/>
  <c r="L156" i="23"/>
  <c r="M156" i="23" s="1"/>
  <c r="G125" i="23"/>
  <c r="G94" i="23"/>
  <c r="K92" i="23"/>
  <c r="B185" i="23"/>
  <c r="C185" i="23" s="1"/>
  <c r="B184" i="23"/>
  <c r="C184" i="23" s="1"/>
  <c r="B122" i="23"/>
  <c r="C122" i="23" s="1"/>
  <c r="B121" i="23"/>
  <c r="C121" i="23" s="1"/>
  <c r="B184" i="22"/>
  <c r="C184" i="22" s="1"/>
  <c r="L92" i="22"/>
  <c r="M92" i="22" s="1"/>
  <c r="B92" i="22" s="1"/>
  <c r="C92" i="22" s="1"/>
  <c r="L185" i="22"/>
  <c r="M185" i="22" s="1"/>
  <c r="B185" i="22" s="1"/>
  <c r="C185" i="22" s="1"/>
  <c r="L61" i="22"/>
  <c r="M61" i="22" s="1"/>
  <c r="L63" i="22"/>
  <c r="M63" i="22" s="1"/>
  <c r="G156" i="22"/>
  <c r="K154" i="22"/>
  <c r="G187" i="22"/>
  <c r="G94" i="22"/>
  <c r="B124" i="22"/>
  <c r="C124" i="22" s="1"/>
  <c r="L186" i="21"/>
  <c r="M186" i="21" s="1"/>
  <c r="L155" i="21"/>
  <c r="M155" i="21" s="1"/>
  <c r="L125" i="21"/>
  <c r="M125" i="21" s="1"/>
  <c r="L94" i="21"/>
  <c r="M94" i="21" s="1"/>
  <c r="L63" i="21"/>
  <c r="M63" i="21" s="1"/>
  <c r="L123" i="21"/>
  <c r="M123" i="21" s="1"/>
  <c r="B92" i="21"/>
  <c r="C92" i="21" s="1"/>
  <c r="B91" i="21"/>
  <c r="C91" i="21" s="1"/>
  <c r="K185" i="1"/>
  <c r="L185" i="1" s="1"/>
  <c r="B185" i="1" s="1"/>
  <c r="C185" i="1" s="1"/>
  <c r="K92" i="1"/>
  <c r="L92" i="1" s="1"/>
  <c r="K94" i="1"/>
  <c r="L94" i="1" s="1"/>
  <c r="K153" i="1"/>
  <c r="L153" i="1" s="1"/>
  <c r="K154" i="1"/>
  <c r="L154" i="1" s="1"/>
  <c r="B61" i="3"/>
  <c r="C61" i="3" s="1"/>
  <c r="L58" i="1"/>
  <c r="B58" i="1" s="1"/>
  <c r="C58" i="1" s="1"/>
  <c r="G63" i="9"/>
  <c r="K61" i="9"/>
  <c r="B156" i="9"/>
  <c r="C156" i="9" s="1"/>
  <c r="B155" i="9"/>
  <c r="C155" i="9" s="1"/>
  <c r="G125" i="9"/>
  <c r="G187" i="9"/>
  <c r="B94" i="9"/>
  <c r="C94" i="9" s="1"/>
  <c r="B93" i="9"/>
  <c r="C93" i="9" s="1"/>
  <c r="G94" i="8"/>
  <c r="G63" i="8"/>
  <c r="G156" i="8"/>
  <c r="B60" i="8"/>
  <c r="C60" i="8" s="1"/>
  <c r="B59" i="8"/>
  <c r="C59" i="8" s="1"/>
  <c r="G125" i="8"/>
  <c r="K186" i="8"/>
  <c r="G63" i="4"/>
  <c r="G94" i="4"/>
  <c r="K61" i="4"/>
  <c r="B156" i="4"/>
  <c r="C156" i="4" s="1"/>
  <c r="B155" i="4"/>
  <c r="C155" i="4" s="1"/>
  <c r="G156" i="3"/>
  <c r="G94" i="2"/>
  <c r="G63" i="2"/>
  <c r="B60" i="2"/>
  <c r="C60" i="2" s="1"/>
  <c r="B153" i="2"/>
  <c r="C153" i="2" s="1"/>
  <c r="B152" i="2"/>
  <c r="C152" i="2" s="1"/>
  <c r="G156" i="2"/>
  <c r="G187" i="2"/>
  <c r="G187" i="1"/>
  <c r="G156" i="1"/>
  <c r="G125" i="1"/>
  <c r="J123" i="1"/>
  <c r="B122" i="1"/>
  <c r="C122" i="1" s="1"/>
  <c r="B121" i="1"/>
  <c r="C121" i="1" s="1"/>
  <c r="G61" i="1"/>
  <c r="J59" i="1"/>
  <c r="L92" i="33" a="1"/>
  <c r="L92" i="32" a="1"/>
  <c r="L155" i="32" a="1"/>
  <c r="L61" i="28" a="1"/>
  <c r="L186" i="23" a="1"/>
  <c r="L61" i="34" a="1"/>
  <c r="L186" i="4" a="1"/>
  <c r="L124" i="21" a="1"/>
  <c r="L62" i="33" a="1"/>
  <c r="L155" i="24" a="1"/>
  <c r="L123" i="26" a="1"/>
  <c r="L61" i="4" a="1"/>
  <c r="L124" i="31" a="1"/>
  <c r="L61" i="31" a="1"/>
  <c r="L62" i="32" a="1"/>
  <c r="K123" i="1" a="1"/>
  <c r="L93" i="21" a="1"/>
  <c r="L92" i="31" a="1"/>
  <c r="L62" i="22" a="1"/>
  <c r="L124" i="34" a="1"/>
  <c r="L62" i="21" a="1"/>
  <c r="L62" i="3" a="1"/>
  <c r="L123" i="24" a="1"/>
  <c r="L186" i="8" a="1"/>
  <c r="L92" i="30" a="1"/>
  <c r="K93" i="1" a="1"/>
  <c r="L92" i="28" a="1"/>
  <c r="L92" i="26" a="1"/>
  <c r="L154" i="22" a="1"/>
  <c r="L124" i="28" a="1"/>
  <c r="L92" i="23" a="1"/>
  <c r="L62" i="23" a="1"/>
  <c r="L61" i="27" a="1"/>
  <c r="L155" i="23" a="1"/>
  <c r="L186" i="3" a="1"/>
  <c r="L124" i="30" a="1"/>
  <c r="L92" i="27" a="1"/>
  <c r="K59" i="1" a="1"/>
  <c r="L62" i="24" a="1"/>
  <c r="L62" i="25" a="1"/>
  <c r="L61" i="9" a="1"/>
  <c r="L155" i="29" a="1"/>
  <c r="L93" i="34" a="1"/>
  <c r="L155" i="30" a="1"/>
  <c r="L92" i="25" a="1"/>
  <c r="L125" i="23" a="1"/>
  <c r="L94" i="23" a="1"/>
  <c r="L63" i="34" a="1"/>
  <c r="L94" i="33" a="1"/>
  <c r="L63" i="33" a="1"/>
  <c r="L125" i="32" a="1"/>
  <c r="L94" i="32" a="1"/>
  <c r="L94" i="31" a="1"/>
  <c r="L63" i="31" a="1"/>
  <c r="L94" i="30" a="1"/>
  <c r="L125" i="29" a="1"/>
  <c r="L94" i="29" a="1"/>
  <c r="L94" i="28" a="1"/>
  <c r="L63" i="28" a="1"/>
  <c r="L156" i="27" a="1"/>
  <c r="L125" i="27" a="1"/>
  <c r="L94" i="27" a="1"/>
  <c r="L63" i="27" a="1"/>
  <c r="L187" i="26" a="1"/>
  <c r="L125" i="26" a="1"/>
  <c r="L94" i="26" a="1"/>
  <c r="L94" i="25" a="1"/>
  <c r="L125" i="24" a="1"/>
  <c r="L94" i="24" a="1"/>
  <c r="L187" i="22" a="1"/>
  <c r="K187" i="1" a="1"/>
  <c r="K156" i="1" a="1"/>
  <c r="K125" i="1" a="1"/>
  <c r="K187" i="2" a="1"/>
  <c r="K156" i="2" a="1"/>
  <c r="K94" i="2" a="1"/>
  <c r="K63" i="2" a="1"/>
  <c r="L187" i="9" a="1"/>
  <c r="L156" i="3" a="1"/>
  <c r="L94" i="4" a="1"/>
  <c r="L63" i="4" a="1"/>
  <c r="L125" i="9" a="1"/>
  <c r="L63" i="9" a="1"/>
  <c r="L156" i="8" a="1"/>
  <c r="L125" i="8" a="1"/>
  <c r="L94" i="8" a="1"/>
  <c r="L63" i="8" a="1"/>
  <c r="L156" i="22" a="1"/>
  <c r="L94" i="22" a="1"/>
  <c r="B62" i="26" l="1"/>
  <c r="C62" i="26" s="1"/>
  <c r="B124" i="3"/>
  <c r="C124" i="3" s="1"/>
  <c r="J62" i="2"/>
  <c r="K62" i="34"/>
  <c r="L93" i="34"/>
  <c r="M93" i="34" s="1"/>
  <c r="B94" i="34" s="1"/>
  <c r="C94" i="34" s="1"/>
  <c r="K93" i="33"/>
  <c r="L155" i="32"/>
  <c r="M155" i="32" s="1"/>
  <c r="B156" i="32" s="1"/>
  <c r="C156" i="32" s="1"/>
  <c r="K62" i="31"/>
  <c r="K93" i="30"/>
  <c r="L155" i="30"/>
  <c r="M155" i="30" s="1"/>
  <c r="B156" i="30" s="1"/>
  <c r="C156" i="30" s="1"/>
  <c r="L155" i="29"/>
  <c r="M155" i="29" s="1"/>
  <c r="B156" i="29" s="1"/>
  <c r="C156" i="29" s="1"/>
  <c r="K93" i="29"/>
  <c r="K93" i="28"/>
  <c r="K62" i="28"/>
  <c r="K93" i="27"/>
  <c r="B186" i="27"/>
  <c r="C186" i="27" s="1"/>
  <c r="K155" i="27"/>
  <c r="K93" i="24"/>
  <c r="L155" i="24"/>
  <c r="M155" i="24" s="1"/>
  <c r="B156" i="24" s="1"/>
  <c r="C156" i="24" s="1"/>
  <c r="L62" i="23"/>
  <c r="M62" i="23" s="1"/>
  <c r="B63" i="23" s="1"/>
  <c r="C63" i="23" s="1"/>
  <c r="K93" i="23"/>
  <c r="L62" i="22"/>
  <c r="M62" i="22" s="1"/>
  <c r="B63" i="22" s="1"/>
  <c r="C63" i="22" s="1"/>
  <c r="K155" i="22"/>
  <c r="L93" i="21"/>
  <c r="M93" i="21" s="1"/>
  <c r="B94" i="21" s="1"/>
  <c r="C94" i="21" s="1"/>
  <c r="L62" i="21"/>
  <c r="M62" i="21" s="1"/>
  <c r="B63" i="21" s="1"/>
  <c r="C63" i="21" s="1"/>
  <c r="K62" i="8"/>
  <c r="K124" i="8"/>
  <c r="K186" i="9"/>
  <c r="K62" i="9"/>
  <c r="K62" i="4"/>
  <c r="K155" i="3"/>
  <c r="L62" i="3"/>
  <c r="M62" i="3" s="1"/>
  <c r="B63" i="3" s="1"/>
  <c r="C63" i="3" s="1"/>
  <c r="B155" i="31"/>
  <c r="C155" i="31" s="1"/>
  <c r="L155" i="23"/>
  <c r="M155" i="23" s="1"/>
  <c r="B156" i="23" s="1"/>
  <c r="C156" i="23" s="1"/>
  <c r="L186" i="23"/>
  <c r="M186" i="23" s="1"/>
  <c r="B187" i="23" s="1"/>
  <c r="C187" i="23" s="1"/>
  <c r="L186" i="4"/>
  <c r="M186" i="4" s="1"/>
  <c r="B187" i="4" s="1"/>
  <c r="C187" i="4" s="1"/>
  <c r="J186" i="2"/>
  <c r="B124" i="2"/>
  <c r="C124" i="2" s="1"/>
  <c r="J93" i="2"/>
  <c r="J186" i="1"/>
  <c r="J124" i="1"/>
  <c r="K93" i="1"/>
  <c r="L93" i="1" s="1"/>
  <c r="B94" i="1" s="1"/>
  <c r="C94" i="1" s="1"/>
  <c r="L62" i="32"/>
  <c r="M62" i="32" s="1"/>
  <c r="B63" i="32" s="1"/>
  <c r="C63" i="32" s="1"/>
  <c r="K93" i="32"/>
  <c r="K93" i="31"/>
  <c r="K93" i="25"/>
  <c r="L62" i="24"/>
  <c r="M62" i="24" s="1"/>
  <c r="B63" i="24" s="1"/>
  <c r="C63" i="24" s="1"/>
  <c r="K124" i="24"/>
  <c r="L124" i="21"/>
  <c r="M124" i="21" s="1"/>
  <c r="B125" i="21" s="1"/>
  <c r="C125" i="21" s="1"/>
  <c r="L125" i="8"/>
  <c r="M125" i="8" s="1"/>
  <c r="L63" i="8"/>
  <c r="M63" i="8" s="1"/>
  <c r="L156" i="8"/>
  <c r="M156" i="8" s="1"/>
  <c r="L94" i="8"/>
  <c r="M94" i="8" s="1"/>
  <c r="L186" i="8"/>
  <c r="M186" i="8" s="1"/>
  <c r="L187" i="9"/>
  <c r="M187" i="9" s="1"/>
  <c r="L61" i="9"/>
  <c r="M61" i="9" s="1"/>
  <c r="L125" i="9"/>
  <c r="M125" i="9" s="1"/>
  <c r="L63" i="9"/>
  <c r="M63" i="9" s="1"/>
  <c r="K124" i="9"/>
  <c r="L61" i="4"/>
  <c r="M61" i="4" s="1"/>
  <c r="L63" i="4"/>
  <c r="M63" i="4" s="1"/>
  <c r="L94" i="4"/>
  <c r="M94" i="4" s="1"/>
  <c r="B124" i="4"/>
  <c r="C124" i="4" s="1"/>
  <c r="L186" i="3"/>
  <c r="M186" i="3" s="1"/>
  <c r="B187" i="3" s="1"/>
  <c r="C187" i="3" s="1"/>
  <c r="L156" i="3"/>
  <c r="M156" i="3" s="1"/>
  <c r="K187" i="2"/>
  <c r="L187" i="2" s="1"/>
  <c r="K63" i="2"/>
  <c r="L63" i="2" s="1"/>
  <c r="K94" i="2"/>
  <c r="L94" i="2" s="1"/>
  <c r="K156" i="2"/>
  <c r="L156" i="2" s="1"/>
  <c r="L61" i="34"/>
  <c r="M61" i="34" s="1"/>
  <c r="L124" i="34"/>
  <c r="M124" i="34" s="1"/>
  <c r="L63" i="34"/>
  <c r="M63" i="34" s="1"/>
  <c r="B92" i="34"/>
  <c r="C92" i="34" s="1"/>
  <c r="L62" i="33"/>
  <c r="M62" i="33" s="1"/>
  <c r="B63" i="33" s="1"/>
  <c r="C63" i="33" s="1"/>
  <c r="L92" i="33"/>
  <c r="M92" i="33" s="1"/>
  <c r="L94" i="33"/>
  <c r="M94" i="33" s="1"/>
  <c r="L63" i="33"/>
  <c r="M63" i="33" s="1"/>
  <c r="B125" i="33"/>
  <c r="C125" i="33" s="1"/>
  <c r="B124" i="33"/>
  <c r="C124" i="33" s="1"/>
  <c r="L94" i="32"/>
  <c r="M94" i="32" s="1"/>
  <c r="L125" i="32"/>
  <c r="M125" i="32" s="1"/>
  <c r="L92" i="32"/>
  <c r="M92" i="32" s="1"/>
  <c r="K124" i="32"/>
  <c r="B186" i="32"/>
  <c r="C186" i="32" s="1"/>
  <c r="B61" i="32"/>
  <c r="C61" i="32" s="1"/>
  <c r="L124" i="31"/>
  <c r="M124" i="31" s="1"/>
  <c r="L63" i="31"/>
  <c r="M63" i="31" s="1"/>
  <c r="L92" i="31"/>
  <c r="M92" i="31" s="1"/>
  <c r="L94" i="31"/>
  <c r="M94" i="31" s="1"/>
  <c r="L61" i="31"/>
  <c r="M61" i="31" s="1"/>
  <c r="L92" i="30"/>
  <c r="M92" i="30" s="1"/>
  <c r="L94" i="30"/>
  <c r="M94" i="30" s="1"/>
  <c r="L124" i="30"/>
  <c r="M124" i="30" s="1"/>
  <c r="B155" i="29"/>
  <c r="C155" i="29" s="1"/>
  <c r="L94" i="29"/>
  <c r="M94" i="29" s="1"/>
  <c r="L125" i="29"/>
  <c r="M125" i="29" s="1"/>
  <c r="K124" i="29"/>
  <c r="B187" i="29"/>
  <c r="C187" i="29" s="1"/>
  <c r="B186" i="29"/>
  <c r="C186" i="29" s="1"/>
  <c r="L61" i="28"/>
  <c r="M61" i="28" s="1"/>
  <c r="L63" i="28"/>
  <c r="M63" i="28" s="1"/>
  <c r="L124" i="28"/>
  <c r="M124" i="28" s="1"/>
  <c r="L92" i="28"/>
  <c r="M92" i="28" s="1"/>
  <c r="L94" i="28"/>
  <c r="M94" i="28" s="1"/>
  <c r="L156" i="27"/>
  <c r="M156" i="27" s="1"/>
  <c r="L61" i="27"/>
  <c r="M61" i="27" s="1"/>
  <c r="L63" i="27"/>
  <c r="M63" i="27" s="1"/>
  <c r="L92" i="27"/>
  <c r="M92" i="27" s="1"/>
  <c r="B92" i="27" s="1"/>
  <c r="C92" i="27" s="1"/>
  <c r="L94" i="27"/>
  <c r="M94" i="27" s="1"/>
  <c r="L125" i="27"/>
  <c r="M125" i="27" s="1"/>
  <c r="B123" i="27"/>
  <c r="C123" i="27" s="1"/>
  <c r="B122" i="27"/>
  <c r="C122" i="27" s="1"/>
  <c r="K62" i="27"/>
  <c r="K124" i="27"/>
  <c r="B154" i="27"/>
  <c r="C154" i="27" s="1"/>
  <c r="B153" i="27"/>
  <c r="C153" i="27" s="1"/>
  <c r="B91" i="27"/>
  <c r="C91" i="27" s="1"/>
  <c r="L123" i="26"/>
  <c r="M123" i="26" s="1"/>
  <c r="L125" i="26"/>
  <c r="M125" i="26" s="1"/>
  <c r="L92" i="26"/>
  <c r="M92" i="26" s="1"/>
  <c r="B92" i="26" s="1"/>
  <c r="C92" i="26" s="1"/>
  <c r="L94" i="26"/>
  <c r="M94" i="26" s="1"/>
  <c r="L187" i="26"/>
  <c r="M187" i="26" s="1"/>
  <c r="B91" i="26"/>
  <c r="C91" i="26" s="1"/>
  <c r="B185" i="26"/>
  <c r="C185" i="26" s="1"/>
  <c r="K124" i="26"/>
  <c r="K93" i="26"/>
  <c r="K186" i="26"/>
  <c r="L92" i="25"/>
  <c r="M92" i="25" s="1"/>
  <c r="L62" i="25"/>
  <c r="M62" i="25" s="1"/>
  <c r="B63" i="25" s="1"/>
  <c r="C63" i="25" s="1"/>
  <c r="L94" i="25"/>
  <c r="M94" i="25" s="1"/>
  <c r="B61" i="25"/>
  <c r="C61" i="25" s="1"/>
  <c r="B155" i="25"/>
  <c r="C155" i="25" s="1"/>
  <c r="L94" i="24"/>
  <c r="M94" i="24" s="1"/>
  <c r="L123" i="24"/>
  <c r="M123" i="24" s="1"/>
  <c r="L125" i="24"/>
  <c r="M125" i="24" s="1"/>
  <c r="B61" i="24"/>
  <c r="C61" i="24" s="1"/>
  <c r="B92" i="24"/>
  <c r="C92" i="24" s="1"/>
  <c r="L92" i="23"/>
  <c r="M92" i="23" s="1"/>
  <c r="L94" i="23"/>
  <c r="M94" i="23" s="1"/>
  <c r="L125" i="23"/>
  <c r="M125" i="23" s="1"/>
  <c r="B123" i="23"/>
  <c r="C123" i="23" s="1"/>
  <c r="K124" i="23"/>
  <c r="B91" i="23"/>
  <c r="C91" i="23" s="1"/>
  <c r="B61" i="23"/>
  <c r="C61" i="23" s="1"/>
  <c r="L94" i="22"/>
  <c r="M94" i="22" s="1"/>
  <c r="L187" i="22"/>
  <c r="M187" i="22" s="1"/>
  <c r="L154" i="22"/>
  <c r="M154" i="22" s="1"/>
  <c r="L156" i="22"/>
  <c r="M156" i="22" s="1"/>
  <c r="K93" i="22"/>
  <c r="K186" i="22"/>
  <c r="B61" i="22"/>
  <c r="C61" i="22" s="1"/>
  <c r="B156" i="21"/>
  <c r="C156" i="21" s="1"/>
  <c r="B155" i="21"/>
  <c r="C155" i="21" s="1"/>
  <c r="B93" i="21"/>
  <c r="C93" i="21" s="1"/>
  <c r="B187" i="21"/>
  <c r="C187" i="21" s="1"/>
  <c r="B186" i="21"/>
  <c r="C186" i="21" s="1"/>
  <c r="B123" i="21"/>
  <c r="C123" i="21" s="1"/>
  <c r="K123" i="1"/>
  <c r="L123" i="1" s="1"/>
  <c r="K125" i="1"/>
  <c r="L125" i="1" s="1"/>
  <c r="K156" i="1"/>
  <c r="L156" i="1" s="1"/>
  <c r="K187" i="1"/>
  <c r="L187" i="1" s="1"/>
  <c r="K59" i="1"/>
  <c r="K155" i="8"/>
  <c r="K93" i="8"/>
  <c r="B92" i="8"/>
  <c r="C92" i="8" s="1"/>
  <c r="B91" i="8"/>
  <c r="C91" i="8" s="1"/>
  <c r="B61" i="8"/>
  <c r="C61" i="8" s="1"/>
  <c r="K93" i="4"/>
  <c r="B92" i="4"/>
  <c r="C92" i="4" s="1"/>
  <c r="B91" i="4"/>
  <c r="C91" i="4" s="1"/>
  <c r="B185" i="3"/>
  <c r="C185" i="3" s="1"/>
  <c r="B154" i="3"/>
  <c r="C154" i="3" s="1"/>
  <c r="B153" i="3"/>
  <c r="C153" i="3" s="1"/>
  <c r="J155" i="2"/>
  <c r="B92" i="2"/>
  <c r="C92" i="2" s="1"/>
  <c r="B91" i="2"/>
  <c r="C91" i="2" s="1"/>
  <c r="J155" i="1"/>
  <c r="B154" i="1"/>
  <c r="C154" i="1" s="1"/>
  <c r="B153" i="1"/>
  <c r="C153" i="1" s="1"/>
  <c r="B92" i="1"/>
  <c r="C92" i="1" s="1"/>
  <c r="G62" i="1"/>
  <c r="J61" i="1" s="1"/>
  <c r="J60" i="1"/>
  <c r="L124" i="24" a="1"/>
  <c r="L155" i="22" a="1"/>
  <c r="L155" i="3" a="1"/>
  <c r="L186" i="26" a="1"/>
  <c r="K155" i="2" a="1"/>
  <c r="L93" i="24" a="1"/>
  <c r="L62" i="31" a="1"/>
  <c r="L155" i="8" a="1"/>
  <c r="L62" i="27" a="1"/>
  <c r="L93" i="8" a="1"/>
  <c r="K186" i="1" a="1"/>
  <c r="K155" i="1" a="1"/>
  <c r="L93" i="25" a="1"/>
  <c r="L186" i="22" a="1"/>
  <c r="L93" i="27" a="1"/>
  <c r="L124" i="9" a="1"/>
  <c r="L62" i="8" a="1"/>
  <c r="L124" i="32" a="1"/>
  <c r="K93" i="2" a="1"/>
  <c r="L93" i="31" a="1"/>
  <c r="K124" i="1" a="1"/>
  <c r="L93" i="33" a="1"/>
  <c r="L93" i="29" a="1"/>
  <c r="L93" i="22" a="1"/>
  <c r="L93" i="23" a="1"/>
  <c r="L93" i="26" a="1"/>
  <c r="L93" i="4" a="1"/>
  <c r="K186" i="2" a="1"/>
  <c r="K62" i="2" a="1"/>
  <c r="L93" i="32" a="1"/>
  <c r="L93" i="28" a="1"/>
  <c r="L186" i="9" a="1"/>
  <c r="L62" i="28" a="1"/>
  <c r="K61" i="1" a="1"/>
  <c r="L93" i="30" a="1"/>
  <c r="L124" i="8" a="1"/>
  <c r="L124" i="23" a="1"/>
  <c r="L62" i="9" a="1"/>
  <c r="L62" i="4" a="1"/>
  <c r="L62" i="34" a="1"/>
  <c r="L124" i="29" a="1"/>
  <c r="L124" i="27" a="1"/>
  <c r="K60" i="1" a="1"/>
  <c r="L155" i="27" a="1"/>
  <c r="L124" i="26" a="1"/>
  <c r="B93" i="34" l="1"/>
  <c r="C93" i="34" s="1"/>
  <c r="B62" i="22"/>
  <c r="C62" i="22" s="1"/>
  <c r="B155" i="32"/>
  <c r="C155" i="32" s="1"/>
  <c r="B155" i="30"/>
  <c r="C155" i="30" s="1"/>
  <c r="B155" i="24"/>
  <c r="C155" i="24" s="1"/>
  <c r="B62" i="23"/>
  <c r="C62" i="23" s="1"/>
  <c r="B62" i="3"/>
  <c r="C62" i="3" s="1"/>
  <c r="K62" i="2"/>
  <c r="L62" i="2" s="1"/>
  <c r="B63" i="2" s="1"/>
  <c r="C63" i="2" s="1"/>
  <c r="L62" i="34"/>
  <c r="M62" i="34" s="1"/>
  <c r="B63" i="34" s="1"/>
  <c r="C63" i="34" s="1"/>
  <c r="L93" i="33"/>
  <c r="M93" i="33" s="1"/>
  <c r="B94" i="33" s="1"/>
  <c r="C94" i="33" s="1"/>
  <c r="L62" i="31"/>
  <c r="M62" i="31" s="1"/>
  <c r="B63" i="31" s="1"/>
  <c r="C63" i="31" s="1"/>
  <c r="L93" i="30"/>
  <c r="M93" i="30" s="1"/>
  <c r="B94" i="30" s="1"/>
  <c r="C94" i="30" s="1"/>
  <c r="L93" i="29"/>
  <c r="M93" i="29" s="1"/>
  <c r="B94" i="29" s="1"/>
  <c r="C94" i="29" s="1"/>
  <c r="L93" i="28"/>
  <c r="M93" i="28" s="1"/>
  <c r="B94" i="28" s="1"/>
  <c r="C94" i="28" s="1"/>
  <c r="L62" i="28"/>
  <c r="M62" i="28" s="1"/>
  <c r="B63" i="28" s="1"/>
  <c r="C63" i="28" s="1"/>
  <c r="L93" i="27"/>
  <c r="M93" i="27" s="1"/>
  <c r="B94" i="27" s="1"/>
  <c r="C94" i="27" s="1"/>
  <c r="L155" i="27"/>
  <c r="M155" i="27" s="1"/>
  <c r="B156" i="27" s="1"/>
  <c r="C156" i="27" s="1"/>
  <c r="L93" i="24"/>
  <c r="M93" i="24" s="1"/>
  <c r="B94" i="24" s="1"/>
  <c r="C94" i="24" s="1"/>
  <c r="L93" i="23"/>
  <c r="M93" i="23" s="1"/>
  <c r="B94" i="23" s="1"/>
  <c r="C94" i="23" s="1"/>
  <c r="B186" i="23"/>
  <c r="C186" i="23" s="1"/>
  <c r="L155" i="22"/>
  <c r="M155" i="22" s="1"/>
  <c r="B156" i="22" s="1"/>
  <c r="C156" i="22" s="1"/>
  <c r="B62" i="21"/>
  <c r="C62" i="21" s="1"/>
  <c r="L62" i="8"/>
  <c r="M62" i="8" s="1"/>
  <c r="B63" i="8" s="1"/>
  <c r="C63" i="8" s="1"/>
  <c r="L124" i="8"/>
  <c r="M124" i="8" s="1"/>
  <c r="B125" i="8" s="1"/>
  <c r="C125" i="8" s="1"/>
  <c r="L186" i="9"/>
  <c r="M186" i="9" s="1"/>
  <c r="B187" i="9" s="1"/>
  <c r="C187" i="9" s="1"/>
  <c r="L62" i="9"/>
  <c r="M62" i="9" s="1"/>
  <c r="B63" i="9" s="1"/>
  <c r="C63" i="9" s="1"/>
  <c r="L62" i="4"/>
  <c r="M62" i="4" s="1"/>
  <c r="B63" i="4" s="1"/>
  <c r="C63" i="4" s="1"/>
  <c r="L155" i="3"/>
  <c r="M155" i="3" s="1"/>
  <c r="B156" i="3" s="1"/>
  <c r="C156" i="3" s="1"/>
  <c r="B155" i="23"/>
  <c r="C155" i="23" s="1"/>
  <c r="B186" i="4"/>
  <c r="C186" i="4" s="1"/>
  <c r="K186" i="2"/>
  <c r="L186" i="2" s="1"/>
  <c r="B187" i="2" s="1"/>
  <c r="C187" i="2" s="1"/>
  <c r="K93" i="2"/>
  <c r="L93" i="2" s="1"/>
  <c r="B94" i="2" s="1"/>
  <c r="C94" i="2" s="1"/>
  <c r="K186" i="1"/>
  <c r="L186" i="1" s="1"/>
  <c r="B187" i="1" s="1"/>
  <c r="C187" i="1" s="1"/>
  <c r="K124" i="1"/>
  <c r="L124" i="1" s="1"/>
  <c r="B125" i="1" s="1"/>
  <c r="C125" i="1" s="1"/>
  <c r="B93" i="1"/>
  <c r="C93" i="1" s="1"/>
  <c r="B186" i="3"/>
  <c r="C186" i="3" s="1"/>
  <c r="B62" i="32"/>
  <c r="C62" i="32" s="1"/>
  <c r="B62" i="24"/>
  <c r="C62" i="24" s="1"/>
  <c r="B124" i="21"/>
  <c r="C124" i="21" s="1"/>
  <c r="L93" i="32"/>
  <c r="M93" i="32" s="1"/>
  <c r="B94" i="32" s="1"/>
  <c r="C94" i="32" s="1"/>
  <c r="L93" i="31"/>
  <c r="M93" i="31" s="1"/>
  <c r="B94" i="31" s="1"/>
  <c r="C94" i="31" s="1"/>
  <c r="L93" i="25"/>
  <c r="M93" i="25" s="1"/>
  <c r="B94" i="25" s="1"/>
  <c r="C94" i="25" s="1"/>
  <c r="L124" i="24"/>
  <c r="M124" i="24" s="1"/>
  <c r="B125" i="24" s="1"/>
  <c r="C125" i="24" s="1"/>
  <c r="L93" i="8"/>
  <c r="M93" i="8" s="1"/>
  <c r="L155" i="8"/>
  <c r="M155" i="8" s="1"/>
  <c r="L124" i="9"/>
  <c r="M124" i="9" s="1"/>
  <c r="B125" i="9" s="1"/>
  <c r="C125" i="9" s="1"/>
  <c r="L93" i="4"/>
  <c r="M93" i="4" s="1"/>
  <c r="K155" i="2"/>
  <c r="L155" i="2" s="1"/>
  <c r="B62" i="33"/>
  <c r="C62" i="33" s="1"/>
  <c r="B125" i="34"/>
  <c r="C125" i="34" s="1"/>
  <c r="B124" i="34"/>
  <c r="C124" i="34" s="1"/>
  <c r="B61" i="34"/>
  <c r="C61" i="34" s="1"/>
  <c r="B92" i="33"/>
  <c r="C92" i="33" s="1"/>
  <c r="L124" i="32"/>
  <c r="M124" i="32" s="1"/>
  <c r="B92" i="32"/>
  <c r="C92" i="32" s="1"/>
  <c r="B61" i="31"/>
  <c r="C61" i="31" s="1"/>
  <c r="B92" i="31"/>
  <c r="C92" i="31" s="1"/>
  <c r="B125" i="31"/>
  <c r="C125" i="31" s="1"/>
  <c r="B124" i="31"/>
  <c r="C124" i="31" s="1"/>
  <c r="B93" i="30"/>
  <c r="C93" i="30" s="1"/>
  <c r="B92" i="30"/>
  <c r="C92" i="30" s="1"/>
  <c r="B125" i="30"/>
  <c r="C125" i="30" s="1"/>
  <c r="B124" i="30"/>
  <c r="C124" i="30" s="1"/>
  <c r="L124" i="29"/>
  <c r="M124" i="29" s="1"/>
  <c r="B92" i="28"/>
  <c r="C92" i="28" s="1"/>
  <c r="B125" i="28"/>
  <c r="C125" i="28" s="1"/>
  <c r="B124" i="28"/>
  <c r="C124" i="28" s="1"/>
  <c r="B61" i="28"/>
  <c r="C61" i="28" s="1"/>
  <c r="L124" i="27"/>
  <c r="M124" i="27" s="1"/>
  <c r="L62" i="27"/>
  <c r="M62" i="27" s="1"/>
  <c r="B63" i="27" s="1"/>
  <c r="C63" i="27" s="1"/>
  <c r="B61" i="27"/>
  <c r="C61" i="27" s="1"/>
  <c r="L186" i="26"/>
  <c r="M186" i="26" s="1"/>
  <c r="L93" i="26"/>
  <c r="M93" i="26" s="1"/>
  <c r="B94" i="26" s="1"/>
  <c r="C94" i="26" s="1"/>
  <c r="L124" i="26"/>
  <c r="M124" i="26" s="1"/>
  <c r="B125" i="26" s="1"/>
  <c r="C125" i="26" s="1"/>
  <c r="B123" i="26"/>
  <c r="C123" i="26" s="1"/>
  <c r="B62" i="25"/>
  <c r="C62" i="25" s="1"/>
  <c r="B92" i="25"/>
  <c r="C92" i="25" s="1"/>
  <c r="B123" i="24"/>
  <c r="C123" i="24" s="1"/>
  <c r="B93" i="23"/>
  <c r="C93" i="23" s="1"/>
  <c r="L124" i="23"/>
  <c r="M124" i="23" s="1"/>
  <c r="B92" i="23"/>
  <c r="C92" i="23" s="1"/>
  <c r="L186" i="22"/>
  <c r="M186" i="22" s="1"/>
  <c r="L93" i="22"/>
  <c r="M93" i="22" s="1"/>
  <c r="B154" i="22"/>
  <c r="C154" i="22" s="1"/>
  <c r="K61" i="1"/>
  <c r="K155" i="1"/>
  <c r="L155" i="1" s="1"/>
  <c r="K60" i="1"/>
  <c r="L59" i="1"/>
  <c r="B59" i="1" s="1"/>
  <c r="C59" i="1" s="1"/>
  <c r="B61" i="9"/>
  <c r="C61" i="9" s="1"/>
  <c r="B187" i="8"/>
  <c r="C187" i="8" s="1"/>
  <c r="B186" i="8"/>
  <c r="C186" i="8" s="1"/>
  <c r="B62" i="2"/>
  <c r="C62" i="2" s="1"/>
  <c r="B155" i="3"/>
  <c r="C155" i="3" s="1"/>
  <c r="B61" i="4"/>
  <c r="C61" i="4" s="1"/>
  <c r="B123" i="1"/>
  <c r="C123" i="1" s="1"/>
  <c r="G63" i="1"/>
  <c r="K63" i="1" a="1"/>
  <c r="B62" i="28" l="1"/>
  <c r="C62" i="28" s="1"/>
  <c r="B62" i="31"/>
  <c r="C62" i="31" s="1"/>
  <c r="B62" i="34"/>
  <c r="C62" i="34" s="1"/>
  <c r="B124" i="8"/>
  <c r="C124" i="8" s="1"/>
  <c r="B62" i="8"/>
  <c r="C62" i="8" s="1"/>
  <c r="B62" i="9"/>
  <c r="C62" i="9" s="1"/>
  <c r="B186" i="9"/>
  <c r="C186" i="9" s="1"/>
  <c r="B93" i="33"/>
  <c r="C93" i="33" s="1"/>
  <c r="B93" i="29"/>
  <c r="C93" i="29" s="1"/>
  <c r="B93" i="28"/>
  <c r="C93" i="28" s="1"/>
  <c r="B93" i="27"/>
  <c r="C93" i="27" s="1"/>
  <c r="B155" i="27"/>
  <c r="C155" i="27" s="1"/>
  <c r="B93" i="24"/>
  <c r="C93" i="24" s="1"/>
  <c r="B155" i="22"/>
  <c r="C155" i="22" s="1"/>
  <c r="B62" i="4"/>
  <c r="C62" i="4" s="1"/>
  <c r="B186" i="2"/>
  <c r="C186" i="2" s="1"/>
  <c r="B93" i="2"/>
  <c r="C93" i="2" s="1"/>
  <c r="B186" i="1"/>
  <c r="C186" i="1" s="1"/>
  <c r="B124" i="1"/>
  <c r="C124" i="1" s="1"/>
  <c r="B93" i="31"/>
  <c r="C93" i="31" s="1"/>
  <c r="B124" i="9"/>
  <c r="C124" i="9" s="1"/>
  <c r="B124" i="24"/>
  <c r="C124" i="24" s="1"/>
  <c r="B93" i="25"/>
  <c r="C93" i="25" s="1"/>
  <c r="B93" i="32"/>
  <c r="C93" i="32" s="1"/>
  <c r="B124" i="26"/>
  <c r="C124" i="26" s="1"/>
  <c r="B125" i="32"/>
  <c r="C125" i="32" s="1"/>
  <c r="B124" i="32"/>
  <c r="C124" i="32" s="1"/>
  <c r="B93" i="26"/>
  <c r="C93" i="26" s="1"/>
  <c r="B125" i="29"/>
  <c r="C125" i="29" s="1"/>
  <c r="B124" i="29"/>
  <c r="C124" i="29" s="1"/>
  <c r="B62" i="27"/>
  <c r="C62" i="27" s="1"/>
  <c r="B125" i="27"/>
  <c r="C125" i="27" s="1"/>
  <c r="B124" i="27"/>
  <c r="C124" i="27" s="1"/>
  <c r="B187" i="26"/>
  <c r="C187" i="26" s="1"/>
  <c r="B186" i="26"/>
  <c r="C186" i="26" s="1"/>
  <c r="B125" i="23"/>
  <c r="C125" i="23" s="1"/>
  <c r="B124" i="23"/>
  <c r="C124" i="23" s="1"/>
  <c r="B94" i="22"/>
  <c r="C94" i="22" s="1"/>
  <c r="B93" i="22"/>
  <c r="C93" i="22" s="1"/>
  <c r="B187" i="22"/>
  <c r="C187" i="22" s="1"/>
  <c r="B186" i="22"/>
  <c r="C186" i="22" s="1"/>
  <c r="K63" i="1"/>
  <c r="J62" i="1"/>
  <c r="L60" i="1"/>
  <c r="B60" i="1" s="1"/>
  <c r="C60" i="1" s="1"/>
  <c r="L61" i="1"/>
  <c r="B156" i="8"/>
  <c r="C156" i="8" s="1"/>
  <c r="B155" i="8"/>
  <c r="C155" i="8" s="1"/>
  <c r="B94" i="8"/>
  <c r="C94" i="8" s="1"/>
  <c r="B93" i="8"/>
  <c r="C93" i="8" s="1"/>
  <c r="B94" i="4"/>
  <c r="C94" i="4" s="1"/>
  <c r="B93" i="4"/>
  <c r="C93" i="4" s="1"/>
  <c r="B156" i="2"/>
  <c r="C156" i="2" s="1"/>
  <c r="B155" i="2"/>
  <c r="C155" i="2" s="1"/>
  <c r="B156" i="1"/>
  <c r="C156" i="1" s="1"/>
  <c r="B155" i="1"/>
  <c r="C155" i="1" s="1"/>
  <c r="K62" i="1" a="1"/>
  <c r="K62" i="1" l="1"/>
  <c r="L62" i="1" s="1"/>
  <c r="B63" i="1" s="1"/>
  <c r="C63" i="1" s="1"/>
  <c r="B61" i="1"/>
  <c r="C61" i="1" s="1"/>
  <c r="L63" i="1"/>
  <c r="B62" i="1" l="1"/>
  <c r="C6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<sst xmlns="http://schemas.openxmlformats.org/spreadsheetml/2006/main" count="12335" uniqueCount="107">
  <si>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</si>
  <si>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</si>
  <si>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</si>
  <si>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</si>
  <si>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</si>
  <si>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</si>
  <si>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</si>
  <si>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</si>
  <si>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</si>
  <si>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</si>
  <si>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</si>
  <si>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</si>
  <si>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</si>
  <si>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</si>
  <si>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</si>
  <si>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</si>
  <si>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</si>
  <si>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</si>
  <si>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</si>
  <si>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winter</t>
  </si>
  <si>
    <t>USE</t>
  </si>
  <si>
    <t>zomer</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</si>
  <si>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</si>
  <si>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</si>
  <si>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</si>
  <si>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</si>
  <si>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</si>
  <si>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</si>
  <si>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</si>
  <si>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</si>
  <si>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</si>
  <si>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</si>
  <si>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</si>
  <si>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</si>
  <si>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</si>
  <si>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</si>
  <si>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</si>
  <si>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</si>
  <si>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</si>
  <si>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</si>
  <si>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</si>
  <si>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</si>
  <si>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</si>
  <si>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Winter (NDJF)</t>
  </si>
  <si>
    <t>Duur (min)</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</si>
  <si>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</si>
  <si>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</si>
  <si>
    <t>10 min</t>
  </si>
  <si>
    <t>30 min</t>
  </si>
  <si>
    <t>60 min</t>
  </si>
  <si>
    <t>2 uur</t>
  </si>
  <si>
    <t>4 uur</t>
  </si>
  <si>
    <t>8 uur</t>
  </si>
  <si>
    <t>12 uur</t>
  </si>
  <si>
    <t>24 uur</t>
  </si>
  <si>
    <t>2 dagen</t>
  </si>
  <si>
    <t>3 dagen</t>
  </si>
  <si>
    <t>4 dagen</t>
  </si>
  <si>
    <t>8 dagen</t>
  </si>
  <si>
    <t>10 dagen</t>
  </si>
  <si>
    <t>0.5 jaar</t>
  </si>
  <si>
    <t>1 jaar</t>
  </si>
  <si>
    <t>2 jaar</t>
  </si>
  <si>
    <t>5 jaar</t>
  </si>
  <si>
    <t>10 jaar</t>
  </si>
  <si>
    <t>20 jaar</t>
  </si>
  <si>
    <t>25 jaar</t>
  </si>
  <si>
    <t>50 jaar</t>
  </si>
  <si>
    <t>100 jaar</t>
  </si>
  <si>
    <t>200 jaar</t>
  </si>
  <si>
    <t>250 jaar</t>
  </si>
  <si>
    <t>500 jaar</t>
  </si>
  <si>
    <t>1000 jaar</t>
  </si>
  <si>
    <t>HUIDIG</t>
  </si>
  <si>
    <t>2033L</t>
  </si>
  <si>
    <t>2050L</t>
  </si>
  <si>
    <t>2100L</t>
  </si>
  <si>
    <t>2150L</t>
  </si>
  <si>
    <t>2050M</t>
  </si>
  <si>
    <t>2100M</t>
  </si>
  <si>
    <t>2150M</t>
  </si>
  <si>
    <t>2050H</t>
  </si>
  <si>
    <t>2100H</t>
  </si>
  <si>
    <t>2150H</t>
  </si>
  <si>
    <t>10 mm</t>
  </si>
  <si>
    <t>20 mm</t>
  </si>
  <si>
    <t>30 mm</t>
  </si>
  <si>
    <t>40 mm</t>
  </si>
  <si>
    <t>50 mm</t>
  </si>
  <si>
    <t>60 mm</t>
  </si>
  <si>
    <t>70 mm</t>
  </si>
  <si>
    <t>80 mm</t>
  </si>
  <si>
    <t>90 mm</t>
  </si>
  <si>
    <t>100 mm</t>
  </si>
  <si>
    <t>110 mm</t>
  </si>
  <si>
    <t>120 mm</t>
  </si>
  <si>
    <t>130 mm</t>
  </si>
  <si>
    <t>140 mm</t>
  </si>
  <si>
    <t>150 mm</t>
  </si>
  <si>
    <t>Jaarrond</t>
  </si>
  <si>
    <t>zichtjaar</t>
  </si>
  <si>
    <t>scenario</t>
  </si>
  <si>
    <t>duur (min)</t>
  </si>
  <si>
    <t>volume</t>
  </si>
  <si>
    <t>T</t>
  </si>
  <si>
    <t>Winter</t>
  </si>
  <si>
    <t>Update 21 september 2024: foutjes in de opgegeven volumes op de overgangen tussen duren opgelost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</si>
</sst>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b/>
      <sz val="11"/>
      <color theme="1"/>
      <name val="Calibri"/>
      <family val="2"/>
      <scheme val="minor"/>
    </font>
    <font>
      <b/>
      <sz val="11"/>
      <name val="Calibri"/>
      <family val="2"/>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1">
    <xf numFmtId="0" fontId="0" fillId="0" borderId="0"/>
  </cellStyleXfs>
  <cellXfs count="36">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0" xfId="0" applyNumberFormat="1"/>
    <xf numFmtId="2" fontId="0" fillId="0" borderId="5" xfId="0" applyNumberFormat="1" applyBorder="1"/>
    <xf numFmtId="0" fontId="0" fillId="0" borderId="9" xfId="0" applyBorder="1"/>
    <xf numFmtId="0" fontId="0" fillId="0" borderId="10" xfId="0" applyBorder="1"/>
    <xf numFmtId="0" fontId="0" fillId="0" borderId="11" xfId="0" applyBorder="1"/>
    <xf numFmtId="0" fontId="2" fillId="0" borderId="12" xfId="0" applyFont="1" applyBorder="1" applyAlignment="1">
      <alignment horizontal="center" vertical="top"/>
    </xf>
    <xf numFmtId="0" fontId="1" fillId="0" borderId="0" xfId="0" applyFont="1"/>
    <xf numFmtId="164" fontId="0" fillId="0" borderId="0" xfId="0" applyNumberFormat="1"/>
    <xf numFmtId="2" fontId="0" fillId="0" borderId="3" xfId="0" applyNumberFormat="1" applyBorder="1"/>
    <xf numFmtId="1" fontId="0" fillId="0" borderId="2" xfId="0" applyNumberFormat="1" applyBorder="1"/>
    <xf numFmtId="1" fontId="0" fillId="0" borderId="0" xfId="0" applyNumberFormat="1"/>
    <xf numFmtId="1" fontId="0" fillId="0" borderId="7" xfId="0" applyNumberFormat="1" applyBorder="1"/>
    <xf numFmtId="164" fontId="0" fillId="0" borderId="3" xfId="0" applyNumberFormat="1" applyBorder="1"/>
    <xf numFmtId="164" fontId="0" fillId="0" borderId="5" xfId="0" applyNumberFormat="1" applyBorder="1"/>
    <xf numFmtId="164" fontId="0" fillId="0" borderId="8" xfId="0" applyNumberFormat="1" applyBorder="1"/>
    <xf numFmtId="1" fontId="0" fillId="0" borderId="3" xfId="0" applyNumberFormat="1" applyBorder="1"/>
    <xf numFmtId="1" fontId="0" fillId="0" borderId="5" xfId="0" applyNumberFormat="1" applyBorder="1"/>
    <xf numFmtId="1" fontId="0" fillId="0" borderId="8" xfId="0" applyNumberFormat="1" applyBorder="1"/>
    <xf numFmtId="164" fontId="0" fillId="0" borderId="2" xfId="0" applyNumberFormat="1" applyBorder="1"/>
    <xf numFmtId="164" fontId="0" fillId="0" borderId="7" xfId="0" applyNumberForma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cellXfs>
  <cellStyles count="1">
    <cellStyle name="Standaard" xfId="0" builtinId="0"/>
  </cellStyles>
  <dxfs count="0"/>
  <tableStyles count="0" defaultTableStyle="TableStyleMedium2" defaultPivotStyle="PivotStyleLight16"/>
  <colors>
    <mruColors>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594360</xdr:colOff>
          <xdr:row>13</xdr:row>
          <xdr:rowOff>99060</xdr:rowOff>
        </xdr:from>
        <xdr:to>
          <xdr:col>21</xdr:col>
          <xdr:colOff>533400</xdr:colOff>
          <xdr:row>16</xdr:row>
          <xdr:rowOff>121920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28"/>
  <sheetViews>
    <sheetView showGridLines="0" tabSelected="1" workbookViewId="0">
      <selection activeCell="I13" sqref="I13"/>
    </sheetView>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 min="17" max="17" width="10" bestFit="1" customWidth="1"/>
  </cols>
  <sheetData>
    <row r="2" spans="2:22" x14ac:dyDescent="0.3">
      <c r="B2" s="2" t="s">
        <v>37</v>
      </c>
      <c r="C2" s="3"/>
      <c r="D2" s="3"/>
      <c r="E2" s="3"/>
      <c r="F2" s="3"/>
      <c r="G2" s="3"/>
      <c r="H2" s="3"/>
      <c r="I2" s="3"/>
      <c r="J2" s="3"/>
      <c r="K2" s="3"/>
      <c r="L2" s="3"/>
      <c r="M2" s="3"/>
      <c r="N2" s="3"/>
      <c r="O2" s="3"/>
      <c r="P2" s="3"/>
      <c r="Q2" s="3"/>
      <c r="R2" s="3"/>
      <c r="S2" s="3"/>
      <c r="T2" s="3"/>
      <c r="U2" s="3"/>
      <c r="V2" s="4"/>
    </row>
    <row r="3" spans="2:22" x14ac:dyDescent="0.3">
      <c r="B3" s="5" t="s">
        <v>38</v>
      </c>
      <c r="V3" s="6"/>
    </row>
    <row r="4" spans="2:22" x14ac:dyDescent="0.3">
      <c r="B4" s="5" t="s">
        <v>42</v>
      </c>
      <c r="V4" s="6"/>
    </row>
    <row r="5" spans="2:22" x14ac:dyDescent="0.3">
      <c r="B5" s="5" t="s">
        <v>39</v>
      </c>
      <c r="V5" s="6"/>
    </row>
    <row r="6" spans="2:22" x14ac:dyDescent="0.3">
      <c r="B6" s="7" t="s">
        <v>40</v>
      </c>
      <c r="C6" s="8"/>
      <c r="D6" s="8"/>
      <c r="E6" s="8"/>
      <c r="F6" s="8"/>
      <c r="G6" s="8"/>
      <c r="H6" s="8"/>
      <c r="I6" s="8"/>
      <c r="J6" s="8"/>
      <c r="K6" s="8"/>
      <c r="L6" s="8"/>
      <c r="M6" s="8"/>
      <c r="N6" s="8"/>
      <c r="O6" s="8"/>
      <c r="P6" s="8"/>
      <c r="Q6" s="8"/>
      <c r="R6" s="8"/>
      <c r="S6" s="8"/>
      <c r="T6" s="8"/>
      <c r="U6" s="8"/>
      <c r="V6" s="9"/>
    </row>
    <row r="8" spans="2:22" x14ac:dyDescent="0.3">
      <c r="B8" t="s">
        <v>41</v>
      </c>
    </row>
    <row r="9" spans="2:22" x14ac:dyDescent="0.3">
      <c r="B9" t="s">
        <v>106</v>
      </c>
    </row>
    <row r="11" spans="2:22" x14ac:dyDescent="0.3">
      <c r="B11" t="s">
        <v>45</v>
      </c>
    </row>
    <row r="13" spans="2:22" x14ac:dyDescent="0.3">
      <c r="B13" s="30" t="s">
        <v>99</v>
      </c>
      <c r="C13" s="31"/>
      <c r="D13" s="31"/>
      <c r="E13" s="31"/>
      <c r="F13" s="31"/>
      <c r="G13" s="32"/>
      <c r="J13" s="30" t="s">
        <v>43</v>
      </c>
      <c r="K13" s="31"/>
      <c r="L13" s="31"/>
      <c r="M13" s="31"/>
      <c r="N13" s="31"/>
      <c r="O13" s="32"/>
      <c r="Q13" s="30" t="s">
        <v>46</v>
      </c>
      <c r="R13" s="31"/>
      <c r="S13" s="31"/>
      <c r="T13" s="31"/>
      <c r="U13" s="31"/>
      <c r="V13" s="32"/>
    </row>
    <row r="14" spans="2:22" x14ac:dyDescent="0.3">
      <c r="B14" s="12" t="s">
        <v>4</v>
      </c>
      <c r="C14" s="13" t="s">
        <v>0</v>
      </c>
      <c r="D14" s="13" t="s">
        <v>44</v>
      </c>
      <c r="E14" s="13" t="s">
        <v>1</v>
      </c>
      <c r="F14" s="13" t="s">
        <v>2</v>
      </c>
      <c r="G14" s="14" t="s">
        <v>1</v>
      </c>
      <c r="J14" s="12" t="s">
        <v>4</v>
      </c>
      <c r="K14" s="13" t="s">
        <v>0</v>
      </c>
      <c r="L14" s="13" t="s">
        <v>44</v>
      </c>
      <c r="M14" s="13" t="s">
        <v>1</v>
      </c>
      <c r="N14" s="13" t="s">
        <v>2</v>
      </c>
      <c r="O14" s="14" t="s">
        <v>1</v>
      </c>
    </row>
    <row r="15" spans="2:22" x14ac:dyDescent="0.3">
      <c r="B15" s="2">
        <v>2014</v>
      </c>
      <c r="C15" s="3"/>
      <c r="D15" s="3">
        <f>48*60</f>
        <v>2880</v>
      </c>
      <c r="E15" s="19">
        <v>45</v>
      </c>
      <c r="F15" s="3" cm="1">
        <f t="array" ref="F15">STOWA2024_JAARROND_T(D15,E15,B15,C15,"")</f>
        <v>0.91205849149999108</v>
      </c>
      <c r="G15" s="18" cm="1">
        <f t="array" ref="G15">STOWA2024_JAARROND_V(D15,F15,B15,C15,"")</f>
        <v>45.000674219913591</v>
      </c>
      <c r="J15" s="5">
        <v>2014</v>
      </c>
      <c r="L15">
        <f t="shared" ref="L15:L25" si="0">48*60</f>
        <v>2880</v>
      </c>
      <c r="M15" s="10">
        <v>35</v>
      </c>
      <c r="N15" cm="1">
        <f t="array" ref="N15">STOWA2024_NDJF_T(L15,M15,J15,K15,"")</f>
        <v>1.0728173007055883</v>
      </c>
      <c r="O15" s="11" cm="1">
        <f t="array" ref="O15">STOWA2024_NDJF_V(L15,N15,J15,K15,"")</f>
        <v>34.999532318175582</v>
      </c>
    </row>
    <row r="16" spans="2:22" x14ac:dyDescent="0.3">
      <c r="B16" s="5">
        <v>2014</v>
      </c>
      <c r="D16">
        <v>2880</v>
      </c>
      <c r="E16">
        <v>55</v>
      </c>
      <c r="F16" cm="1">
        <f t="array" ref="F16">STOWA2024_JAARROND_T(D16,E16,B16,C16,"")</f>
        <v>2.1675144785423202</v>
      </c>
      <c r="G16" s="11" cm="1">
        <f t="array" ref="G16">STOWA2024_JAARROND_V(D16,F16,B16,C16,"")</f>
        <v>54.999279262411257</v>
      </c>
      <c r="J16" s="5">
        <v>2014</v>
      </c>
      <c r="L16">
        <f t="shared" si="0"/>
        <v>2880</v>
      </c>
      <c r="M16">
        <v>40</v>
      </c>
      <c r="N16" cm="1">
        <f t="array" ref="N16">STOWA2024_NDJF_T(L16,M16,J16,K16,"")</f>
        <v>1.9698379155333845</v>
      </c>
      <c r="O16" s="11" cm="1">
        <f t="array" ref="O16">STOWA2024_NDJF_V(L16,N16,J16,K16,"")</f>
        <v>39.999439115344892</v>
      </c>
    </row>
    <row r="17" spans="2:15" x14ac:dyDescent="0.3">
      <c r="B17" s="5">
        <v>2014</v>
      </c>
      <c r="D17">
        <v>2880</v>
      </c>
      <c r="E17">
        <v>65</v>
      </c>
      <c r="F17" cm="1">
        <f t="array" ref="F17">STOWA2024_JAARROND_T(D17,E17,B17,C17,"")</f>
        <v>4.8054038682546603</v>
      </c>
      <c r="G17" s="11" cm="1">
        <f t="array" ref="G17">STOWA2024_JAARROND_V(D17,F17,B17,C17,"")</f>
        <v>64.999242841996931</v>
      </c>
      <c r="J17" s="5">
        <v>2014</v>
      </c>
      <c r="L17">
        <f t="shared" si="0"/>
        <v>2880</v>
      </c>
      <c r="M17">
        <v>50</v>
      </c>
      <c r="N17" cm="1">
        <f t="array" ref="N17">STOWA2024_NDJF_T(L17,M17,J17,K17,"")</f>
        <v>6.2624238289771155</v>
      </c>
      <c r="O17" s="11" cm="1">
        <f t="array" ref="O17">STOWA2024_NDJF_V(L17,N17,J17,K17,"")</f>
        <v>49.999376763819882</v>
      </c>
    </row>
    <row r="18" spans="2:15" x14ac:dyDescent="0.3">
      <c r="B18" s="5">
        <v>2014</v>
      </c>
      <c r="D18">
        <v>2880</v>
      </c>
      <c r="E18">
        <v>75</v>
      </c>
      <c r="F18" cm="1">
        <f t="array" ref="F18">STOWA2024_JAARROND_T(D18,E18,B18,C18,"")</f>
        <v>10.040967373680219</v>
      </c>
      <c r="G18" s="11" cm="1">
        <f t="array" ref="G18">STOWA2024_JAARROND_V(D18,F18,B18,C18,"")</f>
        <v>74.999294875965163</v>
      </c>
      <c r="J18" s="5">
        <v>2014</v>
      </c>
      <c r="L18">
        <f t="shared" si="0"/>
        <v>2880</v>
      </c>
      <c r="M18">
        <v>55</v>
      </c>
      <c r="N18" cm="1">
        <f t="array" ref="N18">STOWA2024_NDJF_T(L18,M18,J18,K18,"")</f>
        <v>10.869324346065103</v>
      </c>
      <c r="O18" s="11" cm="1">
        <f t="array" ref="O18">STOWA2024_NDJF_V(L18,N18,J18,K18,"")</f>
        <v>54.999352217689967</v>
      </c>
    </row>
    <row r="19" spans="2:15" x14ac:dyDescent="0.3">
      <c r="B19" s="5">
        <v>2014</v>
      </c>
      <c r="D19">
        <v>2880</v>
      </c>
      <c r="E19">
        <v>90</v>
      </c>
      <c r="F19" cm="1">
        <f t="array" ref="F19">STOWA2024_JAARROND_T(D19,E19,B19,C19,"")</f>
        <v>27.619067185138576</v>
      </c>
      <c r="G19" s="11" cm="1">
        <f t="array" ref="G19">STOWA2024_JAARROND_V(D19,F19,B19,C19,"")</f>
        <v>89.999290266421681</v>
      </c>
      <c r="J19" s="5">
        <v>2014</v>
      </c>
      <c r="L19">
        <f t="shared" si="0"/>
        <v>2880</v>
      </c>
      <c r="M19">
        <v>60</v>
      </c>
      <c r="N19" cm="1">
        <f t="array" ref="N19">STOWA2024_NDJF_T(L19,M19,J19,K19,"")</f>
        <v>18.556312297684215</v>
      </c>
      <c r="O19" s="11" cm="1">
        <f t="array" ref="O19">STOWA2024_NDJF_V(L19,N19,J19,K19,"")</f>
        <v>59.99937018027822</v>
      </c>
    </row>
    <row r="20" spans="2:15" x14ac:dyDescent="0.3">
      <c r="B20" s="5">
        <v>2014</v>
      </c>
      <c r="D20">
        <v>2880</v>
      </c>
      <c r="E20">
        <v>100</v>
      </c>
      <c r="F20" cm="1">
        <f t="array" ref="F20">STOWA2024_JAARROND_T(D20,E20,B20,C20,"", TRUE)</f>
        <v>51.412097658756089</v>
      </c>
      <c r="G20" s="11" cm="1">
        <f t="array" ref="G20">STOWA2024_JAARROND_V(D20,F20,B20,C20,"")</f>
        <v>99.999289399845665</v>
      </c>
      <c r="J20" s="5">
        <v>2014</v>
      </c>
      <c r="L20">
        <f t="shared" si="0"/>
        <v>2880</v>
      </c>
      <c r="M20">
        <v>70</v>
      </c>
      <c r="N20" cm="1">
        <f t="array" ref="N20">STOWA2024_NDJF_T(L20,M20,J20,K20,"")</f>
        <v>51.662923039304999</v>
      </c>
      <c r="O20" s="11" cm="1">
        <f t="array" ref="O20">STOWA2024_NDJF_V(L20,N20,J20,K20,"")</f>
        <v>69.999278438491118</v>
      </c>
    </row>
    <row r="21" spans="2:15" x14ac:dyDescent="0.3">
      <c r="B21" s="5">
        <v>2014</v>
      </c>
      <c r="D21">
        <v>2880</v>
      </c>
      <c r="E21">
        <v>110</v>
      </c>
      <c r="F21" cm="1">
        <f t="array" ref="F21">STOWA2024_JAARROND_T(D21,E21,B21,C21,"")</f>
        <v>92.255670418409863</v>
      </c>
      <c r="G21" s="11" cm="1">
        <f t="array" ref="G21">STOWA2024_JAARROND_V(D21,F21,B21,C21,"")</f>
        <v>109.99921193034811</v>
      </c>
      <c r="J21" s="5">
        <v>2014</v>
      </c>
      <c r="L21">
        <f t="shared" si="0"/>
        <v>2880</v>
      </c>
      <c r="M21">
        <v>80</v>
      </c>
      <c r="N21" cm="1">
        <f t="array" ref="N21">STOWA2024_NDJF_T(L21,M21,J21,K21,"")</f>
        <v>136.06573206871499</v>
      </c>
      <c r="O21" s="11" cm="1">
        <f t="array" ref="O21">STOWA2024_NDJF_V(L21,N21,J21,K21,"")</f>
        <v>79.999284879221221</v>
      </c>
    </row>
    <row r="22" spans="2:15" x14ac:dyDescent="0.3">
      <c r="B22" s="5">
        <v>2014</v>
      </c>
      <c r="D22">
        <v>2880</v>
      </c>
      <c r="E22">
        <v>125</v>
      </c>
      <c r="F22" cm="1">
        <f t="array" ref="F22">STOWA2024_JAARROND_T(D22,E22,B22,C22,"")</f>
        <v>208.84860926266867</v>
      </c>
      <c r="G22" s="11" cm="1">
        <f t="array" ref="G22">STOWA2024_JAARROND_V(D22,F22,B22,C22,"")</f>
        <v>124.99924561747684</v>
      </c>
      <c r="J22" s="5">
        <v>2014</v>
      </c>
      <c r="L22">
        <f t="shared" si="0"/>
        <v>2880</v>
      </c>
      <c r="M22">
        <v>85</v>
      </c>
      <c r="N22" cm="1">
        <f t="array" ref="N22">STOWA2024_NDJF_T(L22,M22,J22,K22,"")</f>
        <v>216.66059642254302</v>
      </c>
      <c r="O22" s="11" cm="1">
        <f t="array" ref="O22">STOWA2024_NDJF_V(L22,N22,J22,K22,"")</f>
        <v>84.999313399154119</v>
      </c>
    </row>
    <row r="23" spans="2:15" x14ac:dyDescent="0.3">
      <c r="B23" s="5">
        <v>2014</v>
      </c>
      <c r="D23">
        <v>2880</v>
      </c>
      <c r="E23">
        <v>130</v>
      </c>
      <c r="F23" cm="1">
        <f t="array" ref="F23">STOWA2024_JAARROND_T(D23,E23,B23,C23,"")</f>
        <v>270.32938919210903</v>
      </c>
      <c r="G23" s="11" cm="1">
        <f t="array" ref="G23">STOWA2024_JAARROND_V(D23,F23,B23,C23,"")</f>
        <v>129.99918878261863</v>
      </c>
      <c r="J23" s="5">
        <v>2014</v>
      </c>
      <c r="L23">
        <f t="shared" si="0"/>
        <v>2880</v>
      </c>
      <c r="M23">
        <v>90</v>
      </c>
      <c r="N23" cm="1">
        <f t="array" ref="N23">STOWA2024_NDJF_T(L23,M23,J23,K23,"")</f>
        <v>340.94021199301568</v>
      </c>
      <c r="O23" s="11" cm="1">
        <f t="array" ref="O23">STOWA2024_NDJF_V(L23,N23,J23,K23,"")</f>
        <v>89.999261056135126</v>
      </c>
    </row>
    <row r="24" spans="2:15" x14ac:dyDescent="0.3">
      <c r="B24" s="5">
        <v>2014</v>
      </c>
      <c r="D24">
        <v>2880</v>
      </c>
      <c r="E24">
        <v>145</v>
      </c>
      <c r="F24" cm="1">
        <f t="array" ref="F24">STOWA2024_JAARROND_T(D24,E24,B24,C24,"")</f>
        <v>564.37946833199953</v>
      </c>
      <c r="G24" s="11" cm="1">
        <f t="array" ref="G24">STOWA2024_JAARROND_V(D24,F24,B24,C24,"")</f>
        <v>144.99919340266098</v>
      </c>
      <c r="J24" s="5">
        <v>2014</v>
      </c>
      <c r="L24">
        <f t="shared" si="0"/>
        <v>2880</v>
      </c>
      <c r="M24">
        <v>95</v>
      </c>
      <c r="N24" cm="1">
        <f t="array" ref="N24">STOWA2024_NDJF_T(L24,M24,J24,K24,"")</f>
        <v>530.52407480308534</v>
      </c>
      <c r="O24" s="11" cm="1">
        <f t="array" ref="O24">STOWA2024_NDJF_V(L24,N24,J24,K24,"")</f>
        <v>94.999316786349397</v>
      </c>
    </row>
    <row r="25" spans="2:15" x14ac:dyDescent="0.3">
      <c r="B25" s="5">
        <v>2014</v>
      </c>
      <c r="D25">
        <v>2880</v>
      </c>
      <c r="E25">
        <v>160</v>
      </c>
      <c r="F25" cm="1">
        <f t="array" ref="F25">STOWA2024_JAARROND_T(D25,E25,B25,C25,"")</f>
        <v>1119.794141885694</v>
      </c>
      <c r="G25" s="11" cm="1">
        <f t="array" ref="G25">STOWA2024_JAARROND_V(D25,F25,B25,C25,"")</f>
        <v>159.99925041800014</v>
      </c>
      <c r="J25" s="5">
        <v>2014</v>
      </c>
      <c r="L25">
        <f t="shared" si="0"/>
        <v>2880</v>
      </c>
      <c r="M25">
        <v>105</v>
      </c>
      <c r="N25" cm="1">
        <f t="array" ref="N25">STOWA2024_NDJF_T(L25,M25,J25,K25,"")</f>
        <v>1244.6642788183678</v>
      </c>
      <c r="O25" s="11" cm="1">
        <f t="array" ref="O25">STOWA2024_NDJF_V(L25,N25,J25,K25,"")</f>
        <v>104.99928151320687</v>
      </c>
    </row>
    <row r="26" spans="2:15" x14ac:dyDescent="0.3">
      <c r="B26" s="5"/>
      <c r="G26" s="11"/>
      <c r="J26" s="5"/>
      <c r="O26" s="6"/>
    </row>
    <row r="27" spans="2:15" x14ac:dyDescent="0.3">
      <c r="B27" s="5"/>
      <c r="G27" s="11"/>
      <c r="J27" s="5"/>
      <c r="O27" s="6"/>
    </row>
    <row r="28" spans="2:15" x14ac:dyDescent="0.3">
      <c r="B28" s="7"/>
      <c r="C28" s="8"/>
      <c r="D28" s="8"/>
      <c r="E28" s="8"/>
      <c r="F28" s="8"/>
      <c r="G28" s="9"/>
      <c r="J28" s="7"/>
      <c r="K28" s="8"/>
      <c r="L28" s="8"/>
      <c r="M28" s="8"/>
      <c r="N28" s="8"/>
      <c r="O28" s="9"/>
    </row>
  </sheetData>
  <mergeCells count="3">
    <mergeCell ref="B13:G13"/>
    <mergeCell ref="J13:O13"/>
    <mergeCell ref="Q13:V1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15</xdr:col>
                <xdr:colOff>594360</xdr:colOff>
                <xdr:row>13</xdr:row>
                <xdr:rowOff>99060</xdr:rowOff>
              </from>
              <to>
                <xdr:col>21</xdr:col>
                <xdr:colOff>533400</xdr:colOff>
                <xdr:row>16</xdr:row>
                <xdr:rowOff>121920</xdr:rowOff>
              </to>
            </anchor>
          </controlPr>
        </control>
      </mc:Choice>
      <mc:Fallback>
        <control shapeId="307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0C102-1BFE-454B-A23D-7CFF9058D0A8}">
  <sheetPr codeName="Blad26"/>
  <dimension ref="B2:L28"/>
  <sheetViews>
    <sheetView workbookViewId="0">
      <selection activeCell="K23" sqref="K23"/>
    </sheetView>
  </sheetViews>
  <sheetFormatPr defaultRowHeight="14.4" x14ac:dyDescent="0.3"/>
  <cols>
    <col min="6" max="6" width="8" bestFit="1" customWidth="1"/>
  </cols>
  <sheetData>
    <row r="2" spans="2:12" x14ac:dyDescent="0.3">
      <c r="B2" s="33" t="s">
        <v>99</v>
      </c>
      <c r="C2" s="34"/>
      <c r="D2" s="34"/>
      <c r="E2" s="34"/>
      <c r="F2" s="35"/>
      <c r="H2" s="33" t="s">
        <v>105</v>
      </c>
      <c r="I2" s="34"/>
      <c r="J2" s="34"/>
      <c r="K2" s="34"/>
      <c r="L2" s="35"/>
    </row>
    <row r="3" spans="2:12" x14ac:dyDescent="0.3">
      <c r="B3" s="2" t="s">
        <v>100</v>
      </c>
      <c r="C3" s="3" t="s">
        <v>101</v>
      </c>
      <c r="D3" s="3" t="s">
        <v>102</v>
      </c>
      <c r="E3" s="3" t="s">
        <v>103</v>
      </c>
      <c r="F3" s="4" t="s">
        <v>104</v>
      </c>
      <c r="H3" s="2" t="s">
        <v>100</v>
      </c>
      <c r="I3" s="3" t="s">
        <v>101</v>
      </c>
      <c r="J3" s="3" t="s">
        <v>102</v>
      </c>
      <c r="K3" s="3" t="s">
        <v>103</v>
      </c>
      <c r="L3" s="4" t="s">
        <v>104</v>
      </c>
    </row>
    <row r="4" spans="2:12" x14ac:dyDescent="0.3">
      <c r="B4" s="2">
        <v>2050</v>
      </c>
      <c r="C4" s="3" t="s">
        <v>31</v>
      </c>
      <c r="D4" s="3">
        <v>10</v>
      </c>
      <c r="E4" s="19">
        <v>10</v>
      </c>
      <c r="F4" s="22" cm="1">
        <f t="array" ref="F4">STOWA2024_JAARROND_T(D4,E4,B4,C4,"")</f>
        <v>0.75218405453396586</v>
      </c>
      <c r="H4" s="2">
        <v>2050</v>
      </c>
      <c r="I4" s="3" t="s">
        <v>31</v>
      </c>
      <c r="J4" s="3">
        <v>10</v>
      </c>
      <c r="K4" s="19">
        <v>20</v>
      </c>
      <c r="L4" s="4" cm="1">
        <f t="array" ref="L4">STOWA2024_NDJF_T(J4,K4,H4,I4,"")</f>
        <v>1757.6754324157125</v>
      </c>
    </row>
    <row r="5" spans="2:12" x14ac:dyDescent="0.3">
      <c r="B5" s="5">
        <v>2050</v>
      </c>
      <c r="C5" t="s">
        <v>31</v>
      </c>
      <c r="D5">
        <v>30</v>
      </c>
      <c r="E5" s="20">
        <v>20</v>
      </c>
      <c r="F5" s="23" cm="1">
        <f t="array" ref="F5">STOWA2024_JAARROND_T(D5,E5,B5,C5,"")</f>
        <v>3.0862413785709784</v>
      </c>
      <c r="H5" s="5">
        <v>2050</v>
      </c>
      <c r="I5" t="s">
        <v>31</v>
      </c>
      <c r="J5">
        <v>30</v>
      </c>
      <c r="K5" s="20">
        <v>25</v>
      </c>
      <c r="L5" s="6" cm="1">
        <f t="array" ref="L5">STOWA2024_JAARROND_T(J5,K5,H5,I5,"")</f>
        <v>7.281369436767954</v>
      </c>
    </row>
    <row r="6" spans="2:12" x14ac:dyDescent="0.3">
      <c r="B6" s="5">
        <v>2050</v>
      </c>
      <c r="C6" t="s">
        <v>31</v>
      </c>
      <c r="D6">
        <v>60</v>
      </c>
      <c r="E6" s="20">
        <v>30</v>
      </c>
      <c r="F6" s="23" cm="1">
        <f t="array" ref="F6">STOWA2024_JAARROND_T(D6,E6,B6,C6,"")</f>
        <v>6.8378733573868509</v>
      </c>
      <c r="H6" s="5">
        <v>2050</v>
      </c>
      <c r="I6" t="s">
        <v>31</v>
      </c>
      <c r="J6">
        <v>60</v>
      </c>
      <c r="K6" s="20">
        <v>30</v>
      </c>
      <c r="L6" s="6" cm="1">
        <f t="array" ref="L6">STOWA2024_JAARROND_T(J6,K6,H6,I6,"")</f>
        <v>6.8378733573868509</v>
      </c>
    </row>
    <row r="7" spans="2:12" x14ac:dyDescent="0.3">
      <c r="B7" s="5">
        <v>2050</v>
      </c>
      <c r="C7" t="s">
        <v>31</v>
      </c>
      <c r="D7">
        <v>120</v>
      </c>
      <c r="E7" s="20">
        <v>40</v>
      </c>
      <c r="F7" s="23" cm="1">
        <f t="array" ref="F7">STOWA2024_JAARROND_T(D7,E7,B7,C7,"")</f>
        <v>10.587762666391452</v>
      </c>
      <c r="H7" s="5">
        <v>2050</v>
      </c>
      <c r="I7" t="s">
        <v>31</v>
      </c>
      <c r="J7">
        <v>120</v>
      </c>
      <c r="K7" s="20">
        <v>35</v>
      </c>
      <c r="L7" s="6" cm="1">
        <f t="array" ref="L7">STOWA2024_JAARROND_T(J7,K7,H7,I7,"")</f>
        <v>6.367237380507401</v>
      </c>
    </row>
    <row r="8" spans="2:12" x14ac:dyDescent="0.3">
      <c r="B8" s="5">
        <v>2050</v>
      </c>
      <c r="C8" t="s">
        <v>31</v>
      </c>
      <c r="D8">
        <v>240</v>
      </c>
      <c r="E8" s="20">
        <v>50</v>
      </c>
      <c r="F8" s="23" cm="1">
        <f t="array" ref="F8">STOWA2024_JAARROND_T(D8,E8,B8,C8,"")</f>
        <v>14.058642231641521</v>
      </c>
      <c r="H8" s="5">
        <v>2050</v>
      </c>
      <c r="I8" t="s">
        <v>31</v>
      </c>
      <c r="J8">
        <v>240</v>
      </c>
      <c r="K8" s="20">
        <v>40</v>
      </c>
      <c r="L8" s="6" cm="1">
        <f t="array" ref="L8">STOWA2024_JAARROND_T(J8,K8,H8,I8,"")</f>
        <v>5.8118170307464707</v>
      </c>
    </row>
    <row r="9" spans="2:12" x14ac:dyDescent="0.3">
      <c r="B9" s="5">
        <v>2050</v>
      </c>
      <c r="C9" t="s">
        <v>31</v>
      </c>
      <c r="D9">
        <v>480</v>
      </c>
      <c r="E9" s="20">
        <v>75</v>
      </c>
      <c r="F9" s="23" cm="1">
        <f t="array" ref="F9">STOWA2024_JAARROND_T(D9,E9,B9,C9,"")</f>
        <v>43.419382431421212</v>
      </c>
      <c r="H9" s="5">
        <v>2050</v>
      </c>
      <c r="I9" t="s">
        <v>31</v>
      </c>
      <c r="J9">
        <v>480</v>
      </c>
      <c r="K9" s="20">
        <v>45</v>
      </c>
      <c r="L9" s="6" cm="1">
        <f t="array" ref="L9">STOWA2024_JAARROND_T(J9,K9,H9,I9,"")</f>
        <v>5.1658251857703075</v>
      </c>
    </row>
    <row r="10" spans="2:12" x14ac:dyDescent="0.3">
      <c r="B10" s="5">
        <v>2050</v>
      </c>
      <c r="C10" t="s">
        <v>31</v>
      </c>
      <c r="D10">
        <v>720</v>
      </c>
      <c r="E10" s="20">
        <v>100</v>
      </c>
      <c r="F10" s="23" cm="1">
        <f t="array" ref="F10">STOWA2024_JAARROND_T(D10,E10,B10,C10,"")</f>
        <v>115.39411874399195</v>
      </c>
      <c r="H10" s="5">
        <v>2050</v>
      </c>
      <c r="I10" t="s">
        <v>31</v>
      </c>
      <c r="J10">
        <v>720</v>
      </c>
      <c r="K10" s="20">
        <v>50</v>
      </c>
      <c r="L10" s="6" cm="1">
        <f t="array" ref="L10">STOWA2024_JAARROND_T(J10,K10,H10,I10,"")</f>
        <v>5.7479089481343966</v>
      </c>
    </row>
    <row r="11" spans="2:12" x14ac:dyDescent="0.3">
      <c r="B11" s="5">
        <v>2050</v>
      </c>
      <c r="C11" t="s">
        <v>31</v>
      </c>
      <c r="D11">
        <v>1440</v>
      </c>
      <c r="E11" s="20">
        <v>150</v>
      </c>
      <c r="F11" s="23" cm="1">
        <f t="array" ref="F11">STOWA2024_JAARROND_T(D11,E11,B11,C11,"")</f>
        <v>713.31548650347179</v>
      </c>
      <c r="H11" s="5">
        <v>2050</v>
      </c>
      <c r="I11" t="s">
        <v>31</v>
      </c>
      <c r="J11">
        <v>1440</v>
      </c>
      <c r="K11" s="20">
        <v>55</v>
      </c>
      <c r="L11" s="6" cm="1">
        <f t="array" ref="L11">STOWA2024_JAARROND_T(J11,K11,H11,I11,"")</f>
        <v>3.9319047889080054</v>
      </c>
    </row>
    <row r="12" spans="2:12" x14ac:dyDescent="0.3">
      <c r="B12" s="5">
        <v>2050</v>
      </c>
      <c r="C12" t="s">
        <v>31</v>
      </c>
      <c r="D12">
        <v>2880</v>
      </c>
      <c r="E12" s="20">
        <v>150</v>
      </c>
      <c r="F12" s="23" cm="1">
        <f t="array" ref="F12">STOWA2024_JAARROND_T(D12,E12,B12,C12,"")</f>
        <v>499.1137050394903</v>
      </c>
      <c r="H12" s="5">
        <v>2050</v>
      </c>
      <c r="I12" t="s">
        <v>31</v>
      </c>
      <c r="J12">
        <v>2880</v>
      </c>
      <c r="K12" s="20">
        <v>60</v>
      </c>
      <c r="L12" s="6" cm="1">
        <f t="array" ref="L12">STOWA2024_JAARROND_T(J12,K12,H12,I12,"")</f>
        <v>2.5480559745441926</v>
      </c>
    </row>
    <row r="13" spans="2:12" x14ac:dyDescent="0.3">
      <c r="B13" s="7">
        <v>2050</v>
      </c>
      <c r="C13" s="8" t="s">
        <v>31</v>
      </c>
      <c r="D13" s="8">
        <v>5760</v>
      </c>
      <c r="E13" s="21">
        <v>150</v>
      </c>
      <c r="F13" s="24" cm="1">
        <f t="array" ref="F13">STOWA2024_JAARROND_T(D13,E13,B13,C13,"")</f>
        <v>259.39171262157964</v>
      </c>
      <c r="H13" s="7">
        <v>2050</v>
      </c>
      <c r="I13" s="8" t="s">
        <v>31</v>
      </c>
      <c r="J13" s="8">
        <v>5760</v>
      </c>
      <c r="K13" s="21"/>
      <c r="L13" s="9"/>
    </row>
    <row r="15" spans="2:12" x14ac:dyDescent="0.3">
      <c r="B15" s="33" t="s">
        <v>99</v>
      </c>
      <c r="C15" s="34"/>
      <c r="D15" s="34"/>
      <c r="E15" s="34"/>
      <c r="F15" s="35"/>
      <c r="H15" s="33" t="s">
        <v>105</v>
      </c>
      <c r="I15" s="34"/>
      <c r="J15" s="34"/>
      <c r="K15" s="34"/>
      <c r="L15" s="35"/>
    </row>
    <row r="16" spans="2:12" x14ac:dyDescent="0.3">
      <c r="B16" s="2" t="s">
        <v>100</v>
      </c>
      <c r="C16" s="3" t="s">
        <v>101</v>
      </c>
      <c r="D16" s="3" t="s">
        <v>102</v>
      </c>
      <c r="E16" s="3" t="s">
        <v>104</v>
      </c>
      <c r="F16" s="4" t="s">
        <v>1</v>
      </c>
      <c r="H16" s="2" t="s">
        <v>100</v>
      </c>
      <c r="I16" s="3" t="s">
        <v>101</v>
      </c>
      <c r="J16" s="3" t="s">
        <v>102</v>
      </c>
      <c r="K16" s="3" t="s">
        <v>104</v>
      </c>
      <c r="L16" s="4" t="s">
        <v>1</v>
      </c>
    </row>
    <row r="17" spans="2:12" x14ac:dyDescent="0.3">
      <c r="B17" s="2">
        <v>2050</v>
      </c>
      <c r="C17" s="3" t="s">
        <v>31</v>
      </c>
      <c r="D17" s="3">
        <v>10</v>
      </c>
      <c r="E17" s="28">
        <v>0.5</v>
      </c>
      <c r="F17" s="25" cm="1">
        <f t="array" ref="F17">STOWA2024_JAARROND_V(D17,E17,B17,C17,"")</f>
        <v>8.6540821323628698</v>
      </c>
      <c r="H17" s="2">
        <v>2050</v>
      </c>
      <c r="I17" s="3" t="s">
        <v>31</v>
      </c>
      <c r="J17" s="3">
        <v>10</v>
      </c>
      <c r="K17" s="28">
        <v>0.5</v>
      </c>
      <c r="L17" s="25" cm="1">
        <f t="array" ref="L17">STOWA2024_NDJF_V(J17,K17,H17,I17,"")</f>
        <v>2.5703807387927085</v>
      </c>
    </row>
    <row r="18" spans="2:12" x14ac:dyDescent="0.3">
      <c r="B18" s="5">
        <v>2050</v>
      </c>
      <c r="C18" t="s">
        <v>31</v>
      </c>
      <c r="D18">
        <v>30</v>
      </c>
      <c r="E18" s="17">
        <v>1</v>
      </c>
      <c r="F18" s="26" cm="1">
        <f t="array" ref="F18">STOWA2024_JAARROND_V(D18,E18,B18,C18,"")</f>
        <v>14.434069679874337</v>
      </c>
      <c r="H18" s="5">
        <v>2050</v>
      </c>
      <c r="I18" t="s">
        <v>31</v>
      </c>
      <c r="J18">
        <v>30</v>
      </c>
      <c r="K18" s="17">
        <v>1</v>
      </c>
      <c r="L18" s="26" cm="1">
        <f t="array" ref="L18">STOWA2024_NDJF_V(J18,K18,H18,I18,"")</f>
        <v>5.0706558946276097</v>
      </c>
    </row>
    <row r="19" spans="2:12" x14ac:dyDescent="0.3">
      <c r="B19" s="5">
        <v>2050</v>
      </c>
      <c r="C19" t="s">
        <v>31</v>
      </c>
      <c r="D19">
        <v>60</v>
      </c>
      <c r="E19" s="17">
        <v>2</v>
      </c>
      <c r="F19" s="26" cm="1">
        <f t="array" ref="F19">STOWA2024_JAARROND_V(D19,E19,B19,C19,"")</f>
        <v>21.458346455323635</v>
      </c>
      <c r="H19" s="5">
        <v>2050</v>
      </c>
      <c r="I19" t="s">
        <v>31</v>
      </c>
      <c r="J19">
        <v>60</v>
      </c>
      <c r="K19" s="17">
        <v>2</v>
      </c>
      <c r="L19" s="26" cm="1">
        <f t="array" ref="L19">STOWA2024_NDJF_V(J19,K19,H19,I19,"")</f>
        <v>8.5943771834874649</v>
      </c>
    </row>
    <row r="20" spans="2:12" x14ac:dyDescent="0.3">
      <c r="B20" s="5">
        <v>2050</v>
      </c>
      <c r="C20" t="s">
        <v>31</v>
      </c>
      <c r="D20">
        <v>120</v>
      </c>
      <c r="E20" s="17">
        <v>5</v>
      </c>
      <c r="F20" s="26" cm="1">
        <f t="array" ref="F20">STOWA2024_JAARROND_V(D20,E20,B20,C20,"")</f>
        <v>32.844446732642773</v>
      </c>
      <c r="H20" s="5">
        <v>2050</v>
      </c>
      <c r="I20" t="s">
        <v>31</v>
      </c>
      <c r="J20">
        <v>120</v>
      </c>
      <c r="K20" s="17">
        <v>5</v>
      </c>
      <c r="L20" s="26" cm="1">
        <f t="array" ref="L20">STOWA2024_NDJF_V(J20,K20,H20,I20,"")</f>
        <v>14.544834545122685</v>
      </c>
    </row>
    <row r="21" spans="2:12" x14ac:dyDescent="0.3">
      <c r="B21" s="5">
        <v>2050</v>
      </c>
      <c r="C21" t="s">
        <v>31</v>
      </c>
      <c r="D21">
        <v>240</v>
      </c>
      <c r="E21" s="17">
        <v>10</v>
      </c>
      <c r="F21" s="26" cm="1">
        <f t="array" ref="F21">STOWA2024_JAARROND_V(D21,E21,B21,C21,"")</f>
        <v>45.863312395839877</v>
      </c>
      <c r="H21" s="5">
        <v>2050</v>
      </c>
      <c r="I21" t="s">
        <v>31</v>
      </c>
      <c r="J21">
        <v>240</v>
      </c>
      <c r="K21" s="17">
        <v>10</v>
      </c>
      <c r="L21" s="26" cm="1">
        <f t="array" ref="L21">STOWA2024_NDJF_V(J21,K21,H21,I21,"")</f>
        <v>22.459203702400494</v>
      </c>
    </row>
    <row r="22" spans="2:12" x14ac:dyDescent="0.3">
      <c r="B22" s="5">
        <v>2050</v>
      </c>
      <c r="C22" t="s">
        <v>31</v>
      </c>
      <c r="D22">
        <v>480</v>
      </c>
      <c r="E22" s="17">
        <v>20</v>
      </c>
      <c r="F22" s="26" cm="1">
        <f t="array" ref="F22">STOWA2024_JAARROND_V(D22,E22,B22,C22,"")</f>
        <v>62.105632132417732</v>
      </c>
      <c r="H22" s="5">
        <v>2050</v>
      </c>
      <c r="I22" t="s">
        <v>31</v>
      </c>
      <c r="J22">
        <v>480</v>
      </c>
      <c r="K22" s="17">
        <v>20</v>
      </c>
      <c r="L22" s="26" cm="1">
        <f t="array" ref="L22">STOWA2024_NDJF_V(J22,K22,H22,I22,"")</f>
        <v>33.091287313259279</v>
      </c>
    </row>
    <row r="23" spans="2:12" x14ac:dyDescent="0.3">
      <c r="B23" s="5">
        <v>2050</v>
      </c>
      <c r="C23" t="s">
        <v>31</v>
      </c>
      <c r="D23">
        <f t="shared" ref="D23" si="0">12*60</f>
        <v>720</v>
      </c>
      <c r="E23" s="17">
        <v>25</v>
      </c>
      <c r="F23" s="26" cm="1">
        <f t="array" ref="F23">STOWA2024_JAARROND_V(D23,E23,B23,C23,"")</f>
        <v>69.839074081125617</v>
      </c>
      <c r="H23" s="5">
        <v>2050</v>
      </c>
      <c r="I23" t="s">
        <v>31</v>
      </c>
      <c r="J23">
        <f t="shared" ref="J23" si="1">12*60</f>
        <v>720</v>
      </c>
      <c r="K23" s="17">
        <v>25</v>
      </c>
      <c r="L23" s="26" cm="1">
        <f t="array" ref="L23">STOWA2024_NDJF_V(J23,K23,H23,I23,"")</f>
        <v>39.588233003860118</v>
      </c>
    </row>
    <row r="24" spans="2:12" x14ac:dyDescent="0.3">
      <c r="B24" s="5">
        <v>2050</v>
      </c>
      <c r="C24" t="s">
        <v>31</v>
      </c>
      <c r="D24">
        <f>24*60</f>
        <v>1440</v>
      </c>
      <c r="E24" s="17">
        <v>50</v>
      </c>
      <c r="F24" s="26" cm="1">
        <f t="array" ref="F24">STOWA2024_JAARROND_V(D24,E24,B24,C24,"")</f>
        <v>93.068027546037897</v>
      </c>
      <c r="H24" s="5">
        <v>2050</v>
      </c>
      <c r="I24" t="s">
        <v>31</v>
      </c>
      <c r="J24">
        <f>24*60</f>
        <v>1440</v>
      </c>
      <c r="K24" s="17">
        <v>50</v>
      </c>
      <c r="L24" s="26" cm="1">
        <f t="array" ref="L24">STOWA2024_NDJF_V(J24,K24,H24,I24,"")</f>
        <v>56.76832988833101</v>
      </c>
    </row>
    <row r="25" spans="2:12" x14ac:dyDescent="0.3">
      <c r="B25" s="5">
        <v>2050</v>
      </c>
      <c r="C25" t="s">
        <v>31</v>
      </c>
      <c r="D25">
        <f>48*60</f>
        <v>2880</v>
      </c>
      <c r="E25" s="17">
        <v>100</v>
      </c>
      <c r="F25" s="26" cm="1">
        <f t="array" ref="F25">STOWA2024_JAARROND_V(D25,E25,B25,C25,"")</f>
        <v>117.35698498210424</v>
      </c>
      <c r="H25" s="5">
        <v>2050</v>
      </c>
      <c r="I25" t="s">
        <v>31</v>
      </c>
      <c r="J25">
        <f>48*60</f>
        <v>2880</v>
      </c>
      <c r="K25" s="17">
        <v>100</v>
      </c>
      <c r="L25" s="26" cm="1">
        <f t="array" ref="L25">STOWA2024_NDJF_V(J25,K25,H25,I25,"")</f>
        <v>81.873025720199792</v>
      </c>
    </row>
    <row r="26" spans="2:12" x14ac:dyDescent="0.3">
      <c r="B26" s="5">
        <v>2050</v>
      </c>
      <c r="C26" t="s">
        <v>31</v>
      </c>
      <c r="D26">
        <f>96*60</f>
        <v>5760</v>
      </c>
      <c r="E26" s="17">
        <v>250</v>
      </c>
      <c r="F26" s="26" cm="1">
        <f t="array" ref="F26">STOWA2024_JAARROND_V(D26,E26,B26,C26,"")</f>
        <v>149.32113176827454</v>
      </c>
      <c r="H26" s="5">
        <v>2050</v>
      </c>
      <c r="I26" t="s">
        <v>31</v>
      </c>
      <c r="J26">
        <f>96*60</f>
        <v>5760</v>
      </c>
      <c r="K26" s="17">
        <v>250</v>
      </c>
      <c r="L26" s="26" cm="1">
        <f t="array" ref="L26">STOWA2024_NDJF_V(J26,K26,H26,I26,"")</f>
        <v>118.03594947479041</v>
      </c>
    </row>
    <row r="27" spans="2:12" x14ac:dyDescent="0.3">
      <c r="B27" s="7">
        <v>2050</v>
      </c>
      <c r="C27" s="8" t="s">
        <v>31</v>
      </c>
      <c r="D27" s="8">
        <f>192*60</f>
        <v>11520</v>
      </c>
      <c r="E27" s="29">
        <v>500</v>
      </c>
      <c r="F27" s="27" cm="1">
        <f t="array" ref="F27">STOWA2024_JAARROND_V(D27,E27,B27,C27,"")</f>
        <v>183.4137524682649</v>
      </c>
      <c r="H27" s="7">
        <v>2050</v>
      </c>
      <c r="I27" s="8" t="s">
        <v>31</v>
      </c>
      <c r="J27" s="8">
        <f>192*60</f>
        <v>11520</v>
      </c>
      <c r="K27" s="29">
        <v>1000</v>
      </c>
      <c r="L27" s="27" cm="1">
        <f t="array" ref="L27">STOWA2024_NDJF_V(J27,K27,H27,I27,"")</f>
        <v>165.03957645653358</v>
      </c>
    </row>
    <row r="28" spans="2:12" x14ac:dyDescent="0.3">
      <c r="E28" s="17"/>
      <c r="F28" s="20"/>
    </row>
  </sheetData>
  <mergeCells count="4">
    <mergeCell ref="B2:F2"/>
    <mergeCell ref="H2:L2"/>
    <mergeCell ref="B15:F15"/>
    <mergeCell ref="H15:L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DA8E2-4C8C-4C27-9FF9-1262F2F37BEB}">
  <sheetPr codeName="Blad5">
    <tabColor rgb="FF9999FF"/>
  </sheetPr>
  <dimension ref="B1:AV79"/>
  <sheetViews>
    <sheetView workbookViewId="0">
      <selection activeCell="A48" sqref="A48"/>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60</v>
      </c>
      <c r="C3">
        <v>0.5</v>
      </c>
      <c r="D3" s="17" cm="1">
        <f t="array" ref="D3">STOWA2024_JAARROND_V(D$2*60,$C3,2014,"","")</f>
        <v>8.0766048832131325</v>
      </c>
      <c r="E3" s="17" cm="1">
        <f t="array" ref="E3">STOWA2024_JAARROND_V(E$2*60,$C3,2014,"","")</f>
        <v>10.434696011679371</v>
      </c>
      <c r="F3" s="17" cm="1">
        <f t="array" ref="F3">STOWA2024_JAARROND_V(F$2*60,$C3,2014,"","")</f>
        <v>12.57276448652369</v>
      </c>
      <c r="G3" s="17" cm="1">
        <f t="array" ref="G3">STOWA2024_JAARROND_V(G$2*60,$C3,2014,"","")</f>
        <v>15.320282971810116</v>
      </c>
      <c r="H3" s="17" cm="1">
        <f t="array" ref="H3">STOWA2024_JAARROND_V(H$2*60,$C3,2014,"","")</f>
        <v>18.568041231423575</v>
      </c>
      <c r="I3" s="17" cm="1">
        <f t="array" ref="I3">STOWA2024_JAARROND_V(I$2*60,$C3,2014,"","")</f>
        <v>22.226600061271895</v>
      </c>
      <c r="J3" s="17" cm="1">
        <f t="array" ref="J3">STOWA2024_JAARROND_V(J$2*60,$C3,2014,"","")</f>
        <v>24.553371293634811</v>
      </c>
      <c r="K3" s="17" cm="1">
        <f t="array" ref="K3">STOWA2024_JAARROND_V(K$2*60,$C3,2014,"","")</f>
        <v>30.375560044284132</v>
      </c>
      <c r="L3" s="17" cm="1">
        <f t="array" ref="L3">STOWA2024_JAARROND_V(L$2*60,$C3,2014,"","")</f>
        <v>38.553947771147321</v>
      </c>
      <c r="M3" s="17" cm="1">
        <f t="array" ref="M3">STOWA2024_JAARROND_V(M$2*60,$C3,2014,"","")</f>
        <v>44.896275273348031</v>
      </c>
      <c r="N3" s="17" cm="1">
        <f t="array" ref="N3">STOWA2024_JAARROND_V(N$2*60,$C3,2014,"","")</f>
        <v>50.361113254215802</v>
      </c>
      <c r="O3" s="17" cm="1">
        <f t="array" ref="O3">STOWA2024_JAARROND_V(O$2*60,$C3,2014,"","")</f>
        <v>68.308861894750166</v>
      </c>
      <c r="P3" s="17" cm="1">
        <f t="array" ref="P3">STOWA2024_JAARROND_V(P$2*60,$C3,2014,"","")</f>
        <v>76.11377252873865</v>
      </c>
    </row>
    <row r="4" spans="2:16" x14ac:dyDescent="0.3">
      <c r="B4" s="15" t="s">
        <v>61</v>
      </c>
      <c r="C4">
        <v>1</v>
      </c>
      <c r="D4" s="17" cm="1">
        <f t="array" ref="D4">STOWA2024_JAARROND_V(D$2*60,$C4,2014,"","")</f>
        <v>10.178682662463048</v>
      </c>
      <c r="E4" s="17" cm="1">
        <f t="array" ref="E4">STOWA2024_JAARROND_V(E$2*60,$C4,2014,"","")</f>
        <v>13.470900307862191</v>
      </c>
      <c r="F4" s="17" cm="1">
        <f t="array" ref="F4">STOWA2024_JAARROND_V(F$2*60,$C4,2014,"","")</f>
        <v>16.218378054801835</v>
      </c>
      <c r="G4" s="17" cm="1">
        <f t="array" ref="G4">STOWA2024_JAARROND_V(G$2*60,$C4,2014,"","")</f>
        <v>19.529822477220481</v>
      </c>
      <c r="H4" s="17" cm="1">
        <f t="array" ref="H4">STOWA2024_JAARROND_V(H$2*60,$C4,2014,"","")</f>
        <v>23.373340855465084</v>
      </c>
      <c r="I4" s="17" cm="1">
        <f t="array" ref="I4">STOWA2024_JAARROND_V(I$2*60,$C4,2014,"","")</f>
        <v>27.724222279382115</v>
      </c>
      <c r="J4" s="17" cm="1">
        <f t="array" ref="J4">STOWA2024_JAARROND_V(J$2*60,$C4,2014,"","")</f>
        <v>30.506444195166207</v>
      </c>
      <c r="K4" s="17" cm="1">
        <f t="array" ref="K4">STOWA2024_JAARROND_V(K$2*60,$C4,2014,"","")</f>
        <v>36.766263652842021</v>
      </c>
      <c r="L4" s="17" cm="1">
        <f t="array" ref="L4">STOWA2024_JAARROND_V(L$2*60,$C4,2014,"","")</f>
        <v>46.022902594950558</v>
      </c>
      <c r="M4" s="17" cm="1">
        <f t="array" ref="M4">STOWA2024_JAARROND_V(M$2*60,$C4,2014,"","")</f>
        <v>53.17332201269911</v>
      </c>
      <c r="N4" s="17" cm="1">
        <f t="array" ref="N4">STOWA2024_JAARROND_V(N$2*60,$C4,2014,"","")</f>
        <v>59.31790143706624</v>
      </c>
      <c r="O4" s="17" cm="1">
        <f t="array" ref="O4">STOWA2024_JAARROND_V(O$2*60,$C4,2014,"","")</f>
        <v>79.412083055058801</v>
      </c>
      <c r="P4" s="17" cm="1">
        <f t="array" ref="P4">STOWA2024_JAARROND_V(P$2*60,$C4,2014,"","")</f>
        <v>88.117223362657839</v>
      </c>
    </row>
    <row r="5" spans="2:16" x14ac:dyDescent="0.3">
      <c r="B5" s="15" t="s">
        <v>62</v>
      </c>
      <c r="C5">
        <v>2</v>
      </c>
      <c r="D5" s="17" cm="1">
        <f t="array" ref="D5">STOWA2024_JAARROND_V(D$2*60,$C5,2014,"","")</f>
        <v>12.212670214641845</v>
      </c>
      <c r="E5" s="17" cm="1">
        <f t="array" ref="E5">STOWA2024_JAARROND_V(E$2*60,$C5,2014,"","")</f>
        <v>16.581825107811767</v>
      </c>
      <c r="F5" s="17" cm="1">
        <f t="array" ref="F5">STOWA2024_JAARROND_V(F$2*60,$C5,2014,"","")</f>
        <v>20.026454927973528</v>
      </c>
      <c r="G5" s="17" cm="1">
        <f t="array" ref="G5">STOWA2024_JAARROND_V(G$2*60,$C5,2014,"","")</f>
        <v>23.954827988904221</v>
      </c>
      <c r="H5" s="17" cm="1">
        <f t="array" ref="H5">STOWA2024_JAARROND_V(H$2*60,$C5,2014,"","")</f>
        <v>28.391181246300679</v>
      </c>
      <c r="I5" s="17" cm="1">
        <f t="array" ref="I5">STOWA2024_JAARROND_V(I$2*60,$C5,2014,"","")</f>
        <v>33.353539654772021</v>
      </c>
      <c r="J5" s="17" cm="1">
        <f t="array" ref="J5">STOWA2024_JAARROND_V(J$2*60,$C5,2014,"","")</f>
        <v>36.496396972000007</v>
      </c>
      <c r="K5" s="17" cm="1">
        <f t="array" ref="K5">STOWA2024_JAARROND_V(K$2*60,$C5,2014,"","")</f>
        <v>43.796383767293435</v>
      </c>
      <c r="L5" s="17" cm="1">
        <f t="array" ref="L5">STOWA2024_JAARROND_V(L$2*60,$C5,2014,"","")</f>
        <v>54.032975344832685</v>
      </c>
      <c r="M5" s="17" cm="1">
        <f t="array" ref="M5">STOWA2024_JAARROND_V(M$2*60,$C5,2014,"","")</f>
        <v>61.889246487616454</v>
      </c>
      <c r="N5" s="17" cm="1">
        <f t="array" ref="N5">STOWA2024_JAARROND_V(N$2*60,$C5,2014,"","")</f>
        <v>68.613864408794299</v>
      </c>
      <c r="O5" s="17" cm="1">
        <f t="array" ref="O5">STOWA2024_JAARROND_V(O$2*60,$C5,2014,"","")</f>
        <v>90.482383814311575</v>
      </c>
      <c r="P5" s="17" cm="1">
        <f t="array" ref="P5">STOWA2024_JAARROND_V(P$2*60,$C5,2014,"","")</f>
        <v>99.912945122480849</v>
      </c>
    </row>
    <row r="6" spans="2:16" x14ac:dyDescent="0.3">
      <c r="B6" s="15" t="s">
        <v>63</v>
      </c>
      <c r="C6">
        <v>5</v>
      </c>
      <c r="D6" s="17" cm="1">
        <f t="array" ref="D6">STOWA2024_JAARROND_V(D$2*60,$C6,2014,"","")</f>
        <v>15.066945133654507</v>
      </c>
      <c r="E6" s="17" cm="1">
        <f t="array" ref="E6">STOWA2024_JAARROND_V(E$2*60,$C6,2014,"","")</f>
        <v>21.181589633382679</v>
      </c>
      <c r="F6" s="17" cm="1">
        <f t="array" ref="F6">STOWA2024_JAARROND_V(F$2*60,$C6,2014,"","")</f>
        <v>25.757310605969725</v>
      </c>
      <c r="G6" s="17" cm="1">
        <f t="array" ref="G6">STOWA2024_JAARROND_V(G$2*60,$C6,2014,"","")</f>
        <v>30.652773432237773</v>
      </c>
      <c r="H6" s="17" cm="1">
        <f t="array" ref="H6">STOWA2024_JAARROND_V(H$2*60,$C6,2014,"","")</f>
        <v>35.940426991974476</v>
      </c>
      <c r="I6" s="17" cm="1">
        <f t="array" ref="I6">STOWA2024_JAARROND_V(I$2*60,$C6,2014,"","")</f>
        <v>41.672092962339143</v>
      </c>
      <c r="J6" s="17" cm="1">
        <f t="array" ref="J6">STOWA2024_JAARROND_V(J$2*60,$C6,2014,"","")</f>
        <v>45.207406727349799</v>
      </c>
      <c r="K6" s="17" cm="1">
        <f t="array" ref="K6">STOWA2024_JAARROND_V(K$2*60,$C6,2014,"","")</f>
        <v>54.180601809968543</v>
      </c>
      <c r="L6" s="17" cm="1">
        <f t="array" ref="L6">STOWA2024_JAARROND_V(L$2*60,$C6,2014,"","")</f>
        <v>65.519182200813617</v>
      </c>
      <c r="M6" s="17" cm="1">
        <f t="array" ref="M6">STOWA2024_JAARROND_V(M$2*60,$C6,2014,"","")</f>
        <v>74.124336403085763</v>
      </c>
      <c r="N6" s="17" cm="1">
        <f t="array" ref="N6">STOWA2024_JAARROND_V(N$2*60,$C6,2014,"","")</f>
        <v>81.444887306499126</v>
      </c>
      <c r="O6" s="17" cm="1">
        <f t="array" ref="O6">STOWA2024_JAARROND_V(O$2*60,$C6,2014,"","")</f>
        <v>105.06616793930668</v>
      </c>
      <c r="P6" s="17" cm="1">
        <f t="array" ref="P6">STOWA2024_JAARROND_V(P$2*60,$C6,2014,"","")</f>
        <v>115.19333768960628</v>
      </c>
    </row>
    <row r="7" spans="2:16" x14ac:dyDescent="0.3">
      <c r="B7" s="15" t="s">
        <v>64</v>
      </c>
      <c r="C7">
        <v>10</v>
      </c>
      <c r="D7" s="17" cm="1">
        <f t="array" ref="D7">STOWA2024_JAARROND_V(D$2*60,$C7,2014,"","")</f>
        <v>17.508897831798162</v>
      </c>
      <c r="E7" s="17" cm="1">
        <f t="array" ref="E7">STOWA2024_JAARROND_V(E$2*60,$C7,2014,"","")</f>
        <v>25.300266575374721</v>
      </c>
      <c r="F7" s="17" cm="1">
        <f t="array" ref="F7">STOWA2024_JAARROND_V(F$2*60,$C7,2014,"","")</f>
        <v>30.968144517754578</v>
      </c>
      <c r="G7" s="17" cm="1">
        <f t="array" ref="G7">STOWA2024_JAARROND_V(G$2*60,$C7,2014,"","")</f>
        <v>36.773641945378074</v>
      </c>
      <c r="H7" s="17" cm="1">
        <f t="array" ref="H7">STOWA2024_JAARROND_V(H$2*60,$C7,2014,"","")</f>
        <v>42.802904709136612</v>
      </c>
      <c r="I7" s="17" cm="1">
        <f t="array" ref="I7">STOWA2024_JAARROND_V(I$2*60,$C7,2014,"","")</f>
        <v>49.116823291212029</v>
      </c>
      <c r="J7" s="17" cm="1">
        <f t="array" ref="J7">STOWA2024_JAARROND_V(J$2*60,$C7,2014,"","")</f>
        <v>52.895580357091255</v>
      </c>
      <c r="K7" s="17" cm="1">
        <f t="array" ref="K7">STOWA2024_JAARROND_V(K$2*60,$C7,2014,"","")</f>
        <v>62.953098967530984</v>
      </c>
      <c r="L7" s="17" cm="1">
        <f t="array" ref="L7">STOWA2024_JAARROND_V(L$2*60,$C7,2014,"","")</f>
        <v>74.941739914851297</v>
      </c>
      <c r="M7" s="17" cm="1">
        <f t="array" ref="M7">STOWA2024_JAARROND_V(M$2*60,$C7,2014,"","")</f>
        <v>83.951156351113596</v>
      </c>
      <c r="N7" s="17" cm="1">
        <f t="array" ref="N7">STOWA2024_JAARROND_V(N$2*60,$C7,2014,"","")</f>
        <v>91.578752839675815</v>
      </c>
      <c r="O7" s="17" cm="1">
        <f t="array" ref="O7">STOWA2024_JAARROND_V(O$2*60,$C7,2014,"","")</f>
        <v>116.06040583797858</v>
      </c>
      <c r="P7" s="17" cm="1">
        <f t="array" ref="P7">STOWA2024_JAARROND_V(P$2*60,$C7,2014,"","")</f>
        <v>126.52048618353429</v>
      </c>
    </row>
    <row r="8" spans="2:16" x14ac:dyDescent="0.3">
      <c r="B8" s="15" t="s">
        <v>65</v>
      </c>
      <c r="C8">
        <v>20</v>
      </c>
      <c r="D8" s="17" cm="1">
        <f t="array" ref="D8">STOWA2024_JAARROND_V(D$2*60,$C8,2014,"","")</f>
        <v>20.305488831181403</v>
      </c>
      <c r="E8" s="17" cm="1">
        <f t="array" ref="E8">STOWA2024_JAARROND_V(E$2*60,$C8,2014,"","")</f>
        <v>30.195413209474481</v>
      </c>
      <c r="F8" s="17" cm="1">
        <f t="array" ref="F8">STOWA2024_JAARROND_V(F$2*60,$C8,2014,"","")</f>
        <v>37.239414325700558</v>
      </c>
      <c r="G8" s="17" cm="1">
        <f t="array" ref="G8">STOWA2024_JAARROND_V(G$2*60,$C8,2014,"","")</f>
        <v>44.170454297242735</v>
      </c>
      <c r="H8" s="17" cm="1">
        <f t="array" ref="H8">STOWA2024_JAARROND_V(H$2*60,$C8,2014,"","")</f>
        <v>51.060224013342015</v>
      </c>
      <c r="I8" s="17" cm="1">
        <f t="array" ref="I8">STOWA2024_JAARROND_V(I$2*60,$C8,2014,"","")</f>
        <v>57.961392564085614</v>
      </c>
      <c r="J8" s="17" cm="1">
        <f t="array" ref="J8">STOWA2024_JAARROND_V(J$2*60,$C8,2014,"","")</f>
        <v>61.926255674398767</v>
      </c>
      <c r="K8" s="17" cm="1">
        <f t="array" ref="K8">STOWA2024_JAARROND_V(K$2*60,$C8,2014,"","")</f>
        <v>72.603320992968406</v>
      </c>
      <c r="L8" s="17" cm="1">
        <f t="array" ref="L8">STOWA2024_JAARROND_V(L$2*60,$C8,2014,"","")</f>
        <v>85.046952030858222</v>
      </c>
      <c r="M8" s="17" cm="1">
        <f t="array" ref="M8">STOWA2024_JAARROND_V(M$2*60,$C8,2014,"","")</f>
        <v>94.29902838721334</v>
      </c>
      <c r="N8" s="17" cm="1">
        <f t="array" ref="N8">STOWA2024_JAARROND_V(N$2*60,$C8,2014,"","")</f>
        <v>102.09636661302092</v>
      </c>
      <c r="O8" s="17" cm="1">
        <f t="array" ref="O8">STOWA2024_JAARROND_V(O$2*60,$C8,2014,"","")</f>
        <v>127.02204646458782</v>
      </c>
      <c r="P8" s="17" cm="1">
        <f t="array" ref="P8">STOWA2024_JAARROND_V(P$2*60,$C8,2014,"","")</f>
        <v>137.65160954257823</v>
      </c>
    </row>
    <row r="9" spans="2:16" x14ac:dyDescent="0.3">
      <c r="B9" s="15" t="s">
        <v>66</v>
      </c>
      <c r="C9">
        <v>25</v>
      </c>
      <c r="D9" s="17" cm="1">
        <f t="array" ref="D9">STOWA2024_JAARROND_V(D$2*60,$C9,2014,"","")</f>
        <v>21.296657436337281</v>
      </c>
      <c r="E9" s="17" cm="1">
        <f t="array" ref="E9">STOWA2024_JAARROND_V(E$2*60,$C9,2014,"","")</f>
        <v>31.971662621694307</v>
      </c>
      <c r="F9" s="17" cm="1">
        <f t="array" ref="F9">STOWA2024_JAARROND_V(F$2*60,$C9,2014,"","")</f>
        <v>39.533101898137645</v>
      </c>
      <c r="G9" s="17" cm="1">
        <f t="array" ref="G9">STOWA2024_JAARROND_V(G$2*60,$C9,2014,"","")</f>
        <v>46.882831904275221</v>
      </c>
      <c r="H9" s="17" cm="1">
        <f t="array" ref="H9">STOWA2024_JAARROND_V(H$2*60,$C9,2014,"","")</f>
        <v>54.079903834212836</v>
      </c>
      <c r="I9" s="17" cm="1">
        <f t="array" ref="I9">STOWA2024_JAARROND_V(I$2*60,$C9,2014,"","")</f>
        <v>61.169883741123009</v>
      </c>
      <c r="J9" s="17" cm="1">
        <f t="array" ref="J9">STOWA2024_JAARROND_V(J$2*60,$C9,2014,"","")</f>
        <v>65.178790556346826</v>
      </c>
      <c r="K9" s="17" cm="1">
        <f t="array" ref="K9">STOWA2024_JAARROND_V(K$2*60,$C9,2014,"","")</f>
        <v>75.910988986453447</v>
      </c>
      <c r="L9" s="17" cm="1">
        <f t="array" ref="L9">STOWA2024_JAARROND_V(L$2*60,$C9,2014,"","")</f>
        <v>88.453408334772661</v>
      </c>
      <c r="M9" s="17" cm="1">
        <f t="array" ref="M9">STOWA2024_JAARROND_V(M$2*60,$C9,2014,"","")</f>
        <v>97.745679926122918</v>
      </c>
      <c r="N9" s="17" cm="1">
        <f t="array" ref="N9">STOWA2024_JAARROND_V(N$2*60,$C9,2014,"","")</f>
        <v>105.5663150851266</v>
      </c>
      <c r="O9" s="17" cm="1">
        <f t="array" ref="O9">STOWA2024_JAARROND_V(O$2*60,$C9,2014,"","")</f>
        <v>130.54398633140448</v>
      </c>
      <c r="P9" s="17" cm="1">
        <f t="array" ref="P9">STOWA2024_JAARROND_V(P$2*60,$C9,2014,"","")</f>
        <v>141.19388041727055</v>
      </c>
    </row>
    <row r="10" spans="2:16" x14ac:dyDescent="0.3">
      <c r="B10" s="15" t="s">
        <v>67</v>
      </c>
      <c r="C10">
        <v>50</v>
      </c>
      <c r="D10" s="17" cm="1">
        <f t="array" ref="D10">STOWA2024_JAARROND_V(D$2*60,$C10,2014,"","")</f>
        <v>24.706300804897793</v>
      </c>
      <c r="E10" s="17" cm="1">
        <f t="array" ref="E10">STOWA2024_JAARROND_V(E$2*60,$C10,2014,"","")</f>
        <v>38.231292866866411</v>
      </c>
      <c r="F10" s="17" cm="1">
        <f t="array" ref="F10">STOWA2024_JAARROND_V(F$2*60,$C10,2014,"","")</f>
        <v>47.682539033015026</v>
      </c>
      <c r="G10" s="17" cm="1">
        <f t="array" ref="G10">STOWA2024_JAARROND_V(G$2*60,$C10,2014,"","")</f>
        <v>56.545738951892112</v>
      </c>
      <c r="H10" s="17" cm="1">
        <f t="array" ref="H10">STOWA2024_JAARROND_V(H$2*60,$C10,2014,"","")</f>
        <v>64.807327244468084</v>
      </c>
      <c r="I10" s="17" cm="1">
        <f t="array" ref="I10">STOWA2024_JAARROND_V(I$2*60,$C10,2014,"","")</f>
        <v>72.473777991473611</v>
      </c>
      <c r="J10" s="17" cm="1">
        <f t="array" ref="J10">STOWA2024_JAARROND_V(J$2*60,$C10,2014,"","")</f>
        <v>76.553424331481708</v>
      </c>
      <c r="K10" s="17" cm="1">
        <f t="array" ref="K10">STOWA2024_JAARROND_V(K$2*60,$C10,2014,"","")</f>
        <v>86.857701862844522</v>
      </c>
      <c r="L10" s="17" cm="1">
        <f t="array" ref="L10">STOWA2024_JAARROND_V(L$2*60,$C10,2014,"","")</f>
        <v>99.53752662516861</v>
      </c>
      <c r="M10" s="17" cm="1">
        <f t="array" ref="M10">STOWA2024_JAARROND_V(M$2*60,$C10,2014,"","")</f>
        <v>108.82498546265617</v>
      </c>
      <c r="N10" s="17" cm="1">
        <f t="array" ref="N10">STOWA2024_JAARROND_V(N$2*60,$C10,2014,"","")</f>
        <v>116.61360851312703</v>
      </c>
      <c r="O10" s="17" cm="1">
        <f t="array" ref="O10">STOWA2024_JAARROND_V(O$2*60,$C10,2014,"","")</f>
        <v>141.4626839893306</v>
      </c>
      <c r="P10" s="17" cm="1">
        <f t="array" ref="P10">STOWA2024_JAARROND_V(P$2*60,$C10,2014,"","")</f>
        <v>152.07106925030226</v>
      </c>
    </row>
    <row r="11" spans="2:16" x14ac:dyDescent="0.3">
      <c r="B11" s="15" t="s">
        <v>68</v>
      </c>
      <c r="C11">
        <v>100</v>
      </c>
      <c r="D11" s="17" cm="1">
        <f t="array" ref="D11">STOWA2024_JAARROND_V(D$2*60,$C11,2014,"","")</f>
        <v>28.694584015652751</v>
      </c>
      <c r="E11" s="17" cm="1">
        <f t="array" ref="E11">STOWA2024_JAARROND_V(E$2*60,$C11,2014,"","")</f>
        <v>45.818438012333743</v>
      </c>
      <c r="F11" s="17" cm="1">
        <f t="array" ref="F11">STOWA2024_JAARROND_V(F$2*60,$C11,2014,"","")</f>
        <v>57.6796431407573</v>
      </c>
      <c r="G11" s="17" cm="1">
        <f t="array" ref="G11">STOWA2024_JAARROND_V(G$2*60,$C11,2014,"","")</f>
        <v>68.446220648174659</v>
      </c>
      <c r="H11" s="17" cm="1">
        <f t="array" ref="H11">STOWA2024_JAARROND_V(H$2*60,$C11,2014,"","")</f>
        <v>77.964288568209682</v>
      </c>
      <c r="I11" s="17" cm="1">
        <f t="array" ref="I11">STOWA2024_JAARROND_V(I$2*60,$C11,2014,"","")</f>
        <v>86.169500399142365</v>
      </c>
      <c r="J11" s="17" cm="1">
        <f t="array" ref="J11">STOWA2024_JAARROND_V(J$2*60,$C11,2014,"","")</f>
        <v>90.185636957302748</v>
      </c>
      <c r="K11" s="17" cm="1">
        <f t="array" ref="K11">STOWA2024_JAARROND_V(K$2*60,$C11,2014,"","")</f>
        <v>98.899678942862479</v>
      </c>
      <c r="L11" s="17" cm="1">
        <f t="array" ref="L11">STOWA2024_JAARROND_V(L$2*60,$C11,2014,"","")</f>
        <v>111.4246776347609</v>
      </c>
      <c r="M11" s="17" cm="1">
        <f t="array" ref="M11">STOWA2024_JAARROND_V(M$2*60,$C11,2014,"","")</f>
        <v>120.49175421869795</v>
      </c>
      <c r="N11" s="17" cm="1">
        <f t="array" ref="N11">STOWA2024_JAARROND_V(N$2*60,$C11,2014,"","")</f>
        <v>128.07923978049794</v>
      </c>
      <c r="O11" s="17" cm="1">
        <f t="array" ref="O11">STOWA2024_JAARROND_V(O$2*60,$C11,2014,"","")</f>
        <v>152.34900834758776</v>
      </c>
      <c r="P11" s="17" cm="1">
        <f t="array" ref="P11">STOWA2024_JAARROND_V(P$2*60,$C11,2014,"","")</f>
        <v>162.76001985115263</v>
      </c>
    </row>
    <row r="12" spans="2:16" x14ac:dyDescent="0.3">
      <c r="B12" s="15" t="s">
        <v>69</v>
      </c>
      <c r="C12">
        <v>200</v>
      </c>
      <c r="D12" s="17" cm="1">
        <f t="array" ref="D12">STOWA2024_JAARROND_V(D$2*60,$C12,2014,"","")</f>
        <v>33.372384005454613</v>
      </c>
      <c r="E12" s="17" cm="1">
        <f t="array" ref="E12">STOWA2024_JAARROND_V(E$2*60,$C12,2014,"","")</f>
        <v>55.037891725724101</v>
      </c>
      <c r="F12" s="17" cm="1">
        <f t="array" ref="F12">STOWA2024_JAARROND_V(F$2*60,$C12,2014,"","")</f>
        <v>69.973564903709047</v>
      </c>
      <c r="G12" s="17" cm="1">
        <f t="array" ref="G12">STOWA2024_JAARROND_V(G$2*60,$C12,2014,"","")</f>
        <v>81.337919046477595</v>
      </c>
      <c r="H12" s="17" cm="1">
        <f t="array" ref="H12">STOWA2024_JAARROND_V(H$2*60,$C12,2014,"","")</f>
        <v>88.676338845613799</v>
      </c>
      <c r="I12" s="17" cm="1">
        <f t="array" ref="I12">STOWA2024_JAARROND_V(I$2*60,$C12,2014,"","")</f>
        <v>94.96036377813833</v>
      </c>
      <c r="J12" s="17" cm="1">
        <f t="array" ref="J12">STOWA2024_JAARROND_V(J$2*60,$C12,2014,"","")</f>
        <v>98.10191786128442</v>
      </c>
      <c r="K12" s="17" cm="1">
        <f t="array" ref="K12">STOWA2024_JAARROND_V(K$2*60,$C12,2014,"","")</f>
        <v>112.14650597058302</v>
      </c>
      <c r="L12" s="17" cm="1">
        <f t="array" ref="L12">STOWA2024_JAARROND_V(L$2*60,$C12,2014,"","")</f>
        <v>124.17304023995639</v>
      </c>
      <c r="M12" s="17" cm="1">
        <f t="array" ref="M12">STOWA2024_JAARROND_V(M$2*60,$C12,2014,"","")</f>
        <v>132.77713553236637</v>
      </c>
      <c r="N12" s="17" cm="1">
        <f t="array" ref="N12">STOWA2024_JAARROND_V(N$2*60,$C12,2014,"","")</f>
        <v>139.97905046409122</v>
      </c>
      <c r="O12" s="17" cm="1">
        <f t="array" ref="O12">STOWA2024_JAARROND_V(O$2*60,$C12,2014,"","")</f>
        <v>163.2030553911161</v>
      </c>
      <c r="P12" s="17" cm="1">
        <f t="array" ref="P12">STOWA2024_JAARROND_V(P$2*60,$C12,2014,"","")</f>
        <v>173.26398982917215</v>
      </c>
    </row>
    <row r="13" spans="2:16" x14ac:dyDescent="0.3">
      <c r="B13" s="15" t="s">
        <v>70</v>
      </c>
      <c r="C13">
        <v>250</v>
      </c>
      <c r="D13" s="17" cm="1">
        <f t="array" ref="D13">STOWA2024_JAARROND_V(D$2*60,$C13,2014,"","")</f>
        <v>35.045359340485504</v>
      </c>
      <c r="E13" s="17" cm="1">
        <f t="array" ref="E13">STOWA2024_JAARROND_V(E$2*60,$C13,2014,"","")</f>
        <v>58.411428970805765</v>
      </c>
      <c r="F13" s="17" cm="1">
        <f t="array" ref="F13">STOWA2024_JAARROND_V(F$2*60,$C13,2014,"","")</f>
        <v>74.506870142972261</v>
      </c>
      <c r="G13" s="17" cm="1">
        <f t="array" ref="G13">STOWA2024_JAARROND_V(G$2*60,$C13,2014,"","")</f>
        <v>86.512356467604434</v>
      </c>
      <c r="H13" s="17" cm="1">
        <f t="array" ref="H13">STOWA2024_JAARROND_V(H$2*60,$C13,2014,"","")</f>
        <v>93.876772853365679</v>
      </c>
      <c r="I13" s="17" cm="1">
        <f t="array" ref="I13">STOWA2024_JAARROND_V(I$2*60,$C13,2014,"","")</f>
        <v>99.985336433639418</v>
      </c>
      <c r="J13" s="17" cm="1">
        <f t="array" ref="J13">STOWA2024_JAARROND_V(J$2*60,$C13,2014,"","")</f>
        <v>102.93701839086853</v>
      </c>
      <c r="K13" s="17" cm="1">
        <f t="array" ref="K13">STOWA2024_JAARROND_V(K$2*60,$C13,2014,"","")</f>
        <v>116.6869306011592</v>
      </c>
      <c r="L13" s="17" cm="1">
        <f t="array" ref="L13">STOWA2024_JAARROND_V(L$2*60,$C13,2014,"","")</f>
        <v>128.47049977494891</v>
      </c>
      <c r="M13" s="17" cm="1">
        <f t="array" ref="M13">STOWA2024_JAARROND_V(M$2*60,$C13,2014,"","")</f>
        <v>136.86912935130098</v>
      </c>
      <c r="N13" s="17" cm="1">
        <f t="array" ref="N13">STOWA2024_JAARROND_V(N$2*60,$C13,2014,"","")</f>
        <v>143.90501036238379</v>
      </c>
      <c r="O13" s="17" cm="1">
        <f t="array" ref="O13">STOWA2024_JAARROND_V(O$2*60,$C13,2014,"","")</f>
        <v>166.690425785846</v>
      </c>
      <c r="P13" s="17" cm="1">
        <f t="array" ref="P13">STOWA2024_JAARROND_V(P$2*60,$C13,2014,"","")</f>
        <v>176.60668092346779</v>
      </c>
    </row>
    <row r="14" spans="2:16" x14ac:dyDescent="0.3">
      <c r="B14" s="15" t="s">
        <v>71</v>
      </c>
      <c r="C14">
        <v>500</v>
      </c>
      <c r="D14" s="17" cm="1">
        <f t="array" ref="D14">STOWA2024_JAARROND_V(D$2*60,$C14,2014,"","")</f>
        <v>40.832277190972356</v>
      </c>
      <c r="E14" s="17" cm="1">
        <f t="array" ref="E14">STOWA2024_JAARROND_V(E$2*60,$C14,2014,"","")</f>
        <v>70.361533539973962</v>
      </c>
      <c r="F14" s="17" cm="1">
        <f t="array" ref="F14">STOWA2024_JAARROND_V(F$2*60,$C14,2014,"","")</f>
        <v>90.695021639445244</v>
      </c>
      <c r="G14" s="17" cm="1">
        <f t="array" ref="G14">STOWA2024_JAARROND_V(G$2*60,$C14,2014,"","")</f>
        <v>104.96103140552489</v>
      </c>
      <c r="H14" s="17" cm="1">
        <f t="array" ref="H14">STOWA2024_JAARROND_V(H$2*60,$C14,2014,"","")</f>
        <v>112.22525717712122</v>
      </c>
      <c r="I14" s="17" cm="1">
        <f t="array" ref="I14">STOWA2024_JAARROND_V(I$2*60,$C14,2014,"","")</f>
        <v>117.48782752405636</v>
      </c>
      <c r="J14" s="17" cm="1">
        <f t="array" ref="J14">STOWA2024_JAARROND_V(J$2*60,$C14,2014,"","")</f>
        <v>119.63306385149819</v>
      </c>
      <c r="K14" s="17" cm="1">
        <f t="array" ref="K14">STOWA2024_JAARROND_V(K$2*60,$C14,2014,"","")</f>
        <v>131.71344622053456</v>
      </c>
      <c r="L14" s="17" cm="1">
        <f t="array" ref="L14">STOWA2024_JAARROND_V(L$2*60,$C14,2014,"","")</f>
        <v>142.45381427668198</v>
      </c>
      <c r="M14" s="17" cm="1">
        <f t="array" ref="M14">STOWA2024_JAARROND_V(M$2*60,$C14,2014,"","")</f>
        <v>150.02289591626263</v>
      </c>
      <c r="N14" s="17" cm="1">
        <f t="array" ref="N14">STOWA2024_JAARROND_V(N$2*60,$C14,2014,"","")</f>
        <v>156.40410979618065</v>
      </c>
      <c r="O14" s="17" cm="1">
        <f t="array" ref="O14">STOWA2024_JAARROND_V(O$2*60,$C14,2014,"","")</f>
        <v>177.50195136583073</v>
      </c>
      <c r="P14" s="17" cm="1">
        <f t="array" ref="P14">STOWA2024_JAARROND_V(P$2*60,$C14,2014,"","")</f>
        <v>186.87102363732214</v>
      </c>
    </row>
    <row r="15" spans="2:16" x14ac:dyDescent="0.3">
      <c r="B15" s="15" t="s">
        <v>72</v>
      </c>
      <c r="C15">
        <v>1000</v>
      </c>
      <c r="D15" s="17" cm="1">
        <f t="array" ref="D15">STOWA2024_JAARROND_V(D$2*60,$C15,2014,"","")</f>
        <v>47.634498002124836</v>
      </c>
      <c r="E15" s="17" cm="1">
        <f t="array" ref="E15">STOWA2024_JAARROND_V(E$2*60,$C15,2014,"","")</f>
        <v>84.912145041197135</v>
      </c>
      <c r="F15" s="17" cm="1">
        <f t="array" ref="F15">STOWA2024_JAARROND_V(F$2*60,$C15,2014,"","")</f>
        <v>110.64187274924552</v>
      </c>
      <c r="G15" s="17" cm="1">
        <f t="array" ref="G15">STOWA2024_JAARROND_V(G$2*60,$C15,2014,"","")</f>
        <v>127.64073187623768</v>
      </c>
      <c r="H15" s="17" cm="1">
        <f t="array" ref="H15">STOWA2024_JAARROND_V(H$2*60,$C15,2014,"","")</f>
        <v>134.43567125806803</v>
      </c>
      <c r="I15" s="17" cm="1">
        <f t="array" ref="I15">STOWA2024_JAARROND_V(I$2*60,$C15,2014,"","")</f>
        <v>138.2736730777558</v>
      </c>
      <c r="J15" s="17" cm="1">
        <f t="array" ref="J15">STOWA2024_JAARROND_V(J$2*60,$C15,2014,"","")</f>
        <v>139.20815218782741</v>
      </c>
      <c r="K15" s="17" cm="1">
        <f t="array" ref="K15">STOWA2024_JAARROND_V(K$2*60,$C15,2014,"","")</f>
        <v>148.24342729561224</v>
      </c>
      <c r="L15" s="17" cm="1">
        <f t="array" ref="L15">STOWA2024_JAARROND_V(L$2*60,$C15,2014,"","")</f>
        <v>157.4502052156665</v>
      </c>
      <c r="M15" s="17" cm="1">
        <f t="array" ref="M15">STOWA2024_JAARROND_V(M$2*60,$C15,2014,"","")</f>
        <v>163.87412082186108</v>
      </c>
      <c r="N15" s="17" cm="1">
        <f t="array" ref="N15">STOWA2024_JAARROND_V(N$2*60,$C15,2014,"","")</f>
        <v>169.37652391880076</v>
      </c>
      <c r="O15" s="17" cm="1">
        <f t="array" ref="O15">STOWA2024_JAARROND_V(O$2*60,$C15,2014,"","")</f>
        <v>188.2814214050876</v>
      </c>
      <c r="P15" s="17" cm="1">
        <f t="array" ref="P15">STOWA2024_JAARROND_V(P$2*60,$C15,2014,"","")</f>
        <v>196.95773389883811</v>
      </c>
    </row>
    <row r="17" spans="2:16" x14ac:dyDescent="0.3">
      <c r="B17" s="16" t="s">
        <v>74</v>
      </c>
      <c r="D17" s="15" t="s">
        <v>47</v>
      </c>
      <c r="E17" s="15" t="s">
        <v>48</v>
      </c>
      <c r="F17" s="15" t="s">
        <v>49</v>
      </c>
      <c r="G17" s="15" t="s">
        <v>50</v>
      </c>
      <c r="H17" s="15" t="s">
        <v>51</v>
      </c>
      <c r="I17" s="15" t="s">
        <v>52</v>
      </c>
      <c r="J17" s="15" t="s">
        <v>53</v>
      </c>
      <c r="K17" s="15" t="s">
        <v>54</v>
      </c>
      <c r="L17" s="15" t="s">
        <v>55</v>
      </c>
      <c r="M17" s="15" t="s">
        <v>56</v>
      </c>
      <c r="N17" s="15" t="s">
        <v>57</v>
      </c>
      <c r="O17" s="15" t="s">
        <v>58</v>
      </c>
      <c r="P17" s="15" t="s">
        <v>59</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60</v>
      </c>
      <c r="C19">
        <v>0.5</v>
      </c>
      <c r="D19" s="17" cm="1">
        <f t="array" ref="D19">STOWA2024_JAARROND_V(D$2*60,$C19,2033,"L","")</f>
        <v>8.1816007466949028</v>
      </c>
      <c r="E19" s="17" cm="1">
        <f t="array" ref="E19">STOWA2024_JAARROND_V(E$2*60,$C19,2033,"L","")</f>
        <v>10.570347059831201</v>
      </c>
      <c r="F19" s="17" cm="1">
        <f t="array" ref="F19">STOWA2024_JAARROND_V(F$2*60,$C19,2033,"L","")</f>
        <v>12.736210424848498</v>
      </c>
      <c r="G19" s="17" cm="1">
        <f t="array" ref="G19">STOWA2024_JAARROND_V(G$2*60,$C19,2033,"L","")</f>
        <v>15.519446650443646</v>
      </c>
      <c r="H19" s="17" cm="1">
        <f t="array" ref="H19">STOWA2024_JAARROND_V(H$2*60,$C19,2033,"L","")</f>
        <v>18.809425767432078</v>
      </c>
      <c r="I19" s="17" cm="1">
        <f t="array" ref="I19">STOWA2024_JAARROND_V(I$2*60,$C19,2033,"L","")</f>
        <v>22.515545862068429</v>
      </c>
      <c r="J19" s="17" cm="1">
        <f t="array" ref="J19">STOWA2024_JAARROND_V(J$2*60,$C19,2033,"L","")</f>
        <v>24.872565120452062</v>
      </c>
      <c r="K19" s="17" cm="1">
        <f t="array" ref="K19">STOWA2024_JAARROND_V(K$2*60,$C19,2033,"L","")</f>
        <v>30.770442324859822</v>
      </c>
      <c r="L19" s="17" cm="1">
        <f t="array" ref="L19">STOWA2024_JAARROND_V(L$2*60,$C19,2033,"L","")</f>
        <v>38.927153603572876</v>
      </c>
      <c r="M19" s="17" cm="1">
        <f t="array" ref="M19">STOWA2024_JAARROND_V(M$2*60,$C19,2033,"L","")</f>
        <v>45.253707139013592</v>
      </c>
      <c r="N19" s="17" cm="1">
        <f t="array" ref="N19">STOWA2024_JAARROND_V(N$2*60,$C19,2033,"L","")</f>
        <v>50.705736928141427</v>
      </c>
      <c r="O19" s="17" cm="1">
        <f t="array" ref="O19">STOWA2024_JAARROND_V(O$2*60,$C19,2033,"L","")</f>
        <v>68.722510002890587</v>
      </c>
      <c r="P19" s="17" cm="1">
        <f t="array" ref="P19">STOWA2024_JAARROND_V(P$2*60,$C19,2033,"L","")</f>
        <v>76.574683706829333</v>
      </c>
    </row>
    <row r="20" spans="2:16" x14ac:dyDescent="0.3">
      <c r="B20" s="15" t="s">
        <v>61</v>
      </c>
      <c r="C20">
        <v>1</v>
      </c>
      <c r="D20" s="17" cm="1">
        <f t="array" ref="D20">STOWA2024_JAARROND_V(D$2*60,$C20,2033,"L","")</f>
        <v>10.311005537075067</v>
      </c>
      <c r="E20" s="17" cm="1">
        <f t="array" ref="E20">STOWA2024_JAARROND_V(E$2*60,$C20,2033,"L","")</f>
        <v>13.646022011864398</v>
      </c>
      <c r="F20" s="17" cm="1">
        <f t="array" ref="F20">STOWA2024_JAARROND_V(F$2*60,$C20,2033,"L","")</f>
        <v>16.429216969514258</v>
      </c>
      <c r="G20" s="17" cm="1">
        <f t="array" ref="G20">STOWA2024_JAARROND_V(G$2*60,$C20,2033,"L","")</f>
        <v>19.783710169424346</v>
      </c>
      <c r="H20" s="17" cm="1">
        <f t="array" ref="H20">STOWA2024_JAARROND_V(H$2*60,$C20,2033,"L","")</f>
        <v>23.677194286586129</v>
      </c>
      <c r="I20" s="17" cm="1">
        <f t="array" ref="I20">STOWA2024_JAARROND_V(I$2*60,$C20,2033,"L","")</f>
        <v>28.08463716901408</v>
      </c>
      <c r="J20" s="17" cm="1">
        <f t="array" ref="J20">STOWA2024_JAARROND_V(J$2*60,$C20,2033,"L","")</f>
        <v>30.903027969703366</v>
      </c>
      <c r="K20" s="17" cm="1">
        <f t="array" ref="K20">STOWA2024_JAARROND_V(K$2*60,$C20,2033,"L","")</f>
        <v>37.244225080328967</v>
      </c>
      <c r="L20" s="17" cm="1">
        <f t="array" ref="L20">STOWA2024_JAARROND_V(L$2*60,$C20,2033,"L","")</f>
        <v>46.468408610976311</v>
      </c>
      <c r="M20" s="17" cm="1">
        <f t="array" ref="M20">STOWA2024_JAARROND_V(M$2*60,$C20,2033,"L","")</f>
        <v>53.596649773742065</v>
      </c>
      <c r="N20" s="17" cm="1">
        <f t="array" ref="N20">STOWA2024_JAARROND_V(N$2*60,$C20,2033,"L","")</f>
        <v>59.723816870659014</v>
      </c>
      <c r="O20" s="17" cm="1">
        <f t="array" ref="O20">STOWA2024_JAARROND_V(O$2*60,$C20,2033,"L","")</f>
        <v>79.892967335781094</v>
      </c>
      <c r="P20" s="17" cm="1">
        <f t="array" ref="P20">STOWA2024_JAARROND_V(P$2*60,$C20,2033,"L","")</f>
        <v>88.650822104131706</v>
      </c>
    </row>
    <row r="21" spans="2:16" x14ac:dyDescent="0.3">
      <c r="B21" s="15" t="s">
        <v>62</v>
      </c>
      <c r="C21">
        <v>2</v>
      </c>
      <c r="D21" s="17" cm="1">
        <f t="array" ref="D21">STOWA2024_JAARROND_V(D$2*60,$C21,2033,"L","")</f>
        <v>12.371434927432187</v>
      </c>
      <c r="E21" s="17" cm="1">
        <f t="array" ref="E21">STOWA2024_JAARROND_V(E$2*60,$C21,2033,"L","")</f>
        <v>16.797388834213319</v>
      </c>
      <c r="F21" s="17" cm="1">
        <f t="array" ref="F21">STOWA2024_JAARROND_V(F$2*60,$C21,2033,"L","")</f>
        <v>20.286798842037182</v>
      </c>
      <c r="G21" s="17" cm="1">
        <f t="array" ref="G21">STOWA2024_JAARROND_V(G$2*60,$C21,2033,"L","")</f>
        <v>24.266240752759973</v>
      </c>
      <c r="H21" s="17" cm="1">
        <f t="array" ref="H21">STOWA2024_JAARROND_V(H$2*60,$C21,2033,"L","")</f>
        <v>28.760266602502586</v>
      </c>
      <c r="I21" s="17" cm="1">
        <f t="array" ref="I21">STOWA2024_JAARROND_V(I$2*60,$C21,2033,"L","")</f>
        <v>33.787135670284052</v>
      </c>
      <c r="J21" s="17" cm="1">
        <f t="array" ref="J21">STOWA2024_JAARROND_V(J$2*60,$C21,2033,"L","")</f>
        <v>36.970850132636002</v>
      </c>
      <c r="K21" s="17" cm="1">
        <f t="array" ref="K21">STOWA2024_JAARROND_V(K$2*60,$C21,2033,"L","")</f>
        <v>44.365736756268248</v>
      </c>
      <c r="L21" s="17" cm="1">
        <f t="array" ref="L21">STOWA2024_JAARROND_V(L$2*60,$C21,2033,"L","")</f>
        <v>54.556019616762967</v>
      </c>
      <c r="M21" s="17" cm="1">
        <f t="array" ref="M21">STOWA2024_JAARROND_V(M$2*60,$C21,2033,"L","")</f>
        <v>62.381964173037375</v>
      </c>
      <c r="N21" s="17" cm="1">
        <f t="array" ref="N21">STOWA2024_JAARROND_V(N$2*60,$C21,2033,"L","")</f>
        <v>69.083392592483008</v>
      </c>
      <c r="O21" s="17" cm="1">
        <f t="array" ref="O21">STOWA2024_JAARROND_V(O$2*60,$C21,2033,"L","")</f>
        <v>91.030304916298235</v>
      </c>
      <c r="P21" s="17" cm="1">
        <f t="array" ref="P21">STOWA2024_JAARROND_V(P$2*60,$C21,2033,"L","")</f>
        <v>100.5179735123892</v>
      </c>
    </row>
    <row r="22" spans="2:16" x14ac:dyDescent="0.3">
      <c r="B22" s="15" t="s">
        <v>63</v>
      </c>
      <c r="C22">
        <v>5</v>
      </c>
      <c r="D22" s="17" cm="1">
        <f t="array" ref="D22">STOWA2024_JAARROND_V(D$2*60,$C22,2033,"L","")</f>
        <v>15.262815420392014</v>
      </c>
      <c r="E22" s="17" cm="1">
        <f t="array" ref="E22">STOWA2024_JAARROND_V(E$2*60,$C22,2033,"L","")</f>
        <v>21.45695029861665</v>
      </c>
      <c r="F22" s="17" cm="1">
        <f t="array" ref="F22">STOWA2024_JAARROND_V(F$2*60,$C22,2033,"L","")</f>
        <v>26.092155643847327</v>
      </c>
      <c r="G22" s="17" cm="1">
        <f t="array" ref="G22">STOWA2024_JAARROND_V(G$2*60,$C22,2033,"L","")</f>
        <v>31.051259486856861</v>
      </c>
      <c r="H22" s="17" cm="1">
        <f t="array" ref="H22">STOWA2024_JAARROND_V(H$2*60,$C22,2033,"L","")</f>
        <v>36.407652542870139</v>
      </c>
      <c r="I22" s="17" cm="1">
        <f t="array" ref="I22">STOWA2024_JAARROND_V(I$2*60,$C22,2033,"L","")</f>
        <v>42.213830170849548</v>
      </c>
      <c r="J22" s="17" cm="1">
        <f t="array" ref="J22">STOWA2024_JAARROND_V(J$2*60,$C22,2033,"L","")</f>
        <v>45.795103014805342</v>
      </c>
      <c r="K22" s="17" cm="1">
        <f t="array" ref="K22">STOWA2024_JAARROND_V(K$2*60,$C22,2033,"L","")</f>
        <v>54.884949633498131</v>
      </c>
      <c r="L22" s="17" cm="1">
        <f t="array" ref="L22">STOWA2024_JAARROND_V(L$2*60,$C22,2033,"L","")</f>
        <v>66.153414033004765</v>
      </c>
      <c r="M22" s="17" cm="1">
        <f t="array" ref="M22">STOWA2024_JAARROND_V(M$2*60,$C22,2033,"L","")</f>
        <v>74.714461078027441</v>
      </c>
      <c r="N22" s="17" cm="1">
        <f t="array" ref="N22">STOWA2024_JAARROND_V(N$2*60,$C22,2033,"L","")</f>
        <v>82.00221883617246</v>
      </c>
      <c r="O22" s="17" cm="1">
        <f t="array" ref="O22">STOWA2024_JAARROND_V(O$2*60,$C22,2033,"L","")</f>
        <v>105.70240195627247</v>
      </c>
      <c r="P22" s="17" cm="1">
        <f t="array" ref="P22">STOWA2024_JAARROND_V(P$2*60,$C22,2033,"L","")</f>
        <v>115.89089734561556</v>
      </c>
    </row>
    <row r="23" spans="2:16" x14ac:dyDescent="0.3">
      <c r="B23" s="15" t="s">
        <v>64</v>
      </c>
      <c r="C23">
        <v>10</v>
      </c>
      <c r="D23" s="17" cm="1">
        <f t="array" ref="D23">STOWA2024_JAARROND_V(D$2*60,$C23,2033,"L","")</f>
        <v>17.736513503611537</v>
      </c>
      <c r="E23" s="17" cm="1">
        <f t="array" ref="E23">STOWA2024_JAARROND_V(E$2*60,$C23,2033,"L","")</f>
        <v>25.629170040854589</v>
      </c>
      <c r="F23" s="17" cm="1">
        <f t="array" ref="F23">STOWA2024_JAARROND_V(F$2*60,$C23,2033,"L","")</f>
        <v>31.370730396485385</v>
      </c>
      <c r="G23" s="17" cm="1">
        <f t="array" ref="G23">STOWA2024_JAARROND_V(G$2*60,$C23,2033,"L","")</f>
        <v>37.251699290667986</v>
      </c>
      <c r="H23" s="17" cm="1">
        <f t="array" ref="H23">STOWA2024_JAARROND_V(H$2*60,$C23,2033,"L","")</f>
        <v>43.359342470355386</v>
      </c>
      <c r="I23" s="17" cm="1">
        <f t="array" ref="I23">STOWA2024_JAARROND_V(I$2*60,$C23,2033,"L","")</f>
        <v>49.755341993997781</v>
      </c>
      <c r="J23" s="17" cm="1">
        <f t="array" ref="J23">STOWA2024_JAARROND_V(J$2*60,$C23,2033,"L","")</f>
        <v>53.583222901733436</v>
      </c>
      <c r="K23" s="17" cm="1">
        <f t="array" ref="K23">STOWA2024_JAARROND_V(K$2*60,$C23,2033,"L","")</f>
        <v>63.771489254108879</v>
      </c>
      <c r="L23" s="17" cm="1">
        <f t="array" ref="L23">STOWA2024_JAARROND_V(L$2*60,$C23,2033,"L","")</f>
        <v>75.667182989951186</v>
      </c>
      <c r="M23" s="17" cm="1">
        <f t="array" ref="M23">STOWA2024_JAARROND_V(M$2*60,$C23,2033,"L","")</f>
        <v>84.619515101514722</v>
      </c>
      <c r="N23" s="17" cm="1">
        <f t="array" ref="N23">STOWA2024_JAARROND_V(N$2*60,$C23,2033,"L","")</f>
        <v>92.205430929531062</v>
      </c>
      <c r="O23" s="17" cm="1">
        <f t="array" ref="O23">STOWA2024_JAARROND_V(O$2*60,$C23,2033,"L","")</f>
        <v>116.76321607333077</v>
      </c>
      <c r="P23" s="17" cm="1">
        <f t="array" ref="P23">STOWA2024_JAARROND_V(P$2*60,$C23,2033,"L","")</f>
        <v>127.28663801653457</v>
      </c>
    </row>
    <row r="24" spans="2:16" x14ac:dyDescent="0.3">
      <c r="B24" s="15" t="s">
        <v>65</v>
      </c>
      <c r="C24">
        <v>20</v>
      </c>
      <c r="D24" s="17" cm="1">
        <f t="array" ref="D24">STOWA2024_JAARROND_V(D$2*60,$C24,2033,"L","")</f>
        <v>20.56946018598676</v>
      </c>
      <c r="E24" s="17" cm="1">
        <f t="array" ref="E24">STOWA2024_JAARROND_V(E$2*60,$C24,2033,"L","")</f>
        <v>30.587953581197645</v>
      </c>
      <c r="F24" s="17" cm="1">
        <f t="array" ref="F24">STOWA2024_JAARROND_V(F$2*60,$C24,2033,"L","")</f>
        <v>37.72352671193466</v>
      </c>
      <c r="G24" s="17" cm="1">
        <f t="array" ref="G24">STOWA2024_JAARROND_V(G$2*60,$C24,2033,"L","")</f>
        <v>44.744670203106885</v>
      </c>
      <c r="H24" s="17" cm="1">
        <f t="array" ref="H24">STOWA2024_JAARROND_V(H$2*60,$C24,2033,"L","")</f>
        <v>51.724006925515454</v>
      </c>
      <c r="I24" s="17" cm="1">
        <f t="array" ref="I24">STOWA2024_JAARROND_V(I$2*60,$C24,2033,"L","")</f>
        <v>58.714890667418722</v>
      </c>
      <c r="J24" s="17" cm="1">
        <f t="array" ref="J24">STOWA2024_JAARROND_V(J$2*60,$C24,2033,"L","")</f>
        <v>62.731296998165945</v>
      </c>
      <c r="K24" s="17" cm="1">
        <f t="array" ref="K24">STOWA2024_JAARROND_V(K$2*60,$C24,2033,"L","")</f>
        <v>73.547164165876993</v>
      </c>
      <c r="L24" s="17" cm="1">
        <f t="array" ref="L24">STOWA2024_JAARROND_V(L$2*60,$C24,2033,"L","")</f>
        <v>85.870214507539956</v>
      </c>
      <c r="M24" s="17" cm="1">
        <f t="array" ref="M24">STOWA2024_JAARROND_V(M$2*60,$C24,2033,"L","")</f>
        <v>95.049769455190088</v>
      </c>
      <c r="N24" s="17" cm="1">
        <f t="array" ref="N24">STOWA2024_JAARROND_V(N$2*60,$C24,2033,"L","")</f>
        <v>102.79501727189394</v>
      </c>
      <c r="O24" s="17" cm="1">
        <f t="array" ref="O24">STOWA2024_JAARROND_V(O$2*60,$C24,2033,"L","")</f>
        <v>127.79123552373447</v>
      </c>
      <c r="P24" s="17" cm="1">
        <f t="array" ref="P24">STOWA2024_JAARROND_V(P$2*60,$C24,2033,"L","")</f>
        <v>138.48516651147494</v>
      </c>
    </row>
    <row r="25" spans="2:16" x14ac:dyDescent="0.3">
      <c r="B25" s="15" t="s">
        <v>66</v>
      </c>
      <c r="C25">
        <v>25</v>
      </c>
      <c r="D25" s="17" cm="1">
        <f t="array" ref="D25">STOWA2024_JAARROND_V(D$2*60,$C25,2033,"L","")</f>
        <v>21.573513983009665</v>
      </c>
      <c r="E25" s="17" cm="1">
        <f t="array" ref="E25">STOWA2024_JAARROND_V(E$2*60,$C25,2033,"L","")</f>
        <v>32.387294235776331</v>
      </c>
      <c r="F25" s="17" cm="1">
        <f t="array" ref="F25">STOWA2024_JAARROND_V(F$2*60,$C25,2033,"L","")</f>
        <v>40.047032222813428</v>
      </c>
      <c r="G25" s="17" cm="1">
        <f t="array" ref="G25">STOWA2024_JAARROND_V(G$2*60,$C25,2033,"L","")</f>
        <v>47.492308719030795</v>
      </c>
      <c r="H25" s="17" cm="1">
        <f t="array" ref="H25">STOWA2024_JAARROND_V(H$2*60,$C25,2033,"L","")</f>
        <v>54.782942584057594</v>
      </c>
      <c r="I25" s="17" cm="1">
        <f t="array" ref="I25">STOWA2024_JAARROND_V(I$2*60,$C25,2033,"L","")</f>
        <v>61.965092229757602</v>
      </c>
      <c r="J25" s="17" cm="1">
        <f t="array" ref="J25">STOWA2024_JAARROND_V(J$2*60,$C25,2033,"L","")</f>
        <v>66.026114833579328</v>
      </c>
      <c r="K25" s="17" cm="1">
        <f t="array" ref="K25">STOWA2024_JAARROND_V(K$2*60,$C25,2033,"L","")</f>
        <v>76.897831843277331</v>
      </c>
      <c r="L25" s="17" cm="1">
        <f t="array" ref="L25">STOWA2024_JAARROND_V(L$2*60,$C25,2033,"L","")</f>
        <v>89.309645628146839</v>
      </c>
      <c r="M25" s="17" cm="1">
        <f t="array" ref="M25">STOWA2024_JAARROND_V(M$2*60,$C25,2033,"L","")</f>
        <v>98.52386075569126</v>
      </c>
      <c r="N25" s="17" cm="1">
        <f t="array" ref="N25">STOWA2024_JAARROND_V(N$2*60,$C25,2033,"L","")</f>
        <v>106.28871077887908</v>
      </c>
      <c r="O25" s="17" cm="1">
        <f t="array" ref="O25">STOWA2024_JAARROND_V(O$2*60,$C25,2033,"L","")</f>
        <v>131.33450269307798</v>
      </c>
      <c r="P25" s="17" cm="1">
        <f t="array" ref="P25">STOWA2024_JAARROND_V(P$2*60,$C25,2033,"L","")</f>
        <v>142.04888780424179</v>
      </c>
    </row>
    <row r="26" spans="2:16" x14ac:dyDescent="0.3">
      <c r="B26" s="15" t="s">
        <v>67</v>
      </c>
      <c r="C26">
        <v>50</v>
      </c>
      <c r="D26" s="17" cm="1">
        <f t="array" ref="D26">STOWA2024_JAARROND_V(D$2*60,$C26,2033,"L","")</f>
        <v>25.027482715361462</v>
      </c>
      <c r="E26" s="17" cm="1">
        <f t="array" ref="E26">STOWA2024_JAARROND_V(E$2*60,$C26,2033,"L","")</f>
        <v>38.72829967413567</v>
      </c>
      <c r="F26" s="17" cm="1">
        <f t="array" ref="F26">STOWA2024_JAARROND_V(F$2*60,$C26,2033,"L","")</f>
        <v>48.302412040444217</v>
      </c>
      <c r="G26" s="17" cm="1">
        <f t="array" ref="G26">STOWA2024_JAARROND_V(G$2*60,$C26,2033,"L","")</f>
        <v>57.280833558266707</v>
      </c>
      <c r="H26" s="17" cm="1">
        <f t="array" ref="H26">STOWA2024_JAARROND_V(H$2*60,$C26,2033,"L","")</f>
        <v>65.649822498646159</v>
      </c>
      <c r="I26" s="17" cm="1">
        <f t="array" ref="I26">STOWA2024_JAARROND_V(I$2*60,$C26,2033,"L","")</f>
        <v>73.415937105362758</v>
      </c>
      <c r="J26" s="17" cm="1">
        <f t="array" ref="J26">STOWA2024_JAARROND_V(J$2*60,$C26,2033,"L","")</f>
        <v>77.548618847790962</v>
      </c>
      <c r="K26" s="17" cm="1">
        <f t="array" ref="K26">STOWA2024_JAARROND_V(K$2*60,$C26,2033,"L","")</f>
        <v>87.986851987061499</v>
      </c>
      <c r="L26" s="17" cm="1">
        <f t="array" ref="L26">STOWA2024_JAARROND_V(L$2*60,$C26,2033,"L","")</f>
        <v>100.50105922375577</v>
      </c>
      <c r="M26" s="17" cm="1">
        <f t="array" ref="M26">STOWA2024_JAARROND_V(M$2*60,$C26,2033,"L","")</f>
        <v>109.69137175746837</v>
      </c>
      <c r="N26" s="17" cm="1">
        <f t="array" ref="N26">STOWA2024_JAARROND_V(N$2*60,$C26,2033,"L","")</f>
        <v>117.41160140086674</v>
      </c>
      <c r="O26" s="17" cm="1">
        <f t="array" ref="O26">STOWA2024_JAARROND_V(O$2*60,$C26,2033,"L","")</f>
        <v>142.31931913126598</v>
      </c>
      <c r="P26" s="17" cm="1">
        <f t="array" ref="P26">STOWA2024_JAARROND_V(P$2*60,$C26,2033,"L","")</f>
        <v>152.99194405854018</v>
      </c>
    </row>
    <row r="27" spans="2:16" x14ac:dyDescent="0.3">
      <c r="B27" s="15" t="s">
        <v>68</v>
      </c>
      <c r="C27">
        <v>100</v>
      </c>
      <c r="D27" s="17" cm="1">
        <f t="array" ref="D27">STOWA2024_JAARROND_V(D$2*60,$C27,2033,"L","")</f>
        <v>29.067613607856234</v>
      </c>
      <c r="E27" s="17" cm="1">
        <f t="array" ref="E27">STOWA2024_JAARROND_V(E$2*60,$C27,2033,"L","")</f>
        <v>46.414077706494076</v>
      </c>
      <c r="F27" s="17" cm="1">
        <f t="array" ref="F27">STOWA2024_JAARROND_V(F$2*60,$C27,2033,"L","")</f>
        <v>58.429478501587141</v>
      </c>
      <c r="G27" s="17" cm="1">
        <f t="array" ref="G27">STOWA2024_JAARROND_V(G$2*60,$C27,2033,"L","")</f>
        <v>69.336021516600923</v>
      </c>
      <c r="H27" s="17" cm="1">
        <f t="array" ref="H27">STOWA2024_JAARROND_V(H$2*60,$C27,2033,"L","")</f>
        <v>78.977824319596394</v>
      </c>
      <c r="I27" s="17" cm="1">
        <f t="array" ref="I27">STOWA2024_JAARROND_V(I$2*60,$C27,2033,"L","")</f>
        <v>87.289703904331205</v>
      </c>
      <c r="J27" s="17" cm="1">
        <f t="array" ref="J27">STOWA2024_JAARROND_V(J$2*60,$C27,2033,"L","")</f>
        <v>91.358050237747676</v>
      </c>
      <c r="K27" s="17" cm="1">
        <f t="array" ref="K27">STOWA2024_JAARROND_V(K$2*60,$C27,2033,"L","")</f>
        <v>100.18537476911968</v>
      </c>
      <c r="L27" s="17" cm="1">
        <f t="array" ref="L27">STOWA2024_JAARROND_V(L$2*60,$C27,2033,"L","")</f>
        <v>112.5032789706415</v>
      </c>
      <c r="M27" s="17" cm="1">
        <f t="array" ref="M27">STOWA2024_JAARROND_V(M$2*60,$C27,2033,"L","")</f>
        <v>121.45102293855257</v>
      </c>
      <c r="N27" s="17" cm="1">
        <f t="array" ref="N27">STOWA2024_JAARROND_V(N$2*60,$C27,2033,"L","")</f>
        <v>128.95569256945731</v>
      </c>
      <c r="O27" s="17" cm="1">
        <f t="array" ref="O27">STOWA2024_JAARROND_V(O$2*60,$C27,2033,"L","")</f>
        <v>153.27156623147036</v>
      </c>
      <c r="P27" s="17" cm="1">
        <f t="array" ref="P27">STOWA2024_JAARROND_V(P$2*60,$C27,2033,"L","")</f>
        <v>163.74562219358461</v>
      </c>
    </row>
    <row r="28" spans="2:16" x14ac:dyDescent="0.3">
      <c r="B28" s="15" t="s">
        <v>69</v>
      </c>
      <c r="C28">
        <v>200</v>
      </c>
      <c r="D28" s="17" cm="1">
        <f t="array" ref="D28">STOWA2024_JAARROND_V(D$2*60,$C28,2033,"L","")</f>
        <v>33.806224997525518</v>
      </c>
      <c r="E28" s="17" cm="1">
        <f t="array" ref="E28">STOWA2024_JAARROND_V(E$2*60,$C28,2033,"L","")</f>
        <v>55.75338431815851</v>
      </c>
      <c r="F28" s="17" cm="1">
        <f t="array" ref="F28">STOWA2024_JAARROND_V(F$2*60,$C28,2033,"L","")</f>
        <v>70.883221247457257</v>
      </c>
      <c r="G28" s="17" cm="1">
        <f t="array" ref="G28">STOWA2024_JAARROND_V(G$2*60,$C28,2033,"L","")</f>
        <v>82.395311994081794</v>
      </c>
      <c r="H28" s="17" cm="1">
        <f t="array" ref="H28">STOWA2024_JAARROND_V(H$2*60,$C28,2033,"L","")</f>
        <v>89.829131250606764</v>
      </c>
      <c r="I28" s="17" cm="1">
        <f t="array" ref="I28">STOWA2024_JAARROND_V(I$2*60,$C28,2033,"L","")</f>
        <v>96.194848507254122</v>
      </c>
      <c r="J28" s="17" cm="1">
        <f t="array" ref="J28">STOWA2024_JAARROND_V(J$2*60,$C28,2033,"L","")</f>
        <v>99.377242793481102</v>
      </c>
      <c r="K28" s="17" cm="1">
        <f t="array" ref="K28">STOWA2024_JAARROND_V(K$2*60,$C28,2033,"L","")</f>
        <v>113.60441054820059</v>
      </c>
      <c r="L28" s="17" cm="1">
        <f t="array" ref="L28">STOWA2024_JAARROND_V(L$2*60,$C28,2033,"L","")</f>
        <v>125.37504692219417</v>
      </c>
      <c r="M28" s="17" cm="1">
        <f t="array" ref="M28">STOWA2024_JAARROND_V(M$2*60,$C28,2033,"L","")</f>
        <v>133.83421162569735</v>
      </c>
      <c r="N28" s="17" cm="1">
        <f t="array" ref="N28">STOWA2024_JAARROND_V(N$2*60,$C28,2033,"L","")</f>
        <v>140.93693426622335</v>
      </c>
      <c r="O28" s="17" cm="1">
        <f t="array" ref="O28">STOWA2024_JAARROND_V(O$2*60,$C28,2033,"L","")</f>
        <v>164.1913405598734</v>
      </c>
      <c r="P28" s="17" cm="1">
        <f t="array" ref="P28">STOWA2024_JAARROND_V(P$2*60,$C28,2033,"L","")</f>
        <v>174.31319954535991</v>
      </c>
    </row>
    <row r="29" spans="2:16" x14ac:dyDescent="0.3">
      <c r="B29" s="15" t="s">
        <v>70</v>
      </c>
      <c r="C29">
        <v>250</v>
      </c>
      <c r="D29" s="17" cm="1">
        <f t="array" ref="D29">STOWA2024_JAARROND_V(D$2*60,$C29,2033,"L","")</f>
        <v>35.500949011911814</v>
      </c>
      <c r="E29" s="17" cm="1">
        <f t="array" ref="E29">STOWA2024_JAARROND_V(E$2*60,$C29,2033,"L","")</f>
        <v>59.170777547426233</v>
      </c>
      <c r="F29" s="17" cm="1">
        <f t="array" ref="F29">STOWA2024_JAARROND_V(F$2*60,$C29,2033,"L","")</f>
        <v>75.475459454830897</v>
      </c>
      <c r="G29" s="17" cm="1">
        <f t="array" ref="G29">STOWA2024_JAARROND_V(G$2*60,$C29,2033,"L","")</f>
        <v>87.637017101683284</v>
      </c>
      <c r="H29" s="17" cm="1">
        <f t="array" ref="H29">STOWA2024_JAARROND_V(H$2*60,$C29,2033,"L","")</f>
        <v>95.097170900459417</v>
      </c>
      <c r="I29" s="17" cm="1">
        <f t="array" ref="I29">STOWA2024_JAARROND_V(I$2*60,$C29,2033,"L","")</f>
        <v>101.28514580727672</v>
      </c>
      <c r="J29" s="17" cm="1">
        <f t="array" ref="J29">STOWA2024_JAARROND_V(J$2*60,$C29,2033,"L","")</f>
        <v>104.27519962994981</v>
      </c>
      <c r="K29" s="17" cm="1">
        <f t="array" ref="K29">STOWA2024_JAARROND_V(K$2*60,$C29,2033,"L","")</f>
        <v>118.20386069897427</v>
      </c>
      <c r="L29" s="17" cm="1">
        <f t="array" ref="L29">STOWA2024_JAARROND_V(L$2*60,$C29,2033,"L","")</f>
        <v>129.71410626876997</v>
      </c>
      <c r="M29" s="17" cm="1">
        <f t="array" ref="M29">STOWA2024_JAARROND_V(M$2*60,$C29,2033,"L","")</f>
        <v>137.95878295748994</v>
      </c>
      <c r="N29" s="17" cm="1">
        <f t="array" ref="N29">STOWA2024_JAARROND_V(N$2*60,$C29,2033,"L","")</f>
        <v>144.88975970890937</v>
      </c>
      <c r="O29" s="17" cm="1">
        <f t="array" ref="O29">STOWA2024_JAARROND_V(O$2*60,$C29,2033,"L","")</f>
        <v>167.69982891977139</v>
      </c>
      <c r="P29" s="17" cm="1">
        <f t="array" ref="P29">STOWA2024_JAARROND_V(P$2*60,$C29,2033,"L","")</f>
        <v>177.67613249128212</v>
      </c>
    </row>
    <row r="30" spans="2:16" x14ac:dyDescent="0.3">
      <c r="B30" s="15" t="s">
        <v>71</v>
      </c>
      <c r="C30">
        <v>500</v>
      </c>
      <c r="D30" s="17" cm="1">
        <f t="array" ref="D30">STOWA2024_JAARROND_V(D$2*60,$C30,2033,"L","")</f>
        <v>41.363096794454989</v>
      </c>
      <c r="E30" s="17" cm="1">
        <f t="array" ref="E30">STOWA2024_JAARROND_V(E$2*60,$C30,2033,"L","")</f>
        <v>71.276233475993621</v>
      </c>
      <c r="F30" s="17" cm="1">
        <f t="array" ref="F30">STOWA2024_JAARROND_V(F$2*60,$C30,2033,"L","")</f>
        <v>91.874056920758022</v>
      </c>
      <c r="G30" s="17" cm="1">
        <f t="array" ref="G30">STOWA2024_JAARROND_V(G$2*60,$C30,2033,"L","")</f>
        <v>106.3255248137967</v>
      </c>
      <c r="H30" s="17" cm="1">
        <f t="array" ref="H30">STOWA2024_JAARROND_V(H$2*60,$C30,2033,"L","")</f>
        <v>113.68418552042378</v>
      </c>
      <c r="I30" s="17" cm="1">
        <f t="array" ref="I30">STOWA2024_JAARROND_V(I$2*60,$C30,2033,"L","")</f>
        <v>119.01516928186908</v>
      </c>
      <c r="J30" s="17" cm="1">
        <f t="array" ref="J30">STOWA2024_JAARROND_V(J$2*60,$C30,2033,"L","")</f>
        <v>121.18829368156766</v>
      </c>
      <c r="K30" s="17" cm="1">
        <f t="array" ref="K30">STOWA2024_JAARROND_V(K$2*60,$C30,2033,"L","")</f>
        <v>133.4257210214015</v>
      </c>
      <c r="L30" s="17" cm="1">
        <f t="array" ref="L30">STOWA2024_JAARROND_V(L$2*60,$C30,2033,"L","")</f>
        <v>143.83278056710975</v>
      </c>
      <c r="M30" s="17" cm="1">
        <f t="array" ref="M30">STOWA2024_JAARROND_V(M$2*60,$C30,2033,"L","")</f>
        <v>151.21727035497543</v>
      </c>
      <c r="N30" s="17" cm="1">
        <f t="array" ref="N30">STOWA2024_JAARROND_V(N$2*60,$C30,2033,"L","")</f>
        <v>157.47439111944973</v>
      </c>
      <c r="O30" s="17" cm="1">
        <f t="array" ref="O30">STOWA2024_JAARROND_V(O$2*60,$C30,2033,"L","")</f>
        <v>178.57682429354603</v>
      </c>
      <c r="P30" s="17" cm="1">
        <f t="array" ref="P30">STOWA2024_JAARROND_V(P$2*60,$C30,2033,"L","")</f>
        <v>188.00263150268145</v>
      </c>
    </row>
    <row r="31" spans="2:16" x14ac:dyDescent="0.3">
      <c r="B31" s="15" t="s">
        <v>72</v>
      </c>
      <c r="C31">
        <v>1000</v>
      </c>
      <c r="D31" s="17" cm="1">
        <f t="array" ref="D31">STOWA2024_JAARROND_V(D$2*60,$C31,2033,"L","")</f>
        <v>48.253746476152457</v>
      </c>
      <c r="E31" s="17" cm="1">
        <f t="array" ref="E31">STOWA2024_JAARROND_V(E$2*60,$C31,2033,"L","")</f>
        <v>86.016002926732696</v>
      </c>
      <c r="F31" s="17" cm="1">
        <f t="array" ref="F31">STOWA2024_JAARROND_V(F$2*60,$C31,2033,"L","")</f>
        <v>112.0802170949857</v>
      </c>
      <c r="G31" s="17" cm="1">
        <f t="array" ref="G31">STOWA2024_JAARROND_V(G$2*60,$C31,2033,"L","")</f>
        <v>129.30006139062877</v>
      </c>
      <c r="H31" s="17" cm="1">
        <f t="array" ref="H31">STOWA2024_JAARROND_V(H$2*60,$C31,2033,"L","")</f>
        <v>136.18333498442288</v>
      </c>
      <c r="I31" s="17" cm="1">
        <f t="array" ref="I31">STOWA2024_JAARROND_V(I$2*60,$C31,2033,"L","")</f>
        <v>140.07123082776661</v>
      </c>
      <c r="J31" s="17" cm="1">
        <f t="array" ref="J31">STOWA2024_JAARROND_V(J$2*60,$C31,2033,"L","")</f>
        <v>141.01785816626915</v>
      </c>
      <c r="K31" s="17" cm="1">
        <f t="array" ref="K31">STOWA2024_JAARROND_V(K$2*60,$C31,2033,"L","")</f>
        <v>150.17059185045517</v>
      </c>
      <c r="L31" s="17" cm="1">
        <f t="array" ref="L31">STOWA2024_JAARROND_V(L$2*60,$C31,2033,"L","")</f>
        <v>158.97433797768323</v>
      </c>
      <c r="M31" s="17" cm="1">
        <f t="array" ref="M31">STOWA2024_JAARROND_V(M$2*60,$C31,2033,"L","")</f>
        <v>165.17876875496998</v>
      </c>
      <c r="N31" s="17" cm="1">
        <f t="array" ref="N31">STOWA2024_JAARROND_V(N$2*60,$C31,2033,"L","")</f>
        <v>170.53557613543862</v>
      </c>
      <c r="O31" s="17" cm="1">
        <f t="array" ref="O31">STOWA2024_JAARROND_V(O$2*60,$C31,2033,"L","")</f>
        <v>189.42157001248506</v>
      </c>
      <c r="P31" s="17" cm="1">
        <f t="array" ref="P31">STOWA2024_JAARROND_V(P$2*60,$C31,2033,"L","")</f>
        <v>198.15042239855885</v>
      </c>
    </row>
    <row r="33" spans="2:48" x14ac:dyDescent="0.3">
      <c r="B33" s="16" t="s">
        <v>75</v>
      </c>
      <c r="D33" s="15" t="s">
        <v>47</v>
      </c>
      <c r="E33" s="15" t="s">
        <v>48</v>
      </c>
      <c r="F33" s="15" t="s">
        <v>49</v>
      </c>
      <c r="G33" s="15" t="s">
        <v>50</v>
      </c>
      <c r="H33" s="15" t="s">
        <v>51</v>
      </c>
      <c r="I33" s="15" t="s">
        <v>52</v>
      </c>
      <c r="J33" s="15" t="s">
        <v>53</v>
      </c>
      <c r="K33" s="15" t="s">
        <v>54</v>
      </c>
      <c r="L33" s="15" t="s">
        <v>55</v>
      </c>
      <c r="M33" s="15" t="s">
        <v>56</v>
      </c>
      <c r="N33" s="15" t="s">
        <v>57</v>
      </c>
      <c r="O33" s="15" t="s">
        <v>58</v>
      </c>
      <c r="P33" s="15" t="s">
        <v>59</v>
      </c>
      <c r="R33" s="16" t="s">
        <v>78</v>
      </c>
      <c r="T33" s="15" t="s">
        <v>47</v>
      </c>
      <c r="U33" s="15" t="s">
        <v>48</v>
      </c>
      <c r="V33" s="15" t="s">
        <v>49</v>
      </c>
      <c r="W33" s="15" t="s">
        <v>50</v>
      </c>
      <c r="X33" s="15" t="s">
        <v>51</v>
      </c>
      <c r="Y33" s="15" t="s">
        <v>52</v>
      </c>
      <c r="Z33" s="15" t="s">
        <v>53</v>
      </c>
      <c r="AA33" s="15" t="s">
        <v>54</v>
      </c>
      <c r="AB33" s="15" t="s">
        <v>55</v>
      </c>
      <c r="AC33" s="15" t="s">
        <v>56</v>
      </c>
      <c r="AD33" s="15" t="s">
        <v>57</v>
      </c>
      <c r="AE33" s="15" t="s">
        <v>58</v>
      </c>
      <c r="AF33" s="15" t="s">
        <v>59</v>
      </c>
      <c r="AH33" s="16" t="s">
        <v>81</v>
      </c>
      <c r="AJ33" s="15" t="s">
        <v>47</v>
      </c>
      <c r="AK33" s="15" t="s">
        <v>48</v>
      </c>
      <c r="AL33" s="15" t="s">
        <v>49</v>
      </c>
      <c r="AM33" s="15" t="s">
        <v>50</v>
      </c>
      <c r="AN33" s="15" t="s">
        <v>51</v>
      </c>
      <c r="AO33" s="15" t="s">
        <v>52</v>
      </c>
      <c r="AP33" s="15" t="s">
        <v>53</v>
      </c>
      <c r="AQ33" s="15" t="s">
        <v>54</v>
      </c>
      <c r="AR33" s="15" t="s">
        <v>55</v>
      </c>
      <c r="AS33" s="15" t="s">
        <v>56</v>
      </c>
      <c r="AT33" s="15" t="s">
        <v>57</v>
      </c>
      <c r="AU33" s="15" t="s">
        <v>58</v>
      </c>
      <c r="AV33" s="15" t="s">
        <v>59</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60</v>
      </c>
      <c r="C35">
        <v>0.5</v>
      </c>
      <c r="D35" s="17" cm="1">
        <f t="array" ref="D35">STOWA2024_JAARROND_V(D$2*60,$C35,2050,"L","")</f>
        <v>8.2865966101766748</v>
      </c>
      <c r="E35" s="17" cm="1">
        <f t="array" ref="E35">STOWA2024_JAARROND_V(E$2*60,$C35,2050,"L","")</f>
        <v>10.705998107983035</v>
      </c>
      <c r="F35" s="17" cm="1">
        <f t="array" ref="F35">STOWA2024_JAARROND_V(F$2*60,$C35,2050,"L","")</f>
        <v>12.899656363173307</v>
      </c>
      <c r="G35" s="17" cm="1">
        <f t="array" ref="G35">STOWA2024_JAARROND_V(G$2*60,$C35,2050,"L","")</f>
        <v>15.71861032907718</v>
      </c>
      <c r="H35" s="17" cm="1">
        <f t="array" ref="H35">STOWA2024_JAARROND_V(H$2*60,$C35,2050,"L","")</f>
        <v>19.050810303440588</v>
      </c>
      <c r="I35" s="17" cm="1">
        <f t="array" ref="I35">STOWA2024_JAARROND_V(I$2*60,$C35,2050,"L","")</f>
        <v>22.804491662864965</v>
      </c>
      <c r="J35" s="17" cm="1">
        <f t="array" ref="J35">STOWA2024_JAARROND_V(J$2*60,$C35,2050,"L","")</f>
        <v>25.191758947269317</v>
      </c>
      <c r="K35" s="17" cm="1">
        <f t="array" ref="K35">STOWA2024_JAARROND_V(K$2*60,$C35,2050,"L","")</f>
        <v>31.165324605435519</v>
      </c>
      <c r="L35" s="17" cm="1">
        <f t="array" ref="L35">STOWA2024_JAARROND_V(L$2*60,$C35,2050,"L","")</f>
        <v>39.300359435998445</v>
      </c>
      <c r="M35" s="17" cm="1">
        <f t="array" ref="M35">STOWA2024_JAARROND_V(M$2*60,$C35,2050,"L","")</f>
        <v>45.611139004679139</v>
      </c>
      <c r="N35" s="17" cm="1">
        <f t="array" ref="N35">STOWA2024_JAARROND_V(N$2*60,$C35,2050,"L","")</f>
        <v>51.050360602067052</v>
      </c>
      <c r="O35" s="17" cm="1">
        <f t="array" ref="O35">STOWA2024_JAARROND_V(O$2*60,$C35,2050,"L","")</f>
        <v>69.136158111031037</v>
      </c>
      <c r="P35" s="17" cm="1">
        <f t="array" ref="P35">STOWA2024_JAARROND_V(P$2*60,$C35,2050,"L","")</f>
        <v>77.035594884920044</v>
      </c>
      <c r="R35" s="15" t="s">
        <v>60</v>
      </c>
      <c r="S35">
        <v>0.5</v>
      </c>
      <c r="T35" s="17" cm="1">
        <f t="array" ref="T35">STOWA2024_JAARROND_V(T$34*60,$C35,2050,"M","")</f>
        <v>8.4440904053993311</v>
      </c>
      <c r="U35" s="17" cm="1">
        <f t="array" ref="U35">STOWA2024_JAARROND_V(U$34*60,$C35,2050,"M","")</f>
        <v>10.909474680210783</v>
      </c>
      <c r="V35" s="17" cm="1">
        <f t="array" ref="V35">STOWA2024_JAARROND_V(V$34*60,$C35,2050,"M","")</f>
        <v>13.144825270660519</v>
      </c>
      <c r="W35" s="17" cm="1">
        <f t="array" ref="W35">STOWA2024_JAARROND_V(W$34*60,$C35,2050,"M","")</f>
        <v>16.017355847027478</v>
      </c>
      <c r="X35" s="17" cm="1">
        <f t="array" ref="X35">STOWA2024_JAARROND_V(X$34*60,$C35,2050,"M","")</f>
        <v>19.412887107453351</v>
      </c>
      <c r="Y35" s="17" cm="1">
        <f t="array" ref="Y35">STOWA2024_JAARROND_V(Y$34*60,$C35,2050,"M","")</f>
        <v>23.237910364059768</v>
      </c>
      <c r="Z35" s="17" cm="1">
        <f t="array" ref="Z35">STOWA2024_JAARROND_V(Z$34*60,$C35,2050,"M","")</f>
        <v>25.670549687495196</v>
      </c>
      <c r="AA35" s="17" cm="1">
        <f t="array" ref="AA35">STOWA2024_JAARROND_V(AA$34*60,$C35,2050,"M","")</f>
        <v>31.757648026299062</v>
      </c>
      <c r="AB35" s="17" cm="1">
        <f t="array" ref="AB35">STOWA2024_JAARROND_V(AB$34*60,$C35,2050,"M","")</f>
        <v>39.860168184636777</v>
      </c>
      <c r="AC35" s="17" cm="1">
        <f t="array" ref="AC35">STOWA2024_JAARROND_V(AC$34*60,$C35,2050,"M","")</f>
        <v>46.147286803177472</v>
      </c>
      <c r="AD35" s="17" cm="1">
        <f t="array" ref="AD35">STOWA2024_JAARROND_V(AD$34*60,$C35,2050,"M","")</f>
        <v>51.567296112955503</v>
      </c>
      <c r="AE35" s="17" cm="1">
        <f t="array" ref="AE35">STOWA2024_JAARROND_V(AE$34*60,$C35,2050,"M","")</f>
        <v>69.756630273241683</v>
      </c>
      <c r="AF35" s="17" cm="1">
        <f t="array" ref="AF35">STOWA2024_JAARROND_V(AF$34*60,$C35,2050,"M","")</f>
        <v>77.72696165205609</v>
      </c>
      <c r="AH35" s="15" t="s">
        <v>60</v>
      </c>
      <c r="AI35">
        <v>0.5</v>
      </c>
      <c r="AJ35" s="17" cm="1">
        <f t="array" ref="AJ35">STOWA2024_JAARROND_V(AJ$34*60,$C35,2050,"H","")</f>
        <v>8.6540821323628698</v>
      </c>
      <c r="AK35" s="17" cm="1">
        <f t="array" ref="AK35">STOWA2024_JAARROND_V(AK$34*60,$C35,2050,"H","")</f>
        <v>11.180776776514445</v>
      </c>
      <c r="AL35" s="17" cm="1">
        <f t="array" ref="AL35">STOWA2024_JAARROND_V(AL$34*60,$C35,2050,"H","")</f>
        <v>13.471717147310132</v>
      </c>
      <c r="AM35" s="17" cm="1">
        <f t="array" ref="AM35">STOWA2024_JAARROND_V(AM$34*60,$C35,2050,"H","")</f>
        <v>16.415683204294538</v>
      </c>
      <c r="AN35" s="17" cm="1">
        <f t="array" ref="AN35">STOWA2024_JAARROND_V(AN$34*60,$C35,2050,"H","")</f>
        <v>19.895656179470357</v>
      </c>
      <c r="AO35" s="17" cm="1">
        <f t="array" ref="AO35">STOWA2024_JAARROND_V(AO$34*60,$C35,2050,"H","")</f>
        <v>23.815801965652835</v>
      </c>
      <c r="AP35" s="17" cm="1">
        <f t="array" ref="AP35">STOWA2024_JAARROND_V(AP$34*60,$C35,2050,"H","")</f>
        <v>26.308937341129699</v>
      </c>
      <c r="AQ35" s="17" cm="1">
        <f t="array" ref="AQ35">STOWA2024_JAARROND_V(AQ$34*60,$C35,2050,"H","")</f>
        <v>32.547412587450445</v>
      </c>
      <c r="AR35" s="17" cm="1">
        <f t="array" ref="AR35">STOWA2024_JAARROND_V(AR$34*60,$C35,2050,"H","")</f>
        <v>40.6065798494879</v>
      </c>
      <c r="AS35" s="17" cm="1">
        <f t="array" ref="AS35">STOWA2024_JAARROND_V(AS$34*60,$C35,2050,"H","")</f>
        <v>46.862150534508586</v>
      </c>
      <c r="AT35" s="17" cm="1">
        <f t="array" ref="AT35">STOWA2024_JAARROND_V(AT$34*60,$C35,2050,"H","")</f>
        <v>52.256543460806753</v>
      </c>
      <c r="AU35" s="17" cm="1">
        <f t="array" ref="AU35">STOWA2024_JAARROND_V(AU$34*60,$C35,2050,"H","")</f>
        <v>70.58392648952254</v>
      </c>
      <c r="AV35" s="17" cm="1">
        <f t="array" ref="AV35">STOWA2024_JAARROND_V(AV$34*60,$C35,2050,"H","")</f>
        <v>78.64878400823747</v>
      </c>
    </row>
    <row r="36" spans="2:48" x14ac:dyDescent="0.3">
      <c r="B36" s="15" t="s">
        <v>61</v>
      </c>
      <c r="C36">
        <v>1</v>
      </c>
      <c r="D36" s="17" cm="1">
        <f t="array" ref="D36">STOWA2024_JAARROND_V(D$2*60,$C36,2050,"L","")</f>
        <v>10.443328411687087</v>
      </c>
      <c r="E36" s="17" cm="1">
        <f t="array" ref="E36">STOWA2024_JAARROND_V(E$2*60,$C36,2050,"L","")</f>
        <v>13.821143715866608</v>
      </c>
      <c r="F36" s="17" cm="1">
        <f t="array" ref="F36">STOWA2024_JAARROND_V(F$2*60,$C36,2050,"L","")</f>
        <v>16.640055884226683</v>
      </c>
      <c r="G36" s="17" cm="1">
        <f t="array" ref="G36">STOWA2024_JAARROND_V(G$2*60,$C36,2050,"L","")</f>
        <v>20.037597861628214</v>
      </c>
      <c r="H36" s="17" cm="1">
        <f t="array" ref="H36">STOWA2024_JAARROND_V(H$2*60,$C36,2050,"L","")</f>
        <v>23.981047717707177</v>
      </c>
      <c r="I36" s="17" cm="1">
        <f t="array" ref="I36">STOWA2024_JAARROND_V(I$2*60,$C36,2050,"L","")</f>
        <v>28.445052058646052</v>
      </c>
      <c r="J36" s="17" cm="1">
        <f t="array" ref="J36">STOWA2024_JAARROND_V(J$2*60,$C36,2050,"L","")</f>
        <v>31.299611744240529</v>
      </c>
      <c r="K36" s="17" cm="1">
        <f t="array" ref="K36">STOWA2024_JAARROND_V(K$2*60,$C36,2050,"L","")</f>
        <v>37.722186507815913</v>
      </c>
      <c r="L36" s="17" cm="1">
        <f t="array" ref="L36">STOWA2024_JAARROND_V(L$2*60,$C36,2050,"L","")</f>
        <v>46.913914627002079</v>
      </c>
      <c r="M36" s="17" cm="1">
        <f t="array" ref="M36">STOWA2024_JAARROND_V(M$2*60,$C36,2050,"L","")</f>
        <v>54.019977534785006</v>
      </c>
      <c r="N36" s="17" cm="1">
        <f t="array" ref="N36">STOWA2024_JAARROND_V(N$2*60,$C36,2050,"L","")</f>
        <v>60.129732304251796</v>
      </c>
      <c r="O36" s="17" cm="1">
        <f t="array" ref="O36">STOWA2024_JAARROND_V(O$2*60,$C36,2050,"L","")</f>
        <v>80.373851616503401</v>
      </c>
      <c r="P36" s="17" cm="1">
        <f t="array" ref="P36">STOWA2024_JAARROND_V(P$2*60,$C36,2050,"L","")</f>
        <v>89.184420845605587</v>
      </c>
      <c r="R36" s="15" t="s">
        <v>61</v>
      </c>
      <c r="S36">
        <v>1</v>
      </c>
      <c r="T36" s="17" cm="1">
        <f t="array" ref="T36">STOWA2024_JAARROND_V(T$34*60,$C36,2050,"M","")</f>
        <v>10.641812723605117</v>
      </c>
      <c r="U36" s="17" cm="1">
        <f t="array" ref="U36">STOWA2024_JAARROND_V(U$34*60,$C36,2050,"M","")</f>
        <v>14.083826271869922</v>
      </c>
      <c r="V36" s="17" cm="1">
        <f t="array" ref="V36">STOWA2024_JAARROND_V(V$34*60,$C36,2050,"M","")</f>
        <v>16.956314256295322</v>
      </c>
      <c r="W36" s="17" cm="1">
        <f t="array" ref="W36">STOWA2024_JAARROND_V(W$34*60,$C36,2050,"M","")</f>
        <v>20.418429399934016</v>
      </c>
      <c r="X36" s="17" cm="1">
        <f t="array" ref="X36">STOWA2024_JAARROND_V(X$34*60,$C36,2050,"M","")</f>
        <v>24.436827864388746</v>
      </c>
      <c r="Y36" s="17" cm="1">
        <f t="array" ref="Y36">STOWA2024_JAARROND_V(Y$34*60,$C36,2050,"M","")</f>
        <v>28.985674393094005</v>
      </c>
      <c r="Z36" s="17" cm="1">
        <f t="array" ref="Z36">STOWA2024_JAARROND_V(Z$34*60,$C36,2050,"M","")</f>
        <v>31.894487406046274</v>
      </c>
      <c r="AA36" s="17" cm="1">
        <f t="array" ref="AA36">STOWA2024_JAARROND_V(AA$34*60,$C36,2050,"M","")</f>
        <v>38.439128649046339</v>
      </c>
      <c r="AB36" s="17" cm="1">
        <f t="array" ref="AB36">STOWA2024_JAARROND_V(AB$34*60,$C36,2050,"M","")</f>
        <v>47.582173651040705</v>
      </c>
      <c r="AC36" s="17" cm="1">
        <f t="array" ref="AC36">STOWA2024_JAARROND_V(AC$34*60,$C36,2050,"M","")</f>
        <v>54.654969176349432</v>
      </c>
      <c r="AD36" s="17" cm="1">
        <f t="array" ref="AD36">STOWA2024_JAARROND_V(AD$34*60,$C36,2050,"M","")</f>
        <v>60.738605454640968</v>
      </c>
      <c r="AE36" s="17" cm="1">
        <f t="array" ref="AE36">STOWA2024_JAARROND_V(AE$34*60,$C36,2050,"M","")</f>
        <v>81.095178037586862</v>
      </c>
      <c r="AF36" s="17" cm="1">
        <f t="array" ref="AF36">STOWA2024_JAARROND_V(AF$34*60,$C36,2050,"M","")</f>
        <v>89.984818957816401</v>
      </c>
      <c r="AH36" s="15" t="s">
        <v>61</v>
      </c>
      <c r="AI36">
        <v>1</v>
      </c>
      <c r="AJ36" s="17" cm="1">
        <f t="array" ref="AJ36">STOWA2024_JAARROND_V(AJ$34*60,$C36,2050,"H","")</f>
        <v>10.906458472829154</v>
      </c>
      <c r="AK36" s="17" cm="1">
        <f t="array" ref="AK36">STOWA2024_JAARROND_V(AK$34*60,$C36,2050,"H","")</f>
        <v>14.434069679874337</v>
      </c>
      <c r="AL36" s="17" cm="1">
        <f t="array" ref="AL36">STOWA2024_JAARROND_V(AL$34*60,$C36,2050,"H","")</f>
        <v>17.377992085720166</v>
      </c>
      <c r="AM36" s="17" cm="1">
        <f t="array" ref="AM36">STOWA2024_JAARROND_V(AM$34*60,$C36,2050,"H","")</f>
        <v>20.926204784341742</v>
      </c>
      <c r="AN36" s="17" cm="1">
        <f t="array" ref="AN36">STOWA2024_JAARROND_V(AN$34*60,$C36,2050,"H","")</f>
        <v>25.044534726630836</v>
      </c>
      <c r="AO36" s="17" cm="1">
        <f t="array" ref="AO36">STOWA2024_JAARROND_V(AO$34*60,$C36,2050,"H","")</f>
        <v>29.706504172357935</v>
      </c>
      <c r="AP36" s="17" cm="1">
        <f t="array" ref="AP36">STOWA2024_JAARROND_V(AP$34*60,$C36,2050,"H","")</f>
        <v>32.687654955120585</v>
      </c>
      <c r="AQ36" s="17" cm="1">
        <f t="array" ref="AQ36">STOWA2024_JAARROND_V(AQ$34*60,$C36,2050,"H","")</f>
        <v>39.395051504020223</v>
      </c>
      <c r="AR36" s="17" cm="1">
        <f t="array" ref="AR36">STOWA2024_JAARROND_V(AR$34*60,$C36,2050,"H","")</f>
        <v>48.473185683092225</v>
      </c>
      <c r="AS36" s="17" cm="1">
        <f t="array" ref="AS36">STOWA2024_JAARROND_V(AS$34*60,$C36,2050,"H","")</f>
        <v>55.501624698435336</v>
      </c>
      <c r="AT36" s="17" cm="1">
        <f t="array" ref="AT36">STOWA2024_JAARROND_V(AT$34*60,$C36,2050,"H","")</f>
        <v>61.550436321826524</v>
      </c>
      <c r="AU36" s="17" cm="1">
        <f t="array" ref="AU36">STOWA2024_JAARROND_V(AU$34*60,$C36,2050,"H","")</f>
        <v>82.056946599031448</v>
      </c>
      <c r="AV36" s="17" cm="1">
        <f t="array" ref="AV36">STOWA2024_JAARROND_V(AV$34*60,$C36,2050,"H","")</f>
        <v>91.052016440764135</v>
      </c>
    </row>
    <row r="37" spans="2:48" x14ac:dyDescent="0.3">
      <c r="B37" s="15" t="s">
        <v>62</v>
      </c>
      <c r="C37">
        <v>2</v>
      </c>
      <c r="D37" s="17" cm="1">
        <f t="array" ref="D37">STOWA2024_JAARROND_V(D$2*60,$C37,2050,"L","")</f>
        <v>12.530199640222532</v>
      </c>
      <c r="E37" s="17" cm="1">
        <f t="array" ref="E37">STOWA2024_JAARROND_V(E$2*60,$C37,2050,"L","")</f>
        <v>17.012952560614874</v>
      </c>
      <c r="F37" s="17" cm="1">
        <f t="array" ref="F37">STOWA2024_JAARROND_V(F$2*60,$C37,2050,"L","")</f>
        <v>20.54714275610084</v>
      </c>
      <c r="G37" s="17" cm="1">
        <f t="array" ref="G37">STOWA2024_JAARROND_V(G$2*60,$C37,2050,"L","")</f>
        <v>24.57765351661573</v>
      </c>
      <c r="H37" s="17" cm="1">
        <f t="array" ref="H37">STOWA2024_JAARROND_V(H$2*60,$C37,2050,"L","")</f>
        <v>29.129351958704497</v>
      </c>
      <c r="I37" s="17" cm="1">
        <f t="array" ref="I37">STOWA2024_JAARROND_V(I$2*60,$C37,2050,"L","")</f>
        <v>34.220731685796096</v>
      </c>
      <c r="J37" s="17" cm="1">
        <f t="array" ref="J37">STOWA2024_JAARROND_V(J$2*60,$C37,2050,"L","")</f>
        <v>37.445303293272005</v>
      </c>
      <c r="K37" s="17" cm="1">
        <f t="array" ref="K37">STOWA2024_JAARROND_V(K$2*60,$C37,2050,"L","")</f>
        <v>44.935089745243062</v>
      </c>
      <c r="L37" s="17" cm="1">
        <f t="array" ref="L37">STOWA2024_JAARROND_V(L$2*60,$C37,2050,"L","")</f>
        <v>55.079063888693263</v>
      </c>
      <c r="M37" s="17" cm="1">
        <f t="array" ref="M37">STOWA2024_JAARROND_V(M$2*60,$C37,2050,"L","")</f>
        <v>62.874681858458274</v>
      </c>
      <c r="N37" s="17" cm="1">
        <f t="array" ref="N37">STOWA2024_JAARROND_V(N$2*60,$C37,2050,"L","")</f>
        <v>69.552920776171717</v>
      </c>
      <c r="O37" s="17" cm="1">
        <f t="array" ref="O37">STOWA2024_JAARROND_V(O$2*60,$C37,2050,"L","")</f>
        <v>91.578226018284909</v>
      </c>
      <c r="P37" s="17" cm="1">
        <f t="array" ref="P37">STOWA2024_JAARROND_V(P$2*60,$C37,2050,"L","")</f>
        <v>101.12300190229757</v>
      </c>
      <c r="R37" s="15" t="s">
        <v>62</v>
      </c>
      <c r="S37">
        <v>2</v>
      </c>
      <c r="T37" s="17" cm="1">
        <f t="array" ref="T37">STOWA2024_JAARROND_V(T$34*60,$C37,2050,"M","")</f>
        <v>12.76834670940805</v>
      </c>
      <c r="U37" s="17" cm="1">
        <f t="array" ref="U37">STOWA2024_JAARROND_V(U$34*60,$C37,2050,"M","")</f>
        <v>17.336298150217203</v>
      </c>
      <c r="V37" s="17" cm="1">
        <f t="array" ref="V37">STOWA2024_JAARROND_V(V$34*60,$C37,2050,"M","")</f>
        <v>20.937658627196328</v>
      </c>
      <c r="W37" s="17" cm="1">
        <f t="array" ref="W37">STOWA2024_JAARROND_V(W$34*60,$C37,2050,"M","")</f>
        <v>25.044772662399364</v>
      </c>
      <c r="X37" s="17" cm="1">
        <f t="array" ref="X37">STOWA2024_JAARROND_V(X$34*60,$C37,2050,"M","")</f>
        <v>29.682979993007361</v>
      </c>
      <c r="Y37" s="17" cm="1">
        <f t="array" ref="Y37">STOWA2024_JAARROND_V(Y$34*60,$C37,2050,"M","")</f>
        <v>34.871125709064152</v>
      </c>
      <c r="Z37" s="17" cm="1">
        <f t="array" ref="Z37">STOWA2024_JAARROND_V(Z$34*60,$C37,2050,"M","")</f>
        <v>38.156983034226009</v>
      </c>
      <c r="AA37" s="17" cm="1">
        <f t="array" ref="AA37">STOWA2024_JAARROND_V(AA$34*60,$C37,2050,"M","")</f>
        <v>45.789119228705289</v>
      </c>
      <c r="AB37" s="17" cm="1">
        <f t="array" ref="AB37">STOWA2024_JAARROND_V(AB$34*60,$C37,2050,"M","")</f>
        <v>55.863630296588681</v>
      </c>
      <c r="AC37" s="17" cm="1">
        <f t="array" ref="AC37">STOWA2024_JAARROND_V(AC$34*60,$C37,2050,"M","")</f>
        <v>63.613758386589645</v>
      </c>
      <c r="AD37" s="17" cm="1">
        <f t="array" ref="AD37">STOWA2024_JAARROND_V(AD$34*60,$C37,2050,"M","")</f>
        <v>70.257213051704809</v>
      </c>
      <c r="AE37" s="17" cm="1">
        <f t="array" ref="AE37">STOWA2024_JAARROND_V(AE$34*60,$C37,2050,"M","")</f>
        <v>92.400107671264905</v>
      </c>
      <c r="AF37" s="17" cm="1">
        <f t="array" ref="AF37">STOWA2024_JAARROND_V(AF$34*60,$C37,2050,"M","")</f>
        <v>102.0305444871601</v>
      </c>
      <c r="AH37" s="15" t="s">
        <v>62</v>
      </c>
      <c r="AI37">
        <v>2</v>
      </c>
      <c r="AJ37" s="17" cm="1">
        <f t="array" ref="AJ37">STOWA2024_JAARROND_V(AJ$34*60,$C37,2050,"H","")</f>
        <v>13.085876134988736</v>
      </c>
      <c r="AK37" s="17" cm="1">
        <f t="array" ref="AK37">STOWA2024_JAARROND_V(AK$34*60,$C37,2050,"H","")</f>
        <v>17.767425603020307</v>
      </c>
      <c r="AL37" s="17" cm="1">
        <f t="array" ref="AL37">STOWA2024_JAARROND_V(AL$34*60,$C37,2050,"H","")</f>
        <v>21.458346455323635</v>
      </c>
      <c r="AM37" s="17" cm="1">
        <f t="array" ref="AM37">STOWA2024_JAARROND_V(AM$34*60,$C37,2050,"H","")</f>
        <v>25.667598190110869</v>
      </c>
      <c r="AN37" s="17" cm="1">
        <f t="array" ref="AN37">STOWA2024_JAARROND_V(AN$34*60,$C37,2050,"H","")</f>
        <v>30.421150705411176</v>
      </c>
      <c r="AO37" s="17" cm="1">
        <f t="array" ref="AO37">STOWA2024_JAARROND_V(AO$34*60,$C37,2050,"H","")</f>
        <v>35.73831774008822</v>
      </c>
      <c r="AP37" s="17" cm="1">
        <f t="array" ref="AP37">STOWA2024_JAARROND_V(AP$34*60,$C37,2050,"H","")</f>
        <v>39.105889355498</v>
      </c>
      <c r="AQ37" s="17" cm="1">
        <f t="array" ref="AQ37">STOWA2024_JAARROND_V(AQ$34*60,$C37,2050,"H","")</f>
        <v>46.927825206654909</v>
      </c>
      <c r="AR37" s="17" cm="1">
        <f t="array" ref="AR37">STOWA2024_JAARROND_V(AR$34*60,$C37,2050,"H","")</f>
        <v>56.909718840449266</v>
      </c>
      <c r="AS37" s="17" cm="1">
        <f t="array" ref="AS37">STOWA2024_JAARROND_V(AS$34*60,$C37,2050,"H","")</f>
        <v>64.599193757431465</v>
      </c>
      <c r="AT37" s="17" cm="1">
        <f t="array" ref="AT37">STOWA2024_JAARROND_V(AT$34*60,$C37,2050,"H","")</f>
        <v>71.196269419082228</v>
      </c>
      <c r="AU37" s="17" cm="1">
        <f t="array" ref="AU37">STOWA2024_JAARROND_V(AU$34*60,$C37,2050,"H","")</f>
        <v>93.495949875238225</v>
      </c>
      <c r="AV37" s="17" cm="1">
        <f t="array" ref="AV37">STOWA2024_JAARROND_V(AV$34*60,$C37,2050,"H","")</f>
        <v>103.2406012669768</v>
      </c>
    </row>
    <row r="38" spans="2:48" x14ac:dyDescent="0.3">
      <c r="B38" s="15" t="s">
        <v>63</v>
      </c>
      <c r="C38">
        <v>5</v>
      </c>
      <c r="D38" s="17" cm="1">
        <f t="array" ref="D38">STOWA2024_JAARROND_V(D$2*60,$C38,2050,"L","")</f>
        <v>15.458685707129524</v>
      </c>
      <c r="E38" s="17" cm="1">
        <f t="array" ref="E38">STOWA2024_JAARROND_V(E$2*60,$C38,2050,"L","")</f>
        <v>21.73231096385063</v>
      </c>
      <c r="F38" s="17" cm="1">
        <f t="array" ref="F38">STOWA2024_JAARROND_V(F$2*60,$C38,2050,"L","")</f>
        <v>26.427000681724937</v>
      </c>
      <c r="G38" s="17" cm="1">
        <f t="array" ref="G38">STOWA2024_JAARROND_V(G$2*60,$C38,2050,"L","")</f>
        <v>31.449745541475956</v>
      </c>
      <c r="H38" s="17" cm="1">
        <f t="array" ref="H38">STOWA2024_JAARROND_V(H$2*60,$C38,2050,"L","")</f>
        <v>36.874878093765815</v>
      </c>
      <c r="I38" s="17" cm="1">
        <f t="array" ref="I38">STOWA2024_JAARROND_V(I$2*60,$C38,2050,"L","")</f>
        <v>42.75556737935996</v>
      </c>
      <c r="J38" s="17" cm="1">
        <f t="array" ref="J38">STOWA2024_JAARROND_V(J$2*60,$C38,2050,"L","")</f>
        <v>46.382799302260892</v>
      </c>
      <c r="K38" s="17" cm="1">
        <f t="array" ref="K38">STOWA2024_JAARROND_V(K$2*60,$C38,2050,"L","")</f>
        <v>55.589297457027726</v>
      </c>
      <c r="L38" s="17" cm="1">
        <f t="array" ref="L38">STOWA2024_JAARROND_V(L$2*60,$C38,2050,"L","")</f>
        <v>66.787645865195913</v>
      </c>
      <c r="M38" s="17" cm="1">
        <f t="array" ref="M38">STOWA2024_JAARROND_V(M$2*60,$C38,2050,"L","")</f>
        <v>75.304585752969103</v>
      </c>
      <c r="N38" s="17" cm="1">
        <f t="array" ref="N38">STOWA2024_JAARROND_V(N$2*60,$C38,2050,"L","")</f>
        <v>82.559550365845794</v>
      </c>
      <c r="O38" s="17" cm="1">
        <f t="array" ref="O38">STOWA2024_JAARROND_V(O$2*60,$C38,2050,"L","")</f>
        <v>106.3386359732383</v>
      </c>
      <c r="P38" s="17" cm="1">
        <f t="array" ref="P38">STOWA2024_JAARROND_V(P$2*60,$C38,2050,"L","")</f>
        <v>116.58845700162486</v>
      </c>
      <c r="R38" s="15" t="s">
        <v>63</v>
      </c>
      <c r="S38">
        <v>5</v>
      </c>
      <c r="T38" s="17" cm="1">
        <f t="array" ref="T38">STOWA2024_JAARROND_V(T$34*60,$C38,2050,"M","")</f>
        <v>15.752491137235788</v>
      </c>
      <c r="U38" s="17" cm="1">
        <f t="array" ref="U38">STOWA2024_JAARROND_V(U$34*60,$C38,2050,"M","")</f>
        <v>22.145351961701593</v>
      </c>
      <c r="V38" s="17" cm="1">
        <f t="array" ref="V38">STOWA2024_JAARROND_V(V$34*60,$C38,2050,"M","")</f>
        <v>26.929268238541351</v>
      </c>
      <c r="W38" s="17" cm="1">
        <f t="array" ref="W38">STOWA2024_JAARROND_V(W$34*60,$C38,2050,"M","")</f>
        <v>32.047474623404597</v>
      </c>
      <c r="X38" s="17" cm="1">
        <f t="array" ref="X38">STOWA2024_JAARROND_V(X$34*60,$C38,2050,"M","")</f>
        <v>37.575716420109316</v>
      </c>
      <c r="Y38" s="17" cm="1">
        <f t="array" ref="Y38">STOWA2024_JAARROND_V(Y$34*60,$C38,2050,"M","")</f>
        <v>43.568173192125577</v>
      </c>
      <c r="Z38" s="17" cm="1">
        <f t="array" ref="Z38">STOWA2024_JAARROND_V(Z$34*60,$C38,2050,"M","")</f>
        <v>47.264343733444221</v>
      </c>
      <c r="AA38" s="17" cm="1">
        <f t="array" ref="AA38">STOWA2024_JAARROND_V(AA$34*60,$C38,2050,"M","")</f>
        <v>56.645819192322115</v>
      </c>
      <c r="AB38" s="17" cm="1">
        <f t="array" ref="AB38">STOWA2024_JAARROND_V(AB$34*60,$C38,2050,"M","")</f>
        <v>67.738993613482634</v>
      </c>
      <c r="AC38" s="17" cm="1">
        <f t="array" ref="AC38">STOWA2024_JAARROND_V(AC$34*60,$C38,2050,"M","")</f>
        <v>76.189772765381605</v>
      </c>
      <c r="AD38" s="17" cm="1">
        <f t="array" ref="AD38">STOWA2024_JAARROND_V(AD$34*60,$C38,2050,"M","")</f>
        <v>83.395547660355831</v>
      </c>
      <c r="AE38" s="17" cm="1">
        <f t="array" ref="AE38">STOWA2024_JAARROND_V(AE$34*60,$C38,2050,"M","")</f>
        <v>107.292986998687</v>
      </c>
      <c r="AF38" s="17" cm="1">
        <f t="array" ref="AF38">STOWA2024_JAARROND_V(AF$34*60,$C38,2050,"M","")</f>
        <v>117.63479648563877</v>
      </c>
      <c r="AH38" s="15" t="s">
        <v>63</v>
      </c>
      <c r="AI38">
        <v>5</v>
      </c>
      <c r="AJ38" s="17" cm="1">
        <f t="array" ref="AJ38">STOWA2024_JAARROND_V(AJ$34*60,$C38,2050,"H","")</f>
        <v>16.144231710710802</v>
      </c>
      <c r="AK38" s="17" cm="1">
        <f t="array" ref="AK38">STOWA2024_JAARROND_V(AK$34*60,$C38,2050,"H","")</f>
        <v>22.696073292169537</v>
      </c>
      <c r="AL38" s="17" cm="1">
        <f t="array" ref="AL38">STOWA2024_JAARROND_V(AL$34*60,$C38,2050,"H","")</f>
        <v>27.598958314296556</v>
      </c>
      <c r="AM38" s="17" cm="1">
        <f t="array" ref="AM38">STOWA2024_JAARROND_V(AM$34*60,$C38,2050,"H","")</f>
        <v>32.844446732642773</v>
      </c>
      <c r="AN38" s="17" cm="1">
        <f t="array" ref="AN38">STOWA2024_JAARROND_V(AN$34*60,$C38,2050,"H","")</f>
        <v>38.510167521900648</v>
      </c>
      <c r="AO38" s="17" cm="1">
        <f t="array" ref="AO38">STOWA2024_JAARROND_V(AO$34*60,$C38,2050,"H","")</f>
        <v>44.651647609146387</v>
      </c>
      <c r="AP38" s="17" cm="1">
        <f t="array" ref="AP38">STOWA2024_JAARROND_V(AP$34*60,$C38,2050,"H","")</f>
        <v>48.439736308355307</v>
      </c>
      <c r="AQ38" s="17" cm="1">
        <f t="array" ref="AQ38">STOWA2024_JAARROND_V(AQ$34*60,$C38,2050,"H","")</f>
        <v>58.054514839381291</v>
      </c>
      <c r="AR38" s="17" cm="1">
        <f t="array" ref="AR38">STOWA2024_JAARROND_V(AR$34*60,$C38,2050,"H","")</f>
        <v>69.00745727786493</v>
      </c>
      <c r="AS38" s="17" cm="1">
        <f t="array" ref="AS38">STOWA2024_JAARROND_V(AS$34*60,$C38,2050,"H","")</f>
        <v>77.370022115264945</v>
      </c>
      <c r="AT38" s="17" cm="1">
        <f t="array" ref="AT38">STOWA2024_JAARROND_V(AT$34*60,$C38,2050,"H","")</f>
        <v>84.510210719702499</v>
      </c>
      <c r="AU38" s="17" cm="1">
        <f t="array" ref="AU38">STOWA2024_JAARROND_V(AU$34*60,$C38,2050,"H","")</f>
        <v>108.56545503261859</v>
      </c>
      <c r="AV38" s="17" cm="1">
        <f t="array" ref="AV38">STOWA2024_JAARROND_V(AV$34*60,$C38,2050,"H","")</f>
        <v>119.02991579765732</v>
      </c>
    </row>
    <row r="39" spans="2:48" x14ac:dyDescent="0.3">
      <c r="B39" s="15" t="s">
        <v>64</v>
      </c>
      <c r="C39">
        <v>10</v>
      </c>
      <c r="D39" s="17" cm="1">
        <f t="array" ref="D39">STOWA2024_JAARROND_V(D$2*60,$C39,2050,"L","")</f>
        <v>17.964129175424915</v>
      </c>
      <c r="E39" s="17" cm="1">
        <f t="array" ref="E39">STOWA2024_JAARROND_V(E$2*60,$C39,2050,"L","")</f>
        <v>25.958073506334465</v>
      </c>
      <c r="F39" s="17" cm="1">
        <f t="array" ref="F39">STOWA2024_JAARROND_V(F$2*60,$C39,2050,"L","")</f>
        <v>31.773316275216196</v>
      </c>
      <c r="G39" s="17" cm="1">
        <f t="array" ref="G39">STOWA2024_JAARROND_V(G$2*60,$C39,2050,"L","")</f>
        <v>37.729756635957905</v>
      </c>
      <c r="H39" s="17" cm="1">
        <f t="array" ref="H39">STOWA2024_JAARROND_V(H$2*60,$C39,2050,"L","")</f>
        <v>43.915780231574168</v>
      </c>
      <c r="I39" s="17" cm="1">
        <f t="array" ref="I39">STOWA2024_JAARROND_V(I$2*60,$C39,2050,"L","")</f>
        <v>50.393860696783541</v>
      </c>
      <c r="J39" s="17" cm="1">
        <f t="array" ref="J39">STOWA2024_JAARROND_V(J$2*60,$C39,2050,"L","")</f>
        <v>54.27086544637563</v>
      </c>
      <c r="K39" s="17" cm="1">
        <f t="array" ref="K39">STOWA2024_JAARROND_V(K$2*60,$C39,2050,"L","")</f>
        <v>64.589879540686795</v>
      </c>
      <c r="L39" s="17" cm="1">
        <f t="array" ref="L39">STOWA2024_JAARROND_V(L$2*60,$C39,2050,"L","")</f>
        <v>76.392626065051104</v>
      </c>
      <c r="M39" s="17" cm="1">
        <f t="array" ref="M39">STOWA2024_JAARROND_V(M$2*60,$C39,2050,"L","")</f>
        <v>85.287873851915819</v>
      </c>
      <c r="N39" s="17" cm="1">
        <f t="array" ref="N39">STOWA2024_JAARROND_V(N$2*60,$C39,2050,"L","")</f>
        <v>92.832109019386323</v>
      </c>
      <c r="O39" s="17" cm="1">
        <f t="array" ref="O39">STOWA2024_JAARROND_V(O$2*60,$C39,2050,"L","")</f>
        <v>117.466026308683</v>
      </c>
      <c r="P39" s="17" cm="1">
        <f t="array" ref="P39">STOWA2024_JAARROND_V(P$2*60,$C39,2050,"L","")</f>
        <v>128.05278984953489</v>
      </c>
      <c r="R39" s="15" t="s">
        <v>64</v>
      </c>
      <c r="S39">
        <v>10</v>
      </c>
      <c r="T39" s="17" cm="1">
        <f t="array" ref="T39">STOWA2024_JAARROND_V(T$34*60,$C39,2050,"M","")</f>
        <v>18.305552683144981</v>
      </c>
      <c r="U39" s="17" cm="1">
        <f t="array" ref="U39">STOWA2024_JAARROND_V(U$34*60,$C39,2050,"M","")</f>
        <v>26.451428704554274</v>
      </c>
      <c r="V39" s="17" cm="1">
        <f t="array" ref="V39">STOWA2024_JAARROND_V(V$34*60,$C39,2050,"M","")</f>
        <v>32.377195093312416</v>
      </c>
      <c r="W39" s="17" cm="1">
        <f t="array" ref="W39">STOWA2024_JAARROND_V(W$34*60,$C39,2050,"M","")</f>
        <v>38.44684265389278</v>
      </c>
      <c r="X39" s="17" cm="1">
        <f t="array" ref="X39">STOWA2024_JAARROND_V(X$34*60,$C39,2050,"M","")</f>
        <v>44.750436873402336</v>
      </c>
      <c r="Y39" s="17" cm="1">
        <f t="array" ref="Y39">STOWA2024_JAARROND_V(Y$34*60,$C39,2050,"M","")</f>
        <v>51.351638750962181</v>
      </c>
      <c r="Z39" s="17" cm="1">
        <f t="array" ref="Z39">STOWA2024_JAARROND_V(Z$34*60,$C39,2050,"M","")</f>
        <v>55.302329263338912</v>
      </c>
      <c r="AA39" s="17" cm="1">
        <f t="array" ref="AA39">STOWA2024_JAARROND_V(AA$34*60,$C39,2050,"M","")</f>
        <v>65.817464970553644</v>
      </c>
      <c r="AB39" s="17" cm="1">
        <f t="array" ref="AB39">STOWA2024_JAARROND_V(AB$34*60,$C39,2050,"M","")</f>
        <v>77.480790677700924</v>
      </c>
      <c r="AC39" s="17" cm="1">
        <f t="array" ref="AC39">STOWA2024_JAARROND_V(AC$34*60,$C39,2050,"M","")</f>
        <v>86.290411977517493</v>
      </c>
      <c r="AD39" s="17" cm="1">
        <f t="array" ref="AD39">STOWA2024_JAARROND_V(AD$34*60,$C39,2050,"M","")</f>
        <v>93.772126154169214</v>
      </c>
      <c r="AE39" s="17" cm="1">
        <f t="array" ref="AE39">STOWA2024_JAARROND_V(AE$34*60,$C39,2050,"M","")</f>
        <v>118.5202416617113</v>
      </c>
      <c r="AF39" s="17" cm="1">
        <f t="array" ref="AF39">STOWA2024_JAARROND_V(AF$34*60,$C39,2050,"M","")</f>
        <v>129.20201759903532</v>
      </c>
      <c r="AH39" s="15" t="s">
        <v>64</v>
      </c>
      <c r="AI39">
        <v>10</v>
      </c>
      <c r="AJ39" s="17" cm="1">
        <f t="array" ref="AJ39">STOWA2024_JAARROND_V(AJ$34*60,$C39,2050,"H","")</f>
        <v>18.760784026771727</v>
      </c>
      <c r="AK39" s="17" cm="1">
        <f t="array" ref="AK39">STOWA2024_JAARROND_V(AK$34*60,$C39,2050,"H","")</f>
        <v>27.109235635514011</v>
      </c>
      <c r="AL39" s="17" cm="1">
        <f t="array" ref="AL39">STOWA2024_JAARROND_V(AL$34*60,$C39,2050,"H","")</f>
        <v>33.182366850774024</v>
      </c>
      <c r="AM39" s="17" cm="1">
        <f t="array" ref="AM39">STOWA2024_JAARROND_V(AM$34*60,$C39,2050,"H","")</f>
        <v>39.402957344472604</v>
      </c>
      <c r="AN39" s="17" cm="1">
        <f t="array" ref="AN39">STOWA2024_JAARROND_V(AN$34*60,$C39,2050,"H","")</f>
        <v>45.863312395839877</v>
      </c>
      <c r="AO39" s="17" cm="1">
        <f t="array" ref="AO39">STOWA2024_JAARROND_V(AO$34*60,$C39,2050,"H","")</f>
        <v>52.628676156533686</v>
      </c>
      <c r="AP39" s="17" cm="1">
        <f t="array" ref="AP39">STOWA2024_JAARROND_V(AP$34*60,$C39,2050,"H","")</f>
        <v>56.677614352623273</v>
      </c>
      <c r="AQ39" s="17" cm="1">
        <f t="array" ref="AQ39">STOWA2024_JAARROND_V(AQ$34*60,$C39,2050,"H","")</f>
        <v>67.454245543709447</v>
      </c>
      <c r="AR39" s="17" cm="1">
        <f t="array" ref="AR39">STOWA2024_JAARROND_V(AR$34*60,$C39,2050,"H","")</f>
        <v>78.931676827900731</v>
      </c>
      <c r="AS39" s="17" cm="1">
        <f t="array" ref="AS39">STOWA2024_JAARROND_V(AS$34*60,$C39,2050,"H","")</f>
        <v>87.627129478319716</v>
      </c>
      <c r="AT39" s="17" cm="1">
        <f t="array" ref="AT39">STOWA2024_JAARROND_V(AT$34*60,$C39,2050,"H","")</f>
        <v>95.025482333879708</v>
      </c>
      <c r="AU39" s="17" cm="1">
        <f t="array" ref="AU39">STOWA2024_JAARROND_V(AU$34*60,$C39,2050,"H","")</f>
        <v>119.92586213241569</v>
      </c>
      <c r="AV39" s="17" cm="1">
        <f t="array" ref="AV39">STOWA2024_JAARROND_V(AV$34*60,$C39,2050,"H","")</f>
        <v>130.73432126503587</v>
      </c>
    </row>
    <row r="40" spans="2:48" x14ac:dyDescent="0.3">
      <c r="B40" s="15" t="s">
        <v>65</v>
      </c>
      <c r="C40">
        <v>20</v>
      </c>
      <c r="D40" s="17" cm="1">
        <f t="array" ref="D40">STOWA2024_JAARROND_V(D$2*60,$C40,2050,"L","")</f>
        <v>20.83343154079212</v>
      </c>
      <c r="E40" s="17" cm="1">
        <f t="array" ref="E40">STOWA2024_JAARROND_V(E$2*60,$C40,2050,"L","")</f>
        <v>30.980493952920817</v>
      </c>
      <c r="F40" s="17" cm="1">
        <f t="array" ref="F40">STOWA2024_JAARROND_V(F$2*60,$C40,2050,"L","")</f>
        <v>38.207639098168777</v>
      </c>
      <c r="G40" s="17" cm="1">
        <f t="array" ref="G40">STOWA2024_JAARROND_V(G$2*60,$C40,2050,"L","")</f>
        <v>45.31888610897105</v>
      </c>
      <c r="H40" s="17" cm="1">
        <f t="array" ref="H40">STOWA2024_JAARROND_V(H$2*60,$C40,2050,"L","")</f>
        <v>52.387789837688906</v>
      </c>
      <c r="I40" s="17" cm="1">
        <f t="array" ref="I40">STOWA2024_JAARROND_V(I$2*60,$C40,2050,"L","")</f>
        <v>59.468388770751844</v>
      </c>
      <c r="J40" s="17" cm="1">
        <f t="array" ref="J40">STOWA2024_JAARROND_V(J$2*60,$C40,2050,"L","")</f>
        <v>63.536338321933137</v>
      </c>
      <c r="K40" s="17" cm="1">
        <f t="array" ref="K40">STOWA2024_JAARROND_V(K$2*60,$C40,2050,"L","")</f>
        <v>74.491007338785593</v>
      </c>
      <c r="L40" s="17" cm="1">
        <f t="array" ref="L40">STOWA2024_JAARROND_V(L$2*60,$C40,2050,"L","")</f>
        <v>86.693476984221704</v>
      </c>
      <c r="M40" s="17" cm="1">
        <f t="array" ref="M40">STOWA2024_JAARROND_V(M$2*60,$C40,2050,"L","")</f>
        <v>95.800510523166807</v>
      </c>
      <c r="N40" s="17" cm="1">
        <f t="array" ref="N40">STOWA2024_JAARROND_V(N$2*60,$C40,2050,"L","")</f>
        <v>103.49366793076696</v>
      </c>
      <c r="O40" s="17" cm="1">
        <f t="array" ref="O40">STOWA2024_JAARROND_V(O$2*60,$C40,2050,"L","")</f>
        <v>128.56042458288115</v>
      </c>
      <c r="P40" s="17" cm="1">
        <f t="array" ref="P40">STOWA2024_JAARROND_V(P$2*60,$C40,2050,"L","")</f>
        <v>139.31872348037169</v>
      </c>
      <c r="R40" s="15" t="s">
        <v>65</v>
      </c>
      <c r="S40">
        <v>20</v>
      </c>
      <c r="T40" s="17" cm="1">
        <f t="array" ref="T40">STOWA2024_JAARROND_V(T$34*60,$C40,2050,"M","")</f>
        <v>21.229388573000158</v>
      </c>
      <c r="U40" s="17" cm="1">
        <f t="array" ref="U40">STOWA2024_JAARROND_V(U$34*60,$C40,2050,"M","")</f>
        <v>31.569304510505571</v>
      </c>
      <c r="V40" s="17" cm="1">
        <f t="array" ref="V40">STOWA2024_JAARROND_V(V$34*60,$C40,2050,"M","")</f>
        <v>38.933807677519937</v>
      </c>
      <c r="W40" s="17" cm="1">
        <f t="array" ref="W40">STOWA2024_JAARROND_V(W$34*60,$C40,2050,"M","")</f>
        <v>46.180209967767283</v>
      </c>
      <c r="X40" s="17" cm="1">
        <f t="array" ref="X40">STOWA2024_JAARROND_V(X$34*60,$C40,2050,"M","")</f>
        <v>53.383464205949082</v>
      </c>
      <c r="Y40" s="17" cm="1">
        <f t="array" ref="Y40">STOWA2024_JAARROND_V(Y$34*60,$C40,2050,"M","")</f>
        <v>60.598635925751516</v>
      </c>
      <c r="Z40" s="17" cm="1">
        <f t="array" ref="Z40">STOWA2024_JAARROND_V(Z$34*60,$C40,2050,"M","")</f>
        <v>64.743900307583914</v>
      </c>
      <c r="AA40" s="17" cm="1">
        <f t="array" ref="AA40">STOWA2024_JAARROND_V(AA$34*60,$C40,2050,"M","")</f>
        <v>75.90677209814848</v>
      </c>
      <c r="AB40" s="17" cm="1">
        <f t="array" ref="AB40">STOWA2024_JAARROND_V(AB$34*60,$C40,2050,"M","")</f>
        <v>87.928370699244297</v>
      </c>
      <c r="AC40" s="17" cm="1">
        <f t="array" ref="AC40">STOWA2024_JAARROND_V(AC$34*60,$C40,2050,"M","")</f>
        <v>96.926622125131914</v>
      </c>
      <c r="AD40" s="17" cm="1">
        <f t="array" ref="AD40">STOWA2024_JAARROND_V(AD$34*60,$C40,2050,"M","")</f>
        <v>104.54164391907652</v>
      </c>
      <c r="AE40" s="17" cm="1">
        <f t="array" ref="AE40">STOWA2024_JAARROND_V(AE$34*60,$C40,2050,"M","")</f>
        <v>129.71420817160117</v>
      </c>
      <c r="AF40" s="17" cm="1">
        <f t="array" ref="AF40">STOWA2024_JAARROND_V(AF$34*60,$C40,2050,"M","")</f>
        <v>140.56905893371678</v>
      </c>
      <c r="AH40" s="15" t="s">
        <v>65</v>
      </c>
      <c r="AI40">
        <v>20</v>
      </c>
      <c r="AJ40" s="17" cm="1">
        <f t="array" ref="AJ40">STOWA2024_JAARROND_V(AJ$34*60,$C40,2050,"H","")</f>
        <v>21.75733128261087</v>
      </c>
      <c r="AK40" s="17" cm="1">
        <f t="array" ref="AK40">STOWA2024_JAARROND_V(AK$34*60,$C40,2050,"H","")</f>
        <v>32.354385253951904</v>
      </c>
      <c r="AL40" s="17" cm="1">
        <f t="array" ref="AL40">STOWA2024_JAARROND_V(AL$34*60,$C40,2050,"H","")</f>
        <v>39.902032449988141</v>
      </c>
      <c r="AM40" s="17" cm="1">
        <f t="array" ref="AM40">STOWA2024_JAARROND_V(AM$34*60,$C40,2050,"H","")</f>
        <v>47.328641779495584</v>
      </c>
      <c r="AN40" s="17" cm="1">
        <f t="array" ref="AN40">STOWA2024_JAARROND_V(AN$34*60,$C40,2050,"H","")</f>
        <v>54.711030030295966</v>
      </c>
      <c r="AO40" s="17" cm="1">
        <f t="array" ref="AO40">STOWA2024_JAARROND_V(AO$34*60,$C40,2050,"H","")</f>
        <v>62.105632132417732</v>
      </c>
      <c r="AP40" s="17" cm="1">
        <f t="array" ref="AP40">STOWA2024_JAARROND_V(AP$34*60,$C40,2050,"H","")</f>
        <v>66.353982955118269</v>
      </c>
      <c r="AQ40" s="17" cm="1">
        <f t="array" ref="AQ40">STOWA2024_JAARROND_V(AQ$34*60,$C40,2050,"H","")</f>
        <v>77.794458443965638</v>
      </c>
      <c r="AR40" s="17" cm="1">
        <f t="array" ref="AR40">STOWA2024_JAARROND_V(AR$34*60,$C40,2050,"H","")</f>
        <v>89.574895652607779</v>
      </c>
      <c r="AS40" s="17" cm="1">
        <f t="array" ref="AS40">STOWA2024_JAARROND_V(AS$34*60,$C40,2050,"H","")</f>
        <v>98.42810426108538</v>
      </c>
      <c r="AT40" s="17" cm="1">
        <f t="array" ref="AT40">STOWA2024_JAARROND_V(AT$34*60,$C40,2050,"H","")</f>
        <v>105.93894523682258</v>
      </c>
      <c r="AU40" s="17" cm="1">
        <f t="array" ref="AU40">STOWA2024_JAARROND_V(AU$34*60,$C40,2050,"H","")</f>
        <v>131.25258628989451</v>
      </c>
      <c r="AV40" s="17" cm="1">
        <f t="array" ref="AV40">STOWA2024_JAARROND_V(AV$34*60,$C40,2050,"H","")</f>
        <v>142.23617287151021</v>
      </c>
    </row>
    <row r="41" spans="2:48" x14ac:dyDescent="0.3">
      <c r="B41" s="15" t="s">
        <v>66</v>
      </c>
      <c r="C41">
        <v>25</v>
      </c>
      <c r="D41" s="17" cm="1">
        <f t="array" ref="D41">STOWA2024_JAARROND_V(D$2*60,$C41,2050,"L","")</f>
        <v>21.850370529682049</v>
      </c>
      <c r="E41" s="17" cm="1">
        <f t="array" ref="E41">STOWA2024_JAARROND_V(E$2*60,$C41,2050,"L","")</f>
        <v>32.802925849858362</v>
      </c>
      <c r="F41" s="17" cm="1">
        <f t="array" ref="F41">STOWA2024_JAARROND_V(F$2*60,$C41,2050,"L","")</f>
        <v>40.560962547489225</v>
      </c>
      <c r="G41" s="17" cm="1">
        <f t="array" ref="G41">STOWA2024_JAARROND_V(G$2*60,$C41,2050,"L","")</f>
        <v>48.101785533786376</v>
      </c>
      <c r="H41" s="17" cm="1">
        <f t="array" ref="H41">STOWA2024_JAARROND_V(H$2*60,$C41,2050,"L","")</f>
        <v>55.485981333902373</v>
      </c>
      <c r="I41" s="17" cm="1">
        <f t="array" ref="I41">STOWA2024_JAARROND_V(I$2*60,$C41,2050,"L","")</f>
        <v>62.760300718392209</v>
      </c>
      <c r="J41" s="17" cm="1">
        <f t="array" ref="J41">STOWA2024_JAARROND_V(J$2*60,$C41,2050,"L","")</f>
        <v>66.873439110811844</v>
      </c>
      <c r="K41" s="17" cm="1">
        <f t="array" ref="K41">STOWA2024_JAARROND_V(K$2*60,$C41,2050,"L","")</f>
        <v>77.884674700101243</v>
      </c>
      <c r="L41" s="17" cm="1">
        <f t="array" ref="L41">STOWA2024_JAARROND_V(L$2*60,$C41,2050,"L","")</f>
        <v>90.165882921521032</v>
      </c>
      <c r="M41" s="17" cm="1">
        <f t="array" ref="M41">STOWA2024_JAARROND_V(M$2*60,$C41,2050,"L","")</f>
        <v>99.302041585259587</v>
      </c>
      <c r="N41" s="17" cm="1">
        <f t="array" ref="N41">STOWA2024_JAARROND_V(N$2*60,$C41,2050,"L","")</f>
        <v>107.01110647263157</v>
      </c>
      <c r="O41" s="17" cm="1">
        <f t="array" ref="O41">STOWA2024_JAARROND_V(O$2*60,$C41,2050,"L","")</f>
        <v>132.1250190547515</v>
      </c>
      <c r="P41" s="17" cm="1">
        <f t="array" ref="P41">STOWA2024_JAARROND_V(P$2*60,$C41,2050,"L","")</f>
        <v>142.90389519121305</v>
      </c>
      <c r="R41" s="15" t="s">
        <v>66</v>
      </c>
      <c r="S41">
        <v>25</v>
      </c>
      <c r="T41" s="17" cm="1">
        <f t="array" ref="T41">STOWA2024_JAARROND_V(T$34*60,$C41,2050,"M","")</f>
        <v>22.265655349690629</v>
      </c>
      <c r="U41" s="17" cm="1">
        <f t="array" ref="U41">STOWA2024_JAARROND_V(U$34*60,$C41,2050,"M","")</f>
        <v>33.426373270981401</v>
      </c>
      <c r="V41" s="17" cm="1">
        <f t="array" ref="V41">STOWA2024_JAARROND_V(V$34*60,$C41,2050,"M","")</f>
        <v>41.331858034502908</v>
      </c>
      <c r="W41" s="17" cm="1">
        <f t="array" ref="W41">STOWA2024_JAARROND_V(W$34*60,$C41,2050,"M","")</f>
        <v>49.016000755919748</v>
      </c>
      <c r="X41" s="17" cm="1">
        <f t="array" ref="X41">STOWA2024_JAARROND_V(X$34*60,$C41,2050,"M","")</f>
        <v>56.540539458669528</v>
      </c>
      <c r="Y41" s="17" cm="1">
        <f t="array" ref="Y41">STOWA2024_JAARROND_V(Y$34*60,$C41,2050,"M","")</f>
        <v>63.953113451344109</v>
      </c>
      <c r="Z41" s="17" cm="1">
        <f t="array" ref="Z41">STOWA2024_JAARROND_V(Z$34*60,$C41,2050,"M","")</f>
        <v>68.144425526660612</v>
      </c>
      <c r="AA41" s="17" cm="1">
        <f t="array" ref="AA41">STOWA2024_JAARROND_V(AA$34*60,$C41,2050,"M","")</f>
        <v>79.364938985337091</v>
      </c>
      <c r="AB41" s="17" cm="1">
        <f t="array" ref="AB41">STOWA2024_JAARROND_V(AB$34*60,$C41,2050,"M","")</f>
        <v>91.450238861582292</v>
      </c>
      <c r="AC41" s="17" cm="1">
        <f t="array" ref="AC41">STOWA2024_JAARROND_V(AC$34*60,$C41,2050,"M","")</f>
        <v>100.46931282961209</v>
      </c>
      <c r="AD41" s="17" cm="1">
        <f t="array" ref="AD41">STOWA2024_JAARROND_V(AD$34*60,$C41,2050,"M","")</f>
        <v>108.09470001326031</v>
      </c>
      <c r="AE41" s="17" cm="1">
        <f t="array" ref="AE41">STOWA2024_JAARROND_V(AE$34*60,$C41,2050,"M","")</f>
        <v>133.31079359726175</v>
      </c>
      <c r="AF41" s="17" cm="1">
        <f t="array" ref="AF41">STOWA2024_JAARROND_V(AF$34*60,$C41,2050,"M","")</f>
        <v>144.18640627166994</v>
      </c>
      <c r="AH41" s="15" t="s">
        <v>66</v>
      </c>
      <c r="AI41">
        <v>25</v>
      </c>
      <c r="AJ41" s="17" cm="1">
        <f t="array" ref="AJ41">STOWA2024_JAARROND_V(AJ$34*60,$C41,2050,"H","")</f>
        <v>22.819368443035394</v>
      </c>
      <c r="AK41" s="17" cm="1">
        <f t="array" ref="AK41">STOWA2024_JAARROND_V(AK$34*60,$C41,2050,"H","")</f>
        <v>34.257636499145448</v>
      </c>
      <c r="AL41" s="17" cm="1">
        <f t="array" ref="AL41">STOWA2024_JAARROND_V(AL$34*60,$C41,2050,"H","")</f>
        <v>42.359718683854481</v>
      </c>
      <c r="AM41" s="17" cm="1">
        <f t="array" ref="AM41">STOWA2024_JAARROND_V(AM$34*60,$C41,2050,"H","")</f>
        <v>50.234954385430896</v>
      </c>
      <c r="AN41" s="17" cm="1">
        <f t="array" ref="AN41">STOWA2024_JAARROND_V(AN$34*60,$C41,2050,"H","")</f>
        <v>57.946616958359044</v>
      </c>
      <c r="AO41" s="17" cm="1">
        <f t="array" ref="AO41">STOWA2024_JAARROND_V(AO$34*60,$C41,2050,"H","")</f>
        <v>65.543530428613295</v>
      </c>
      <c r="AP41" s="17" cm="1">
        <f t="array" ref="AP41">STOWA2024_JAARROND_V(AP$34*60,$C41,2050,"H","")</f>
        <v>69.839074081125617</v>
      </c>
      <c r="AQ41" s="17" cm="1">
        <f t="array" ref="AQ41">STOWA2024_JAARROND_V(AQ$34*60,$C41,2050,"H","")</f>
        <v>81.338624698984859</v>
      </c>
      <c r="AR41" s="17" cm="1">
        <f t="array" ref="AR41">STOWA2024_JAARROND_V(AR$34*60,$C41,2050,"H","")</f>
        <v>93.162713448330663</v>
      </c>
      <c r="AS41" s="17" cm="1">
        <f t="array" ref="AS41">STOWA2024_JAARROND_V(AS$34*60,$C41,2050,"H","")</f>
        <v>102.02567448874876</v>
      </c>
      <c r="AT41" s="17" cm="1">
        <f t="array" ref="AT41">STOWA2024_JAARROND_V(AT$34*60,$C41,2050,"H","")</f>
        <v>109.53949140076527</v>
      </c>
      <c r="AU41" s="17" cm="1">
        <f t="array" ref="AU41">STOWA2024_JAARROND_V(AU$34*60,$C41,2050,"H","")</f>
        <v>134.89182632060874</v>
      </c>
      <c r="AV41" s="17" cm="1">
        <f t="array" ref="AV41">STOWA2024_JAARROND_V(AV$34*60,$C41,2050,"H","")</f>
        <v>145.89642104561241</v>
      </c>
    </row>
    <row r="42" spans="2:48" x14ac:dyDescent="0.3">
      <c r="B42" s="15" t="s">
        <v>67</v>
      </c>
      <c r="C42">
        <v>50</v>
      </c>
      <c r="D42" s="17" cm="1">
        <f t="array" ref="D42">STOWA2024_JAARROND_V(D$2*60,$C42,2050,"L","")</f>
        <v>25.348664625825137</v>
      </c>
      <c r="E42" s="17" cm="1">
        <f t="array" ref="E42">STOWA2024_JAARROND_V(E$2*60,$C42,2050,"L","")</f>
        <v>39.225306481404942</v>
      </c>
      <c r="F42" s="17" cm="1">
        <f t="array" ref="F42">STOWA2024_JAARROND_V(F$2*60,$C42,2050,"L","")</f>
        <v>48.922285047873416</v>
      </c>
      <c r="G42" s="17" cm="1">
        <f t="array" ref="G42">STOWA2024_JAARROND_V(G$2*60,$C42,2050,"L","")</f>
        <v>58.015928164641309</v>
      </c>
      <c r="H42" s="17" cm="1">
        <f t="array" ref="H42">STOWA2024_JAARROND_V(H$2*60,$C42,2050,"L","")</f>
        <v>66.492317752824249</v>
      </c>
      <c r="I42" s="17" cm="1">
        <f t="array" ref="I42">STOWA2024_JAARROND_V(I$2*60,$C42,2050,"L","")</f>
        <v>74.358096219251919</v>
      </c>
      <c r="J42" s="17" cm="1">
        <f t="array" ref="J42">STOWA2024_JAARROND_V(J$2*60,$C42,2050,"L","")</f>
        <v>78.543813364100231</v>
      </c>
      <c r="K42" s="17" cm="1">
        <f t="array" ref="K42">STOWA2024_JAARROND_V(K$2*60,$C42,2050,"L","")</f>
        <v>89.116002111278476</v>
      </c>
      <c r="L42" s="17" cm="1">
        <f t="array" ref="L42">STOWA2024_JAARROND_V(L$2*60,$C42,2050,"L","")</f>
        <v>101.46459182234295</v>
      </c>
      <c r="M42" s="17" cm="1">
        <f t="array" ref="M42">STOWA2024_JAARROND_V(M$2*60,$C42,2050,"L","")</f>
        <v>110.55775805228055</v>
      </c>
      <c r="N42" s="17" cm="1">
        <f t="array" ref="N42">STOWA2024_JAARROND_V(N$2*60,$C42,2050,"L","")</f>
        <v>118.20959428860647</v>
      </c>
      <c r="O42" s="17" cm="1">
        <f t="array" ref="O42">STOWA2024_JAARROND_V(O$2*60,$C42,2050,"L","")</f>
        <v>143.1759542732014</v>
      </c>
      <c r="P42" s="17" cm="1">
        <f t="array" ref="P42">STOWA2024_JAARROND_V(P$2*60,$C42,2050,"L","")</f>
        <v>153.91281886677814</v>
      </c>
      <c r="R42" s="15" t="s">
        <v>67</v>
      </c>
      <c r="S42">
        <v>50</v>
      </c>
      <c r="T42" s="17" cm="1">
        <f t="array" ref="T42">STOWA2024_JAARROND_V(T$34*60,$C42,2050,"M","")</f>
        <v>25.830437491520644</v>
      </c>
      <c r="U42" s="17" cm="1">
        <f t="array" ref="U42">STOWA2024_JAARROND_V(U$34*60,$C42,2050,"M","")</f>
        <v>39.970816692308837</v>
      </c>
      <c r="V42" s="17" cm="1">
        <f t="array" ref="V42">STOWA2024_JAARROND_V(V$34*60,$C42,2050,"M","")</f>
        <v>49.85209455901721</v>
      </c>
      <c r="W42" s="17" cm="1">
        <f t="array" ref="W42">STOWA2024_JAARROND_V(W$34*60,$C42,2050,"M","")</f>
        <v>59.118570074203205</v>
      </c>
      <c r="X42" s="17" cm="1">
        <f t="array" ref="X42">STOWA2024_JAARROND_V(X$34*60,$C42,2050,"M","")</f>
        <v>67.756060634091384</v>
      </c>
      <c r="Y42" s="17" cm="1">
        <f t="array" ref="Y42">STOWA2024_JAARROND_V(Y$34*60,$C42,2050,"M","")</f>
        <v>75.771334890085669</v>
      </c>
      <c r="Z42" s="17" cm="1">
        <f t="array" ref="Z42">STOWA2024_JAARROND_V(Z$34*60,$C42,2050,"M","")</f>
        <v>80.036605138564127</v>
      </c>
      <c r="AA42" s="17" cm="1">
        <f t="array" ref="AA42">STOWA2024_JAARROND_V(AA$34*60,$C42,2050,"M","")</f>
        <v>90.809727297603956</v>
      </c>
      <c r="AB42" s="17" cm="1">
        <f t="array" ref="AB42">STOWA2024_JAARROND_V(AB$34*60,$C42,2050,"M","")</f>
        <v>102.90989072022367</v>
      </c>
      <c r="AC42" s="17" cm="1">
        <f t="array" ref="AC42">STOWA2024_JAARROND_V(AC$34*60,$C42,2050,"M","")</f>
        <v>111.85733749449884</v>
      </c>
      <c r="AD42" s="17" cm="1">
        <f t="array" ref="AD42">STOWA2024_JAARROND_V(AD$34*60,$C42,2050,"M","")</f>
        <v>119.40658362021605</v>
      </c>
      <c r="AE42" s="17" cm="1">
        <f t="array" ref="AE42">STOWA2024_JAARROND_V(AE$34*60,$C42,2050,"M","")</f>
        <v>144.46090698610448</v>
      </c>
      <c r="AF42" s="17" cm="1">
        <f t="array" ref="AF42">STOWA2024_JAARROND_V(AF$34*60,$C42,2050,"M","")</f>
        <v>155.29413107913507</v>
      </c>
      <c r="AH42" s="15" t="s">
        <v>67</v>
      </c>
      <c r="AI42">
        <v>50</v>
      </c>
      <c r="AJ42" s="17" cm="1">
        <f t="array" ref="AJ42">STOWA2024_JAARROND_V(AJ$34*60,$C42,2050,"H","")</f>
        <v>26.472801312447984</v>
      </c>
      <c r="AK42" s="17" cm="1">
        <f t="array" ref="AK42">STOWA2024_JAARROND_V(AK$34*60,$C42,2050,"H","")</f>
        <v>40.964830306847354</v>
      </c>
      <c r="AL42" s="17" cm="1">
        <f t="array" ref="AL42">STOWA2024_JAARROND_V(AL$34*60,$C42,2050,"H","")</f>
        <v>51.091840573875594</v>
      </c>
      <c r="AM42" s="17" cm="1">
        <f t="array" ref="AM42">STOWA2024_JAARROND_V(AM$34*60,$C42,2050,"H","")</f>
        <v>60.588759286952389</v>
      </c>
      <c r="AN42" s="17" cm="1">
        <f t="array" ref="AN42">STOWA2024_JAARROND_V(AN$34*60,$C42,2050,"H","")</f>
        <v>69.441051142447549</v>
      </c>
      <c r="AO42" s="17" cm="1">
        <f t="array" ref="AO42">STOWA2024_JAARROND_V(AO$34*60,$C42,2050,"H","")</f>
        <v>77.655653117863963</v>
      </c>
      <c r="AP42" s="17" cm="1">
        <f t="array" ref="AP42">STOWA2024_JAARROND_V(AP$34*60,$C42,2050,"H","")</f>
        <v>82.026994171182636</v>
      </c>
      <c r="AQ42" s="17" cm="1">
        <f t="array" ref="AQ42">STOWA2024_JAARROND_V(AQ$34*60,$C42,2050,"H","")</f>
        <v>93.068027546037897</v>
      </c>
      <c r="AR42" s="17" cm="1">
        <f t="array" ref="AR42">STOWA2024_JAARROND_V(AR$34*60,$C42,2050,"H","")</f>
        <v>104.83695591739802</v>
      </c>
      <c r="AS42" s="17" cm="1">
        <f t="array" ref="AS42">STOWA2024_JAARROND_V(AS$34*60,$C42,2050,"H","")</f>
        <v>113.59011008412321</v>
      </c>
      <c r="AT42" s="17" cm="1">
        <f t="array" ref="AT42">STOWA2024_JAARROND_V(AT$34*60,$C42,2050,"H","")</f>
        <v>121.00256939569549</v>
      </c>
      <c r="AU42" s="17" cm="1">
        <f t="array" ref="AU42">STOWA2024_JAARROND_V(AU$34*60,$C42,2050,"H","")</f>
        <v>146.17417726997525</v>
      </c>
      <c r="AV42" s="17" cm="1">
        <f t="array" ref="AV42">STOWA2024_JAARROND_V(AV$34*60,$C42,2050,"H","")</f>
        <v>157.13588069561092</v>
      </c>
    </row>
    <row r="43" spans="2:48" x14ac:dyDescent="0.3">
      <c r="B43" s="15" t="s">
        <v>68</v>
      </c>
      <c r="C43">
        <v>100</v>
      </c>
      <c r="D43" s="17" cm="1">
        <f t="array" ref="D43">STOWA2024_JAARROND_V(D$2*60,$C43,2050,"L","")</f>
        <v>29.440643200059725</v>
      </c>
      <c r="E43" s="17" cm="1">
        <f t="array" ref="E43">STOWA2024_JAARROND_V(E$2*60,$C43,2050,"L","")</f>
        <v>47.009717400654424</v>
      </c>
      <c r="F43" s="17" cm="1">
        <f t="array" ref="F43">STOWA2024_JAARROND_V(F$2*60,$C43,2050,"L","")</f>
        <v>59.17931386241699</v>
      </c>
      <c r="G43" s="17" cm="1">
        <f t="array" ref="G43">STOWA2024_JAARROND_V(G$2*60,$C43,2050,"L","")</f>
        <v>70.2258223850272</v>
      </c>
      <c r="H43" s="17" cm="1">
        <f t="array" ref="H43">STOWA2024_JAARROND_V(H$2*60,$C43,2050,"L","")</f>
        <v>79.991360070983134</v>
      </c>
      <c r="I43" s="17" cm="1">
        <f t="array" ref="I43">STOWA2024_JAARROND_V(I$2*60,$C43,2050,"L","")</f>
        <v>88.409907409520073</v>
      </c>
      <c r="J43" s="17" cm="1">
        <f t="array" ref="J43">STOWA2024_JAARROND_V(J$2*60,$C43,2050,"L","")</f>
        <v>92.530463518192619</v>
      </c>
      <c r="K43" s="17" cm="1">
        <f t="array" ref="K43">STOWA2024_JAARROND_V(K$2*60,$C43,2050,"L","")</f>
        <v>101.4710705953769</v>
      </c>
      <c r="L43" s="17" cm="1">
        <f t="array" ref="L43">STOWA2024_JAARROND_V(L$2*60,$C43,2050,"L","")</f>
        <v>113.58188030652212</v>
      </c>
      <c r="M43" s="17" cm="1">
        <f t="array" ref="M43">STOWA2024_JAARROND_V(M$2*60,$C43,2050,"L","")</f>
        <v>122.41029165840716</v>
      </c>
      <c r="N43" s="17" cm="1">
        <f t="array" ref="N43">STOWA2024_JAARROND_V(N$2*60,$C43,2050,"L","")</f>
        <v>129.83214535841668</v>
      </c>
      <c r="O43" s="17" cm="1">
        <f t="array" ref="O43">STOWA2024_JAARROND_V(O$2*60,$C43,2050,"L","")</f>
        <v>154.19412411535299</v>
      </c>
      <c r="P43" s="17" cm="1">
        <f t="array" ref="P43">STOWA2024_JAARROND_V(P$2*60,$C43,2050,"L","")</f>
        <v>164.73122453601661</v>
      </c>
      <c r="R43" s="15" t="s">
        <v>68</v>
      </c>
      <c r="S43">
        <v>100</v>
      </c>
      <c r="T43" s="17" cm="1">
        <f t="array" ref="T43">STOWA2024_JAARROND_V(T$34*60,$C43,2050,"M","")</f>
        <v>30.000187588364955</v>
      </c>
      <c r="U43" s="17" cm="1">
        <f t="array" ref="U43">STOWA2024_JAARROND_V(U$34*60,$C43,2050,"M","")</f>
        <v>47.903176941894934</v>
      </c>
      <c r="V43" s="17" cm="1">
        <f t="array" ref="V43">STOWA2024_JAARROND_V(V$34*60,$C43,2050,"M","")</f>
        <v>60.304066903661763</v>
      </c>
      <c r="W43" s="17" cm="1">
        <f t="array" ref="W43">STOWA2024_JAARROND_V(W$34*60,$C43,2050,"M","")</f>
        <v>71.560523687666617</v>
      </c>
      <c r="X43" s="17" cm="1">
        <f t="array" ref="X43">STOWA2024_JAARROND_V(X$34*60,$C43,2050,"M","")</f>
        <v>81.511663698063231</v>
      </c>
      <c r="Y43" s="17" cm="1">
        <f t="array" ref="Y43">STOWA2024_JAARROND_V(Y$34*60,$C43,2050,"M","")</f>
        <v>90.090212667303348</v>
      </c>
      <c r="Z43" s="17" cm="1">
        <f t="array" ref="Z43">STOWA2024_JAARROND_V(Z$34*60,$C43,2050,"M","")</f>
        <v>94.289083438860033</v>
      </c>
      <c r="AA43" s="17" cm="1">
        <f t="array" ref="AA43">STOWA2024_JAARROND_V(AA$34*60,$C43,2050,"M","")</f>
        <v>103.39961433476273</v>
      </c>
      <c r="AB43" s="17" cm="1">
        <f t="array" ref="AB43">STOWA2024_JAARROND_V(AB$34*60,$C43,2050,"M","")</f>
        <v>115.19978231034301</v>
      </c>
      <c r="AC43" s="17" cm="1">
        <f t="array" ref="AC43">STOWA2024_JAARROND_V(AC$34*60,$C43,2050,"M","")</f>
        <v>123.84919473818908</v>
      </c>
      <c r="AD43" s="17" cm="1">
        <f t="array" ref="AD43">STOWA2024_JAARROND_V(AD$34*60,$C43,2050,"M","")</f>
        <v>131.14682454185578</v>
      </c>
      <c r="AE43" s="17" cm="1">
        <f t="array" ref="AE43">STOWA2024_JAARROND_V(AE$34*60,$C43,2050,"M","")</f>
        <v>155.57796094117691</v>
      </c>
      <c r="AF43" s="17" cm="1">
        <f t="array" ref="AF43">STOWA2024_JAARROND_V(AF$34*60,$C43,2050,"M","")</f>
        <v>166.20962804966459</v>
      </c>
      <c r="AH43" s="15" t="s">
        <v>68</v>
      </c>
      <c r="AI43">
        <v>100</v>
      </c>
      <c r="AJ43" s="17" cm="1">
        <f t="array" ref="AJ43">STOWA2024_JAARROND_V(AJ$34*60,$C43,2050,"H","")</f>
        <v>30.746246772771919</v>
      </c>
      <c r="AK43" s="17" cm="1">
        <f t="array" ref="AK43">STOWA2024_JAARROND_V(AK$34*60,$C43,2050,"H","")</f>
        <v>49.0944563302156</v>
      </c>
      <c r="AL43" s="17" cm="1">
        <f t="array" ref="AL43">STOWA2024_JAARROND_V(AL$34*60,$C43,2050,"H","")</f>
        <v>61.803737625321439</v>
      </c>
      <c r="AM43" s="17" cm="1">
        <f t="array" ref="AM43">STOWA2024_JAARROND_V(AM$34*60,$C43,2050,"H","")</f>
        <v>73.340125424519144</v>
      </c>
      <c r="AN43" s="17" cm="1">
        <f t="array" ref="AN43">STOWA2024_JAARROND_V(AN$34*60,$C43,2050,"H","")</f>
        <v>83.538735200836669</v>
      </c>
      <c r="AO43" s="17" cm="1">
        <f t="array" ref="AO43">STOWA2024_JAARROND_V(AO$34*60,$C43,2050,"H","")</f>
        <v>92.330619677681028</v>
      </c>
      <c r="AP43" s="17" cm="1">
        <f t="array" ref="AP43">STOWA2024_JAARROND_V(AP$34*60,$C43,2050,"H","")</f>
        <v>96.633909999749889</v>
      </c>
      <c r="AQ43" s="17" cm="1">
        <f t="array" ref="AQ43">STOWA2024_JAARROND_V(AQ$34*60,$C43,2050,"H","")</f>
        <v>105.97100598727714</v>
      </c>
      <c r="AR43" s="17" cm="1">
        <f t="array" ref="AR43">STOWA2024_JAARROND_V(AR$34*60,$C43,2050,"H","")</f>
        <v>117.35698498210424</v>
      </c>
      <c r="AS43" s="17" cm="1">
        <f t="array" ref="AS43">STOWA2024_JAARROND_V(AS$34*60,$C43,2050,"H","")</f>
        <v>125.7677321778983</v>
      </c>
      <c r="AT43" s="17" cm="1">
        <f t="array" ref="AT43">STOWA2024_JAARROND_V(AT$34*60,$C43,2050,"H","")</f>
        <v>132.89973011977452</v>
      </c>
      <c r="AU43" s="17" cm="1">
        <f t="array" ref="AU43">STOWA2024_JAARROND_V(AU$34*60,$C43,2050,"H","")</f>
        <v>157.42307670894212</v>
      </c>
      <c r="AV43" s="17" cm="1">
        <f t="array" ref="AV43">STOWA2024_JAARROND_V(AV$34*60,$C43,2050,"H","")</f>
        <v>168.18083273452851</v>
      </c>
    </row>
    <row r="44" spans="2:48" x14ac:dyDescent="0.3">
      <c r="B44" s="15" t="s">
        <v>69</v>
      </c>
      <c r="C44">
        <v>200</v>
      </c>
      <c r="D44" s="17" cm="1">
        <f t="array" ref="D44">STOWA2024_JAARROND_V(D$2*60,$C44,2050,"L","")</f>
        <v>34.240065989596431</v>
      </c>
      <c r="E44" s="17" cm="1">
        <f t="array" ref="E44">STOWA2024_JAARROND_V(E$2*60,$C44,2050,"L","")</f>
        <v>56.468876910592932</v>
      </c>
      <c r="F44" s="17" cm="1">
        <f t="array" ref="F44">STOWA2024_JAARROND_V(F$2*60,$C44,2050,"L","")</f>
        <v>71.792877591205482</v>
      </c>
      <c r="G44" s="17" cm="1">
        <f t="array" ref="G44">STOWA2024_JAARROND_V(G$2*60,$C44,2050,"L","")</f>
        <v>83.452704941686008</v>
      </c>
      <c r="H44" s="17" cm="1">
        <f t="array" ref="H44">STOWA2024_JAARROND_V(H$2*60,$C44,2050,"L","")</f>
        <v>90.981923655599758</v>
      </c>
      <c r="I44" s="17" cm="1">
        <f t="array" ref="I44">STOWA2024_JAARROND_V(I$2*60,$C44,2050,"L","")</f>
        <v>97.429333236369928</v>
      </c>
      <c r="J44" s="17" cm="1">
        <f t="array" ref="J44">STOWA2024_JAARROND_V(J$2*60,$C44,2050,"L","")</f>
        <v>100.65256772567781</v>
      </c>
      <c r="K44" s="17" cm="1">
        <f t="array" ref="K44">STOWA2024_JAARROND_V(K$2*60,$C44,2050,"L","")</f>
        <v>115.06231512581819</v>
      </c>
      <c r="L44" s="17" cm="1">
        <f t="array" ref="L44">STOWA2024_JAARROND_V(L$2*60,$C44,2050,"L","")</f>
        <v>126.57705360443197</v>
      </c>
      <c r="M44" s="17" cm="1">
        <f t="array" ref="M44">STOWA2024_JAARROND_V(M$2*60,$C44,2050,"L","")</f>
        <v>134.89128771902827</v>
      </c>
      <c r="N44" s="17" cm="1">
        <f t="array" ref="N44">STOWA2024_JAARROND_V(N$2*60,$C44,2050,"L","")</f>
        <v>141.89481806835551</v>
      </c>
      <c r="O44" s="17" cm="1">
        <f t="array" ref="O44">STOWA2024_JAARROND_V(O$2*60,$C44,2050,"L","")</f>
        <v>165.17962572863073</v>
      </c>
      <c r="P44" s="17" cm="1">
        <f t="array" ref="P44">STOWA2024_JAARROND_V(P$2*60,$C44,2050,"L","")</f>
        <v>175.3624092615477</v>
      </c>
      <c r="R44" s="15" t="s">
        <v>69</v>
      </c>
      <c r="S44">
        <v>200</v>
      </c>
      <c r="T44" s="17" cm="1">
        <f t="array" ref="T44">STOWA2024_JAARROND_V(T$34*60,$C44,2050,"M","")</f>
        <v>34.8908274777028</v>
      </c>
      <c r="U44" s="17" cm="1">
        <f t="array" ref="U44">STOWA2024_JAARROND_V(U$34*60,$C44,2050,"M","")</f>
        <v>57.542115799244556</v>
      </c>
      <c r="V44" s="17" cm="1">
        <f t="array" ref="V44">STOWA2024_JAARROND_V(V$34*60,$C44,2050,"M","")</f>
        <v>73.157362106827819</v>
      </c>
      <c r="W44" s="17" cm="1">
        <f t="array" ref="W44">STOWA2024_JAARROND_V(W$34*60,$C44,2050,"M","")</f>
        <v>85.038794363092336</v>
      </c>
      <c r="X44" s="17" cm="1">
        <f t="array" ref="X44">STOWA2024_JAARROND_V(X$34*60,$C44,2050,"M","")</f>
        <v>92.711112263089234</v>
      </c>
      <c r="Y44" s="17" cm="1">
        <f t="array" ref="Y44">STOWA2024_JAARROND_V(Y$34*60,$C44,2050,"M","")</f>
        <v>99.28106033004363</v>
      </c>
      <c r="Z44" s="17" cm="1">
        <f t="array" ref="Z44">STOWA2024_JAARROND_V(Z$34*60,$C44,2050,"M","")</f>
        <v>102.56555512397287</v>
      </c>
      <c r="AA44" s="17" cm="1">
        <f t="array" ref="AA44">STOWA2024_JAARROND_V(AA$34*60,$C44,2050,"M","")</f>
        <v>117.24917199224456</v>
      </c>
      <c r="AB44" s="17" cm="1">
        <f t="array" ref="AB44">STOWA2024_JAARROND_V(AB$34*60,$C44,2050,"M","")</f>
        <v>128.38006362778862</v>
      </c>
      <c r="AC44" s="17" cm="1">
        <f t="array" ref="AC44">STOWA2024_JAARROND_V(AC$34*60,$C44,2050,"M","")</f>
        <v>136.47690185902474</v>
      </c>
      <c r="AD44" s="17" cm="1">
        <f t="array" ref="AD44">STOWA2024_JAARROND_V(AD$34*60,$C44,2050,"M","")</f>
        <v>143.33164377155376</v>
      </c>
      <c r="AE44" s="17" cm="1">
        <f t="array" ref="AE44">STOWA2024_JAARROND_V(AE$34*60,$C44,2050,"M","")</f>
        <v>166.66205348176672</v>
      </c>
      <c r="AF44" s="17" cm="1">
        <f t="array" ref="AF44">STOWA2024_JAARROND_V(AF$34*60,$C44,2050,"M","")</f>
        <v>176.93622383582934</v>
      </c>
      <c r="AH44" s="15" t="s">
        <v>69</v>
      </c>
      <c r="AI44">
        <v>200</v>
      </c>
      <c r="AJ44" s="17" cm="1">
        <f t="array" ref="AJ44">STOWA2024_JAARROND_V(AJ$34*60,$C44,2050,"H","")</f>
        <v>35.758509461844618</v>
      </c>
      <c r="AK44" s="17" cm="1">
        <f t="array" ref="AK44">STOWA2024_JAARROND_V(AK$34*60,$C44,2050,"H","")</f>
        <v>58.973100984113366</v>
      </c>
      <c r="AL44" s="17" cm="1">
        <f t="array" ref="AL44">STOWA2024_JAARROND_V(AL$34*60,$C44,2050,"H","")</f>
        <v>74.976674794324239</v>
      </c>
      <c r="AM44" s="17" cm="1">
        <f t="array" ref="AM44">STOWA2024_JAARROND_V(AM$34*60,$C44,2050,"H","")</f>
        <v>87.153580258300735</v>
      </c>
      <c r="AN44" s="17" cm="1">
        <f t="array" ref="AN44">STOWA2024_JAARROND_V(AN$34*60,$C44,2050,"H","")</f>
        <v>95.016697073075179</v>
      </c>
      <c r="AO44" s="17" cm="1">
        <f t="array" ref="AO44">STOWA2024_JAARROND_V(AO$34*60,$C44,2050,"H","")</f>
        <v>101.75002978827521</v>
      </c>
      <c r="AP44" s="17" cm="1">
        <f t="array" ref="AP44">STOWA2024_JAARROND_V(AP$34*60,$C44,2050,"H","")</f>
        <v>105.11620498836625</v>
      </c>
      <c r="AQ44" s="17" cm="1">
        <f t="array" ref="AQ44">STOWA2024_JAARROND_V(AQ$34*60,$C44,2050,"H","")</f>
        <v>120.16498114747969</v>
      </c>
      <c r="AR44" s="17" cm="1">
        <f t="array" ref="AR44">STOWA2024_JAARROND_V(AR$34*60,$C44,2050,"H","")</f>
        <v>130.7840769922642</v>
      </c>
      <c r="AS44" s="17" cm="1">
        <f t="array" ref="AS44">STOWA2024_JAARROND_V(AS$34*60,$C44,2050,"H","")</f>
        <v>138.59105404568663</v>
      </c>
      <c r="AT44" s="17" cm="1">
        <f t="array" ref="AT44">STOWA2024_JAARROND_V(AT$34*60,$C44,2050,"H","")</f>
        <v>145.24741137581802</v>
      </c>
      <c r="AU44" s="17" cm="1">
        <f t="array" ref="AU44">STOWA2024_JAARROND_V(AU$34*60,$C44,2050,"H","")</f>
        <v>168.63862381928132</v>
      </c>
      <c r="AV44" s="17" cm="1">
        <f t="array" ref="AV44">STOWA2024_JAARROND_V(AV$34*60,$C44,2050,"H","")</f>
        <v>179.03464326820483</v>
      </c>
    </row>
    <row r="45" spans="2:48" x14ac:dyDescent="0.3">
      <c r="B45" s="15" t="s">
        <v>70</v>
      </c>
      <c r="C45">
        <v>250</v>
      </c>
      <c r="D45" s="17" cm="1">
        <f t="array" ref="D45">STOWA2024_JAARROND_V(D$2*60,$C45,2050,"L","")</f>
        <v>35.956538683338131</v>
      </c>
      <c r="E45" s="17" cm="1">
        <f t="array" ref="E45">STOWA2024_JAARROND_V(E$2*60,$C45,2050,"L","")</f>
        <v>59.930126124046716</v>
      </c>
      <c r="F45" s="17" cm="1">
        <f t="array" ref="F45">STOWA2024_JAARROND_V(F$2*60,$C45,2050,"L","")</f>
        <v>76.444048766689548</v>
      </c>
      <c r="G45" s="17" cm="1">
        <f t="array" ref="G45">STOWA2024_JAARROND_V(G$2*60,$C45,2050,"L","")</f>
        <v>88.761677735762149</v>
      </c>
      <c r="H45" s="17" cm="1">
        <f t="array" ref="H45">STOWA2024_JAARROND_V(H$2*60,$C45,2050,"L","")</f>
        <v>96.317568947553184</v>
      </c>
      <c r="I45" s="17" cm="1">
        <f t="array" ref="I45">STOWA2024_JAARROND_V(I$2*60,$C45,2050,"L","")</f>
        <v>102.58495518091405</v>
      </c>
      <c r="J45" s="17" cm="1">
        <f t="array" ref="J45">STOWA2024_JAARROND_V(J$2*60,$C45,2050,"L","")</f>
        <v>105.61338086903112</v>
      </c>
      <c r="K45" s="17" cm="1">
        <f t="array" ref="K45">STOWA2024_JAARROND_V(K$2*60,$C45,2050,"L","")</f>
        <v>119.72079079678934</v>
      </c>
      <c r="L45" s="17" cm="1">
        <f t="array" ref="L45">STOWA2024_JAARROND_V(L$2*60,$C45,2050,"L","")</f>
        <v>130.95771276259109</v>
      </c>
      <c r="M45" s="17" cm="1">
        <f t="array" ref="M45">STOWA2024_JAARROND_V(M$2*60,$C45,2050,"L","")</f>
        <v>139.04843656367888</v>
      </c>
      <c r="N45" s="17" cm="1">
        <f t="array" ref="N45">STOWA2024_JAARROND_V(N$2*60,$C45,2050,"L","")</f>
        <v>145.87450905543497</v>
      </c>
      <c r="O45" s="17" cm="1">
        <f t="array" ref="O45">STOWA2024_JAARROND_V(O$2*60,$C45,2050,"L","")</f>
        <v>168.70923205369681</v>
      </c>
      <c r="P45" s="17" cm="1">
        <f t="array" ref="P45">STOWA2024_JAARROND_V(P$2*60,$C45,2050,"L","")</f>
        <v>178.74558405909647</v>
      </c>
      <c r="R45" s="15" t="s">
        <v>70</v>
      </c>
      <c r="S45">
        <v>250</v>
      </c>
      <c r="T45" s="17" cm="1">
        <f t="array" ref="T45">STOWA2024_JAARROND_V(T$34*60,$C45,2050,"M","")</f>
        <v>36.639923190477596</v>
      </c>
      <c r="U45" s="17" cm="1">
        <f t="array" ref="U45">STOWA2024_JAARROND_V(U$34*60,$C45,2050,"M","")</f>
        <v>61.069148988977432</v>
      </c>
      <c r="V45" s="17" cm="1">
        <f t="array" ref="V45">STOWA2024_JAARROND_V(V$34*60,$C45,2050,"M","")</f>
        <v>77.896932734477502</v>
      </c>
      <c r="W45" s="17" cm="1">
        <f t="array" ref="W45">STOWA2024_JAARROND_V(W$34*60,$C45,2050,"M","")</f>
        <v>90.448668686880438</v>
      </c>
      <c r="X45" s="17" cm="1">
        <f t="array" ref="X45">STOWA2024_JAARROND_V(X$34*60,$C45,2050,"M","")</f>
        <v>98.148166018193834</v>
      </c>
      <c r="Y45" s="17" cm="1">
        <f t="array" ref="Y45">STOWA2024_JAARROND_V(Y$34*60,$C45,2050,"M","")</f>
        <v>104.53466924137003</v>
      </c>
      <c r="Z45" s="17" cm="1">
        <f t="array" ref="Z45">STOWA2024_JAARROND_V(Z$34*60,$C45,2050,"M","")</f>
        <v>107.62065272765305</v>
      </c>
      <c r="AA45" s="17" cm="1">
        <f t="array" ref="AA45">STOWA2024_JAARROND_V(AA$34*60,$C45,2050,"M","")</f>
        <v>121.99618594351196</v>
      </c>
      <c r="AB45" s="17" cm="1">
        <f t="array" ref="AB45">STOWA2024_JAARROND_V(AB$34*60,$C45,2050,"M","")</f>
        <v>132.82312250332268</v>
      </c>
      <c r="AC45" s="17" cm="1">
        <f t="array" ref="AC45">STOWA2024_JAARROND_V(AC$34*60,$C45,2050,"M","")</f>
        <v>140.68291697296232</v>
      </c>
      <c r="AD45" s="17" cm="1">
        <f t="array" ref="AD45">STOWA2024_JAARROND_V(AD$34*60,$C45,2050,"M","")</f>
        <v>147.35163307522336</v>
      </c>
      <c r="AE45" s="17" cm="1">
        <f t="array" ref="AE45">STOWA2024_JAARROND_V(AE$34*60,$C45,2050,"M","")</f>
        <v>170.22333675458492</v>
      </c>
      <c r="AF45" s="17" cm="1">
        <f t="array" ref="AF45">STOWA2024_JAARROND_V(AF$34*60,$C45,2050,"M","")</f>
        <v>180.34976141081796</v>
      </c>
      <c r="AH45" s="15" t="s">
        <v>70</v>
      </c>
      <c r="AI45">
        <v>250</v>
      </c>
      <c r="AJ45" s="17" cm="1">
        <f t="array" ref="AJ45">STOWA2024_JAARROND_V(AJ$34*60,$C45,2050,"H","")</f>
        <v>37.551102533330216</v>
      </c>
      <c r="AK45" s="17" cm="1">
        <f t="array" ref="AK45">STOWA2024_JAARROND_V(AK$34*60,$C45,2050,"H","")</f>
        <v>62.587846142218375</v>
      </c>
      <c r="AL45" s="17" cm="1">
        <f t="array" ref="AL45">STOWA2024_JAARROND_V(AL$34*60,$C45,2050,"H","")</f>
        <v>79.834111358194775</v>
      </c>
      <c r="AM45" s="17" cm="1">
        <f t="array" ref="AM45">STOWA2024_JAARROND_V(AM$34*60,$C45,2050,"H","")</f>
        <v>92.697989955038139</v>
      </c>
      <c r="AN45" s="17" cm="1">
        <f t="array" ref="AN45">STOWA2024_JAARROND_V(AN$34*60,$C45,2050,"H","")</f>
        <v>100.58896211238131</v>
      </c>
      <c r="AO45" s="17" cm="1">
        <f t="array" ref="AO45">STOWA2024_JAARROND_V(AO$34*60,$C45,2050,"H","")</f>
        <v>107.13428798864463</v>
      </c>
      <c r="AP45" s="17" cm="1">
        <f t="array" ref="AP45">STOWA2024_JAARROND_V(AP$34*60,$C45,2050,"H","")</f>
        <v>110.29701520581563</v>
      </c>
      <c r="AQ45" s="17" cm="1">
        <f t="array" ref="AQ45">STOWA2024_JAARROND_V(AQ$34*60,$C45,2050,"H","")</f>
        <v>125.03004613914207</v>
      </c>
      <c r="AR45" s="17" cm="1">
        <f t="array" ref="AR45">STOWA2024_JAARROND_V(AR$34*60,$C45,2050,"H","")</f>
        <v>135.31033549096483</v>
      </c>
      <c r="AS45" s="17" cm="1">
        <f t="array" ref="AS45">STOWA2024_JAARROND_V(AS$34*60,$C45,2050,"H","")</f>
        <v>142.86222418534024</v>
      </c>
      <c r="AT45" s="17" cm="1">
        <f t="array" ref="AT45">STOWA2024_JAARROND_V(AT$34*60,$C45,2050,"H","")</f>
        <v>149.32113176827454</v>
      </c>
      <c r="AU45" s="17" cm="1">
        <f t="array" ref="AU45">STOWA2024_JAARROND_V(AU$34*60,$C45,2050,"H","")</f>
        <v>172.2421430224357</v>
      </c>
      <c r="AV45" s="17" cm="1">
        <f t="array" ref="AV45">STOWA2024_JAARROND_V(AV$34*60,$C45,2050,"H","")</f>
        <v>182.48866454644661</v>
      </c>
    </row>
    <row r="46" spans="2:48" x14ac:dyDescent="0.3">
      <c r="B46" s="15" t="s">
        <v>71</v>
      </c>
      <c r="C46">
        <v>500</v>
      </c>
      <c r="D46" s="17" cm="1">
        <f t="array" ref="D46">STOWA2024_JAARROND_V(D$2*60,$C46,2050,"L","")</f>
        <v>41.893916397937637</v>
      </c>
      <c r="E46" s="17" cm="1">
        <f t="array" ref="E46">STOWA2024_JAARROND_V(E$2*60,$C46,2050,"L","")</f>
        <v>72.19093341201328</v>
      </c>
      <c r="F46" s="17" cm="1">
        <f t="array" ref="F46">STOWA2024_JAARROND_V(F$2*60,$C46,2050,"L","")</f>
        <v>93.053092202070829</v>
      </c>
      <c r="G46" s="17" cm="1">
        <f t="array" ref="G46">STOWA2024_JAARROND_V(G$2*60,$C46,2050,"L","")</f>
        <v>107.69001822206855</v>
      </c>
      <c r="H46" s="17" cm="1">
        <f t="array" ref="H46">STOWA2024_JAARROND_V(H$2*60,$C46,2050,"L","")</f>
        <v>115.14311386372637</v>
      </c>
      <c r="I46" s="17" cm="1">
        <f t="array" ref="I46">STOWA2024_JAARROND_V(I$2*60,$C46,2050,"L","")</f>
        <v>120.54251103968183</v>
      </c>
      <c r="J46" s="17" cm="1">
        <f t="array" ref="J46">STOWA2024_JAARROND_V(J$2*60,$C46,2050,"L","")</f>
        <v>122.74352351163715</v>
      </c>
      <c r="K46" s="17" cm="1">
        <f t="array" ref="K46">STOWA2024_JAARROND_V(K$2*60,$C46,2050,"L","")</f>
        <v>135.13799582226846</v>
      </c>
      <c r="L46" s="17" cm="1">
        <f t="array" ref="L46">STOWA2024_JAARROND_V(L$2*60,$C46,2050,"L","")</f>
        <v>145.21174685753755</v>
      </c>
      <c r="M46" s="17" cm="1">
        <f t="array" ref="M46">STOWA2024_JAARROND_V(M$2*60,$C46,2050,"L","")</f>
        <v>152.41164479368817</v>
      </c>
      <c r="N46" s="17" cm="1">
        <f t="array" ref="N46">STOWA2024_JAARROND_V(N$2*60,$C46,2050,"L","")</f>
        <v>158.54467244271882</v>
      </c>
      <c r="O46" s="17" cm="1">
        <f t="array" ref="O46">STOWA2024_JAARROND_V(O$2*60,$C46,2050,"L","")</f>
        <v>179.65169722126137</v>
      </c>
      <c r="P46" s="17" cm="1">
        <f t="array" ref="P46">STOWA2024_JAARROND_V(P$2*60,$C46,2050,"L","")</f>
        <v>189.13423936804082</v>
      </c>
      <c r="R46" s="15" t="s">
        <v>71</v>
      </c>
      <c r="S46">
        <v>500</v>
      </c>
      <c r="T46" s="17" cm="1">
        <f t="array" ref="T46">STOWA2024_JAARROND_V(T$34*60,$C46,2050,"M","")</f>
        <v>42.690145803161599</v>
      </c>
      <c r="U46" s="17" cm="1">
        <f t="array" ref="U46">STOWA2024_JAARROND_V(U$34*60,$C46,2050,"M","")</f>
        <v>73.562983316042789</v>
      </c>
      <c r="V46" s="17" cm="1">
        <f t="array" ref="V46">STOWA2024_JAARROND_V(V$34*60,$C46,2050,"M","")</f>
        <v>94.821645124040018</v>
      </c>
      <c r="W46" s="17" cm="1">
        <f t="array" ref="W46">STOWA2024_JAARROND_V(W$34*60,$C46,2050,"M","")</f>
        <v>109.73675833447628</v>
      </c>
      <c r="X46" s="17" cm="1">
        <f t="array" ref="X46">STOWA2024_JAARROND_V(X$34*60,$C46,2050,"M","")</f>
        <v>117.33150637868025</v>
      </c>
      <c r="Y46" s="17" cm="1">
        <f t="array" ref="Y46">STOWA2024_JAARROND_V(Y$34*60,$C46,2050,"M","")</f>
        <v>122.83352367640093</v>
      </c>
      <c r="Z46" s="17" cm="1">
        <f t="array" ref="Z46">STOWA2024_JAARROND_V(Z$34*60,$C46,2050,"M","")</f>
        <v>125.07636825674138</v>
      </c>
      <c r="AA46" s="17" cm="1">
        <f t="array" ref="AA46">STOWA2024_JAARROND_V(AA$34*60,$C46,2050,"M","")</f>
        <v>137.70640802356891</v>
      </c>
      <c r="AB46" s="17" cm="1">
        <f t="array" ref="AB46">STOWA2024_JAARROND_V(AB$34*60,$C46,2050,"M","")</f>
        <v>147.28019629317919</v>
      </c>
      <c r="AC46" s="17" cm="1">
        <f t="array" ref="AC46">STOWA2024_JAARROND_V(AC$34*60,$C46,2050,"M","")</f>
        <v>154.20320645175732</v>
      </c>
      <c r="AD46" s="17" cm="1">
        <f t="array" ref="AD46">STOWA2024_JAARROND_V(AD$34*60,$C46,2050,"M","")</f>
        <v>160.15009442762252</v>
      </c>
      <c r="AE46" s="17" cm="1">
        <f t="array" ref="AE46">STOWA2024_JAARROND_V(AE$34*60,$C46,2050,"M","")</f>
        <v>181.26400661283432</v>
      </c>
      <c r="AF46" s="17" cm="1">
        <f t="array" ref="AF46">STOWA2024_JAARROND_V(AF$34*60,$C46,2050,"M","")</f>
        <v>190.83165116607984</v>
      </c>
      <c r="AH46" s="15" t="s">
        <v>71</v>
      </c>
      <c r="AI46">
        <v>500</v>
      </c>
      <c r="AJ46" s="17" cm="1">
        <f t="array" ref="AJ46">STOWA2024_JAARROND_V(AJ$34*60,$C46,2050,"H","")</f>
        <v>43.751785010126873</v>
      </c>
      <c r="AK46" s="17" cm="1">
        <f t="array" ref="AK46">STOWA2024_JAARROND_V(AK$34*60,$C46,2050,"H","")</f>
        <v>75.392383188082093</v>
      </c>
      <c r="AL46" s="17" cm="1">
        <f t="array" ref="AL46">STOWA2024_JAARROND_V(AL$34*60,$C46,2050,"H","")</f>
        <v>97.179715686665574</v>
      </c>
      <c r="AM46" s="17" cm="1">
        <f t="array" ref="AM46">STOWA2024_JAARROND_V(AM$34*60,$C46,2050,"H","")</f>
        <v>112.46574515101992</v>
      </c>
      <c r="AN46" s="17" cm="1">
        <f t="array" ref="AN46">STOWA2024_JAARROND_V(AN$34*60,$C46,2050,"H","")</f>
        <v>120.24936306528538</v>
      </c>
      <c r="AO46" s="17" cm="1">
        <f t="array" ref="AO46">STOWA2024_JAARROND_V(AO$34*60,$C46,2050,"H","")</f>
        <v>125.88820719202637</v>
      </c>
      <c r="AP46" s="17" cm="1">
        <f t="array" ref="AP46">STOWA2024_JAARROND_V(AP$34*60,$C46,2050,"H","")</f>
        <v>128.1868279168803</v>
      </c>
      <c r="AQ46" s="17" cm="1">
        <f t="array" ref="AQ46">STOWA2024_JAARROND_V(AQ$34*60,$C46,2050,"H","")</f>
        <v>141.13095762530278</v>
      </c>
      <c r="AR46" s="17" cm="1">
        <f t="array" ref="AR46">STOWA2024_JAARROND_V(AR$34*60,$C46,2050,"H","")</f>
        <v>150.03812887403475</v>
      </c>
      <c r="AS46" s="17" cm="1">
        <f t="array" ref="AS46">STOWA2024_JAARROND_V(AS$34*60,$C46,2050,"H","")</f>
        <v>156.59195532918287</v>
      </c>
      <c r="AT46" s="17" cm="1">
        <f t="array" ref="AT46">STOWA2024_JAARROND_V(AT$34*60,$C46,2050,"H","")</f>
        <v>162.29065707416069</v>
      </c>
      <c r="AU46" s="17" cm="1">
        <f t="array" ref="AU46">STOWA2024_JAARROND_V(AU$34*60,$C46,2050,"H","")</f>
        <v>183.4137524682649</v>
      </c>
      <c r="AV46" s="17" cm="1">
        <f t="array" ref="AV46">STOWA2024_JAARROND_V(AV$34*60,$C46,2050,"H","")</f>
        <v>193.09486689679849</v>
      </c>
    </row>
    <row r="47" spans="2:48" x14ac:dyDescent="0.3">
      <c r="B47" s="15" t="s">
        <v>72</v>
      </c>
      <c r="C47">
        <v>1000</v>
      </c>
      <c r="D47" s="17" cm="1">
        <f t="array" ref="D47">STOWA2024_JAARROND_V(D$2*60,$C47,2050,"L","")</f>
        <v>48.872994950180086</v>
      </c>
      <c r="E47" s="17" cm="1">
        <f t="array" ref="E47">STOWA2024_JAARROND_V(E$2*60,$C47,2050,"L","")</f>
        <v>87.119860812268257</v>
      </c>
      <c r="F47" s="17" cm="1">
        <f t="array" ref="F47">STOWA2024_JAARROND_V(F$2*60,$C47,2050,"L","")</f>
        <v>113.5185614407259</v>
      </c>
      <c r="G47" s="17" cm="1">
        <f t="array" ref="G47">STOWA2024_JAARROND_V(G$2*60,$C47,2050,"L","")</f>
        <v>130.95939090501986</v>
      </c>
      <c r="H47" s="17" cm="1">
        <f t="array" ref="H47">STOWA2024_JAARROND_V(H$2*60,$C47,2050,"L","")</f>
        <v>137.9309987107778</v>
      </c>
      <c r="I47" s="17" cm="1">
        <f t="array" ref="I47">STOWA2024_JAARROND_V(I$2*60,$C47,2050,"L","")</f>
        <v>141.86878857777745</v>
      </c>
      <c r="J47" s="17" cm="1">
        <f t="array" ref="J47">STOWA2024_JAARROND_V(J$2*60,$C47,2050,"L","")</f>
        <v>142.82756414471092</v>
      </c>
      <c r="K47" s="17" cm="1">
        <f t="array" ref="K47">STOWA2024_JAARROND_V(K$2*60,$C47,2050,"L","")</f>
        <v>152.09775640529816</v>
      </c>
      <c r="L47" s="17" cm="1">
        <f t="array" ref="L47">STOWA2024_JAARROND_V(L$2*60,$C47,2050,"L","")</f>
        <v>160.4984707397</v>
      </c>
      <c r="M47" s="17" cm="1">
        <f t="array" ref="M47">STOWA2024_JAARROND_V(M$2*60,$C47,2050,"L","")</f>
        <v>166.48341668807882</v>
      </c>
      <c r="N47" s="17" cm="1">
        <f t="array" ref="N47">STOWA2024_JAARROND_V(N$2*60,$C47,2050,"L","")</f>
        <v>171.69462835207645</v>
      </c>
      <c r="O47" s="17" cm="1">
        <f t="array" ref="O47">STOWA2024_JAARROND_V(O$2*60,$C47,2050,"L","")</f>
        <v>190.56171861988256</v>
      </c>
      <c r="P47" s="17" cm="1">
        <f t="array" ref="P47">STOWA2024_JAARROND_V(P$2*60,$C47,2050,"L","")</f>
        <v>199.3431108982796</v>
      </c>
      <c r="R47" s="15" t="s">
        <v>72</v>
      </c>
      <c r="S47">
        <v>1000</v>
      </c>
      <c r="T47" s="17" cm="1">
        <f t="array" ref="T47">STOWA2024_JAARROND_V(T$34*60,$C47,2050,"M","")</f>
        <v>49.801867661221522</v>
      </c>
      <c r="U47" s="17" cm="1">
        <f t="array" ref="U47">STOWA2024_JAARROND_V(U$34*60,$C47,2050,"M","")</f>
        <v>88.77564764057162</v>
      </c>
      <c r="V47" s="17" cm="1">
        <f t="array" ref="V47">STOWA2024_JAARROND_V(V$34*60,$C47,2050,"M","")</f>
        <v>115.6760779593362</v>
      </c>
      <c r="W47" s="17" cm="1">
        <f t="array" ref="W47">STOWA2024_JAARROND_V(W$34*60,$C47,2050,"M","")</f>
        <v>133.44838517660651</v>
      </c>
      <c r="X47" s="17" cm="1">
        <f t="array" ref="X47">STOWA2024_JAARROND_V(X$34*60,$C47,2050,"M","")</f>
        <v>140.55249430031014</v>
      </c>
      <c r="Y47" s="17" cm="1">
        <f t="array" ref="Y47">STOWA2024_JAARROND_V(Y$34*60,$C47,2050,"M","")</f>
        <v>144.56512520279369</v>
      </c>
      <c r="Z47" s="17" cm="1">
        <f t="array" ref="Z47">STOWA2024_JAARROND_V(Z$34*60,$C47,2050,"M","")</f>
        <v>145.54212311237356</v>
      </c>
      <c r="AA47" s="17" cm="1">
        <f t="array" ref="AA47">STOWA2024_JAARROND_V(AA$34*60,$C47,2050,"M","")</f>
        <v>154.98850323756261</v>
      </c>
      <c r="AB47" s="17" cm="1">
        <f t="array" ref="AB47">STOWA2024_JAARROND_V(AB$34*60,$C47,2050,"M","")</f>
        <v>162.7846698827251</v>
      </c>
      <c r="AC47" s="17" cm="1">
        <f t="array" ref="AC47">STOWA2024_JAARROND_V(AC$34*60,$C47,2050,"M","")</f>
        <v>168.44038858774212</v>
      </c>
      <c r="AD47" s="17" cm="1">
        <f t="array" ref="AD47">STOWA2024_JAARROND_V(AD$34*60,$C47,2050,"M","")</f>
        <v>173.43320667703327</v>
      </c>
      <c r="AE47" s="17" cm="1">
        <f t="array" ref="AE47">STOWA2024_JAARROND_V(AE$34*60,$C47,2050,"M","")</f>
        <v>192.27194153097878</v>
      </c>
      <c r="AF47" s="17" cm="1">
        <f t="array" ref="AF47">STOWA2024_JAARROND_V(AF$34*60,$C47,2050,"M","")</f>
        <v>201.13214364786072</v>
      </c>
      <c r="AH47" s="15" t="s">
        <v>72</v>
      </c>
      <c r="AI47">
        <v>1000</v>
      </c>
      <c r="AJ47" s="17" cm="1">
        <f t="array" ref="AJ47">STOWA2024_JAARROND_V(AJ$34*60,$C47,2050,"H","")</f>
        <v>51.040364609276757</v>
      </c>
      <c r="AK47" s="17" cm="1">
        <f t="array" ref="AK47">STOWA2024_JAARROND_V(AK$34*60,$C47,2050,"H","")</f>
        <v>90.983363411642728</v>
      </c>
      <c r="AL47" s="17" cm="1">
        <f t="array" ref="AL47">STOWA2024_JAARROND_V(AL$34*60,$C47,2050,"H","")</f>
        <v>118.55276665081657</v>
      </c>
      <c r="AM47" s="17" cm="1">
        <f t="array" ref="AM47">STOWA2024_JAARROND_V(AM$34*60,$C47,2050,"H","")</f>
        <v>136.76704420538866</v>
      </c>
      <c r="AN47" s="17" cm="1">
        <f t="array" ref="AN47">STOWA2024_JAARROND_V(AN$34*60,$C47,2050,"H","")</f>
        <v>144.04782175301989</v>
      </c>
      <c r="AO47" s="17" cm="1">
        <f t="array" ref="AO47">STOWA2024_JAARROND_V(AO$34*60,$C47,2050,"H","")</f>
        <v>148.16024070281532</v>
      </c>
      <c r="AP47" s="17" cm="1">
        <f t="array" ref="AP47">STOWA2024_JAARROND_V(AP$34*60,$C47,2050,"H","")</f>
        <v>149.16153506925704</v>
      </c>
      <c r="AQ47" s="17" cm="1">
        <f t="array" ref="AQ47">STOWA2024_JAARROND_V(AQ$34*60,$C47,2050,"H","")</f>
        <v>158.8428323472485</v>
      </c>
      <c r="AR47" s="17" cm="1">
        <f t="array" ref="AR47">STOWA2024_JAARROND_V(AR$34*60,$C47,2050,"H","")</f>
        <v>165.83293540675859</v>
      </c>
      <c r="AS47" s="17" cm="1">
        <f t="array" ref="AS47">STOWA2024_JAARROND_V(AS$34*60,$C47,2050,"H","")</f>
        <v>171.04968445395986</v>
      </c>
      <c r="AT47" s="17" cm="1">
        <f t="array" ref="AT47">STOWA2024_JAARROND_V(AT$34*60,$C47,2050,"H","")</f>
        <v>175.75131111030899</v>
      </c>
      <c r="AU47" s="17" cm="1">
        <f t="array" ref="AU47">STOWA2024_JAARROND_V(AU$34*60,$C47,2050,"H","")</f>
        <v>194.55223874577371</v>
      </c>
      <c r="AV47" s="17" cm="1">
        <f t="array" ref="AV47">STOWA2024_JAARROND_V(AV$34*60,$C47,2050,"H","")</f>
        <v>203.51752064730218</v>
      </c>
    </row>
    <row r="49" spans="2:48" x14ac:dyDescent="0.3">
      <c r="B49" s="16" t="s">
        <v>76</v>
      </c>
      <c r="D49" s="15" t="s">
        <v>47</v>
      </c>
      <c r="E49" s="15" t="s">
        <v>48</v>
      </c>
      <c r="F49" s="15" t="s">
        <v>49</v>
      </c>
      <c r="G49" s="15" t="s">
        <v>50</v>
      </c>
      <c r="H49" s="15" t="s">
        <v>51</v>
      </c>
      <c r="I49" s="15" t="s">
        <v>52</v>
      </c>
      <c r="J49" s="15" t="s">
        <v>53</v>
      </c>
      <c r="K49" s="15" t="s">
        <v>54</v>
      </c>
      <c r="L49" s="15" t="s">
        <v>55</v>
      </c>
      <c r="M49" s="15" t="s">
        <v>56</v>
      </c>
      <c r="N49" s="15" t="s">
        <v>57</v>
      </c>
      <c r="O49" s="15" t="s">
        <v>58</v>
      </c>
      <c r="P49" s="15" t="s">
        <v>59</v>
      </c>
      <c r="R49" s="16" t="s">
        <v>79</v>
      </c>
      <c r="T49" s="15" t="s">
        <v>47</v>
      </c>
      <c r="U49" s="15" t="s">
        <v>48</v>
      </c>
      <c r="V49" s="15" t="s">
        <v>49</v>
      </c>
      <c r="W49" s="15" t="s">
        <v>50</v>
      </c>
      <c r="X49" s="15" t="s">
        <v>51</v>
      </c>
      <c r="Y49" s="15" t="s">
        <v>52</v>
      </c>
      <c r="Z49" s="15" t="s">
        <v>53</v>
      </c>
      <c r="AA49" s="15" t="s">
        <v>54</v>
      </c>
      <c r="AB49" s="15" t="s">
        <v>55</v>
      </c>
      <c r="AC49" s="15" t="s">
        <v>56</v>
      </c>
      <c r="AD49" s="15" t="s">
        <v>57</v>
      </c>
      <c r="AE49" s="15" t="s">
        <v>58</v>
      </c>
      <c r="AF49" s="15" t="s">
        <v>59</v>
      </c>
      <c r="AH49" s="16" t="s">
        <v>82</v>
      </c>
      <c r="AJ49" s="15" t="s">
        <v>47</v>
      </c>
      <c r="AK49" s="15" t="s">
        <v>48</v>
      </c>
      <c r="AL49" s="15" t="s">
        <v>49</v>
      </c>
      <c r="AM49" s="15" t="s">
        <v>50</v>
      </c>
      <c r="AN49" s="15" t="s">
        <v>51</v>
      </c>
      <c r="AO49" s="15" t="s">
        <v>52</v>
      </c>
      <c r="AP49" s="15" t="s">
        <v>53</v>
      </c>
      <c r="AQ49" s="15" t="s">
        <v>54</v>
      </c>
      <c r="AR49" s="15" t="s">
        <v>55</v>
      </c>
      <c r="AS49" s="15" t="s">
        <v>56</v>
      </c>
      <c r="AT49" s="15" t="s">
        <v>57</v>
      </c>
      <c r="AU49" s="15" t="s">
        <v>58</v>
      </c>
      <c r="AV49" s="15" t="s">
        <v>59</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60</v>
      </c>
      <c r="C51">
        <v>0.5</v>
      </c>
      <c r="D51" s="17" cm="1">
        <f t="array" ref="D51">STOWA2024_JAARROND_V(D$2*60,$C51,2100,"L","")</f>
        <v>8.2865966101766748</v>
      </c>
      <c r="E51" s="17" cm="1">
        <f t="array" ref="E51">STOWA2024_JAARROND_V(E$2*60,$C51,2100,"L","")</f>
        <v>10.705998107983035</v>
      </c>
      <c r="F51" s="17" cm="1">
        <f t="array" ref="F51">STOWA2024_JAARROND_V(F$2*60,$C51,2100,"L","")</f>
        <v>12.899656363173307</v>
      </c>
      <c r="G51" s="17" cm="1">
        <f t="array" ref="G51">STOWA2024_JAARROND_V(G$2*60,$C51,2100,"L","")</f>
        <v>15.71861032907718</v>
      </c>
      <c r="H51" s="17" cm="1">
        <f t="array" ref="H51">STOWA2024_JAARROND_V(H$2*60,$C51,2100,"L","")</f>
        <v>19.050810303440588</v>
      </c>
      <c r="I51" s="17" cm="1">
        <f t="array" ref="I51">STOWA2024_JAARROND_V(I$2*60,$C51,2100,"L","")</f>
        <v>22.804491662864965</v>
      </c>
      <c r="J51" s="17" cm="1">
        <f t="array" ref="J51">STOWA2024_JAARROND_V(J$2*60,$C51,2100,"L","")</f>
        <v>25.191758947269317</v>
      </c>
      <c r="K51" s="17" cm="1">
        <f t="array" ref="K51">STOWA2024_JAARROND_V(K$2*60,$C51,2100,"L","")</f>
        <v>31.165324605435519</v>
      </c>
      <c r="L51" s="17" cm="1">
        <f t="array" ref="L51">STOWA2024_JAARROND_V(L$2*60,$C51,2100,"L","")</f>
        <v>39.300359435998445</v>
      </c>
      <c r="M51" s="17" cm="1">
        <f t="array" ref="M51">STOWA2024_JAARROND_V(M$2*60,$C51,2100,"L","")</f>
        <v>45.611139004679139</v>
      </c>
      <c r="N51" s="17" cm="1">
        <f t="array" ref="N51">STOWA2024_JAARROND_V(N$2*60,$C51,2100,"L","")</f>
        <v>51.050360602067052</v>
      </c>
      <c r="O51" s="17" cm="1">
        <f t="array" ref="O51">STOWA2024_JAARROND_V(O$2*60,$C51,2100,"L","")</f>
        <v>69.136158111031037</v>
      </c>
      <c r="P51" s="17" cm="1">
        <f t="array" ref="P51">STOWA2024_JAARROND_V(P$2*60,$C51,2100,"L","")</f>
        <v>77.035594884920044</v>
      </c>
      <c r="R51" s="15" t="s">
        <v>60</v>
      </c>
      <c r="S51">
        <v>0.5</v>
      </c>
      <c r="T51" s="17" cm="1">
        <f t="array" ref="T51">STOWA2024_JAARROND_V(T$34*60,$C51,2100,"M","")</f>
        <v>8.8640738593264121</v>
      </c>
      <c r="U51" s="17" cm="1">
        <f t="array" ref="U51">STOWA2024_JAARROND_V(U$34*60,$C51,2100,"M","")</f>
        <v>11.45207887281811</v>
      </c>
      <c r="V51" s="17" cm="1">
        <f t="array" ref="V51">STOWA2024_JAARROND_V(V$34*60,$C51,2100,"M","")</f>
        <v>13.798609023959749</v>
      </c>
      <c r="W51" s="17" cm="1">
        <f t="array" ref="W51">STOWA2024_JAARROND_V(W$34*60,$C51,2100,"M","")</f>
        <v>16.814010561561602</v>
      </c>
      <c r="X51" s="17" cm="1">
        <f t="array" ref="X51">STOWA2024_JAARROND_V(X$34*60,$C51,2100,"M","")</f>
        <v>20.378425251487371</v>
      </c>
      <c r="Y51" s="17" cm="1">
        <f t="array" ref="Y51">STOWA2024_JAARROND_V(Y$34*60,$C51,2100,"M","")</f>
        <v>24.393693567245904</v>
      </c>
      <c r="Z51" s="17" cm="1">
        <f t="array" ref="Z51">STOWA2024_JAARROND_V(Z$34*60,$C51,2100,"M","")</f>
        <v>26.947324994764202</v>
      </c>
      <c r="AA51" s="17" cm="1">
        <f t="array" ref="AA51">STOWA2024_JAARROND_V(AA$34*60,$C51,2100,"M","")</f>
        <v>33.337177148601832</v>
      </c>
      <c r="AB51" s="17" cm="1">
        <f t="array" ref="AB51">STOWA2024_JAARROND_V(AB$34*60,$C51,2100,"M","")</f>
        <v>41.352991514339024</v>
      </c>
      <c r="AC51" s="17" cm="1">
        <f t="array" ref="AC51">STOWA2024_JAARROND_V(AC$34*60,$C51,2100,"M","")</f>
        <v>47.577014265839694</v>
      </c>
      <c r="AD51" s="17" cm="1">
        <f t="array" ref="AD51">STOWA2024_JAARROND_V(AD$34*60,$C51,2100,"M","")</f>
        <v>52.945790808658018</v>
      </c>
      <c r="AE51" s="17" cm="1">
        <f t="array" ref="AE51">STOWA2024_JAARROND_V(AE$34*60,$C51,2100,"M","")</f>
        <v>71.411222705803397</v>
      </c>
      <c r="AF51" s="17" cm="1">
        <f t="array" ref="AF51">STOWA2024_JAARROND_V(AF$34*60,$C51,2100,"M","")</f>
        <v>79.570606364418865</v>
      </c>
      <c r="AH51" s="15" t="s">
        <v>60</v>
      </c>
      <c r="AI51">
        <v>0.5</v>
      </c>
      <c r="AJ51" s="17" cm="1">
        <f t="array" ref="AJ51">STOWA2024_JAARROND_V(AJ$34*60,$C51,2100,"H","")</f>
        <v>9.966530425885006</v>
      </c>
      <c r="AK51" s="17" cm="1">
        <f t="array" ref="AK51">STOWA2024_JAARROND_V(AK$34*60,$C51,2100,"H","")</f>
        <v>12.876414878412344</v>
      </c>
      <c r="AL51" s="17" cm="1">
        <f t="array" ref="AL51">STOWA2024_JAARROND_V(AL$34*60,$C51,2100,"H","")</f>
        <v>15.514791376370233</v>
      </c>
      <c r="AM51" s="17" cm="1">
        <f t="array" ref="AM51">STOWA2024_JAARROND_V(AM$34*60,$C51,2100,"H","")</f>
        <v>18.905229187213681</v>
      </c>
      <c r="AN51" s="17" cm="1">
        <f t="array" ref="AN51">STOWA2024_JAARROND_V(AN$34*60,$C51,2100,"H","")</f>
        <v>22.912962879576689</v>
      </c>
      <c r="AO51" s="17" cm="1">
        <f t="array" ref="AO51">STOWA2024_JAARROND_V(AO$34*60,$C51,2100,"H","")</f>
        <v>27.42762447560952</v>
      </c>
      <c r="AP51" s="17" cm="1">
        <f t="array" ref="AP51">STOWA2024_JAARROND_V(AP$34*60,$C51,2100,"H","")</f>
        <v>30.298860176345357</v>
      </c>
      <c r="AQ51" s="17" cm="1">
        <f t="array" ref="AQ51">STOWA2024_JAARROND_V(AQ$34*60,$C51,2100,"H","")</f>
        <v>37.483441094646615</v>
      </c>
      <c r="AR51" s="17" cm="1">
        <f t="array" ref="AR51">STOWA2024_JAARROND_V(AR$34*60,$C51,2100,"H","")</f>
        <v>45.271652754807405</v>
      </c>
      <c r="AS51" s="17" cm="1">
        <f t="array" ref="AS51">STOWA2024_JAARROND_V(AS$34*60,$C51,2100,"H","")</f>
        <v>51.330048855328023</v>
      </c>
      <c r="AT51" s="17" cm="1">
        <f t="array" ref="AT51">STOWA2024_JAARROND_V(AT$34*60,$C51,2100,"H","")</f>
        <v>56.564339384877108</v>
      </c>
      <c r="AU51" s="17" cm="1">
        <f t="array" ref="AU51">STOWA2024_JAARROND_V(AU$34*60,$C51,2100,"H","")</f>
        <v>75.754527841277934</v>
      </c>
      <c r="AV51" s="17" cm="1">
        <f t="array" ref="AV51">STOWA2024_JAARROND_V(AV$34*60,$C51,2100,"H","")</f>
        <v>84.410173734371156</v>
      </c>
    </row>
    <row r="52" spans="2:48" x14ac:dyDescent="0.3">
      <c r="B52" s="15" t="s">
        <v>61</v>
      </c>
      <c r="C52">
        <v>1</v>
      </c>
      <c r="D52" s="17" cm="1">
        <f t="array" ref="D52">STOWA2024_JAARROND_V(D$2*60,$C52,2100,"L","")</f>
        <v>10.443328411687087</v>
      </c>
      <c r="E52" s="17" cm="1">
        <f t="array" ref="E52">STOWA2024_JAARROND_V(E$2*60,$C52,2100,"L","")</f>
        <v>13.821143715866608</v>
      </c>
      <c r="F52" s="17" cm="1">
        <f t="array" ref="F52">STOWA2024_JAARROND_V(F$2*60,$C52,2100,"L","")</f>
        <v>16.640055884226683</v>
      </c>
      <c r="G52" s="17" cm="1">
        <f t="array" ref="G52">STOWA2024_JAARROND_V(G$2*60,$C52,2100,"L","")</f>
        <v>20.037597861628214</v>
      </c>
      <c r="H52" s="17" cm="1">
        <f t="array" ref="H52">STOWA2024_JAARROND_V(H$2*60,$C52,2100,"L","")</f>
        <v>23.981047717707177</v>
      </c>
      <c r="I52" s="17" cm="1">
        <f t="array" ref="I52">STOWA2024_JAARROND_V(I$2*60,$C52,2100,"L","")</f>
        <v>28.445052058646052</v>
      </c>
      <c r="J52" s="17" cm="1">
        <f t="array" ref="J52">STOWA2024_JAARROND_V(J$2*60,$C52,2100,"L","")</f>
        <v>31.299611744240529</v>
      </c>
      <c r="K52" s="17" cm="1">
        <f t="array" ref="K52">STOWA2024_JAARROND_V(K$2*60,$C52,2100,"L","")</f>
        <v>37.722186507815913</v>
      </c>
      <c r="L52" s="17" cm="1">
        <f t="array" ref="L52">STOWA2024_JAARROND_V(L$2*60,$C52,2100,"L","")</f>
        <v>46.913914627002079</v>
      </c>
      <c r="M52" s="17" cm="1">
        <f t="array" ref="M52">STOWA2024_JAARROND_V(M$2*60,$C52,2100,"L","")</f>
        <v>54.019977534785006</v>
      </c>
      <c r="N52" s="17" cm="1">
        <f t="array" ref="N52">STOWA2024_JAARROND_V(N$2*60,$C52,2100,"L","")</f>
        <v>60.129732304251796</v>
      </c>
      <c r="O52" s="17" cm="1">
        <f t="array" ref="O52">STOWA2024_JAARROND_V(O$2*60,$C52,2100,"L","")</f>
        <v>80.373851616503401</v>
      </c>
      <c r="P52" s="17" cm="1">
        <f t="array" ref="P52">STOWA2024_JAARROND_V(P$2*60,$C52,2100,"L","")</f>
        <v>89.184420845605587</v>
      </c>
      <c r="R52" s="15" t="s">
        <v>61</v>
      </c>
      <c r="S52">
        <v>1</v>
      </c>
      <c r="T52" s="17" cm="1">
        <f t="array" ref="T52">STOWA2024_JAARROND_V(T$34*60,$C52,2100,"M","")</f>
        <v>11.171104222053195</v>
      </c>
      <c r="U52" s="17" cm="1">
        <f t="array" ref="U52">STOWA2024_JAARROND_V(U$34*60,$C52,2100,"M","")</f>
        <v>14.784313087878754</v>
      </c>
      <c r="V52" s="17" cm="1">
        <f t="array" ref="V52">STOWA2024_JAARROND_V(V$34*60,$C52,2100,"M","")</f>
        <v>17.799669915145014</v>
      </c>
      <c r="W52" s="17" cm="1">
        <f t="array" ref="W52">STOWA2024_JAARROND_V(W$34*60,$C52,2100,"M","")</f>
        <v>21.433980168749475</v>
      </c>
      <c r="X52" s="17" cm="1">
        <f t="array" ref="X52">STOWA2024_JAARROND_V(X$34*60,$C52,2100,"M","")</f>
        <v>25.652241588872929</v>
      </c>
      <c r="Y52" s="17" cm="1">
        <f t="array" ref="Y52">STOWA2024_JAARROND_V(Y$34*60,$C52,2100,"M","")</f>
        <v>30.427333951621868</v>
      </c>
      <c r="Z52" s="17" cm="1">
        <f t="array" ref="Z52">STOWA2024_JAARROND_V(Z$34*60,$C52,2100,"M","")</f>
        <v>33.480822504194911</v>
      </c>
      <c r="AA52" s="17" cm="1">
        <f t="array" ref="AA52">STOWA2024_JAARROND_V(AA$34*60,$C52,2100,"M","")</f>
        <v>40.350974358994115</v>
      </c>
      <c r="AB52" s="17" cm="1">
        <f t="array" ref="AB52">STOWA2024_JAARROND_V(AB$34*60,$C52,2100,"M","")</f>
        <v>49.364197715143746</v>
      </c>
      <c r="AC52" s="17" cm="1">
        <f t="array" ref="AC52">STOWA2024_JAARROND_V(AC$34*60,$C52,2100,"M","")</f>
        <v>56.348280220521232</v>
      </c>
      <c r="AD52" s="17" cm="1">
        <f t="array" ref="AD52">STOWA2024_JAARROND_V(AD$34*60,$C52,2100,"M","")</f>
        <v>62.362267189012087</v>
      </c>
      <c r="AE52" s="17" cm="1">
        <f t="array" ref="AE52">STOWA2024_JAARROND_V(AE$34*60,$C52,2100,"M","")</f>
        <v>83.018715160476049</v>
      </c>
      <c r="AF52" s="17" cm="1">
        <f t="array" ref="AF52">STOWA2024_JAARROND_V(AF$34*60,$C52,2100,"M","")</f>
        <v>92.119213923711882</v>
      </c>
      <c r="AH52" s="15" t="s">
        <v>61</v>
      </c>
      <c r="AI52">
        <v>1</v>
      </c>
      <c r="AJ52" s="17" cm="1">
        <f t="array" ref="AJ52">STOWA2024_JAARROND_V(AJ$34*60,$C52,2100,"H","")</f>
        <v>12.560494405479401</v>
      </c>
      <c r="AK52" s="17" cm="1">
        <f t="array" ref="AK52">STOWA2024_JAARROND_V(AK$34*60,$C52,2100,"H","")</f>
        <v>16.623090979901942</v>
      </c>
      <c r="AL52" s="17" cm="1">
        <f t="array" ref="AL52">STOWA2024_JAARROND_V(AL$34*60,$C52,2100,"H","")</f>
        <v>20.013478519625465</v>
      </c>
      <c r="AM52" s="17" cm="1">
        <f t="array" ref="AM52">STOWA2024_JAARROND_V(AM$34*60,$C52,2100,"H","")</f>
        <v>24.099800936890073</v>
      </c>
      <c r="AN52" s="17" cm="1">
        <f t="array" ref="AN52">STOWA2024_JAARROND_V(AN$34*60,$C52,2100,"H","")</f>
        <v>28.842702615643915</v>
      </c>
      <c r="AO52" s="17" cm="1">
        <f t="array" ref="AO52">STOWA2024_JAARROND_V(AO$34*60,$C52,2100,"H","")</f>
        <v>34.211690292757531</v>
      </c>
      <c r="AP52" s="17" cm="1">
        <f t="array" ref="AP52">STOWA2024_JAARROND_V(AP$34*60,$C52,2100,"H","")</f>
        <v>37.644952136835101</v>
      </c>
      <c r="AQ52" s="17" cm="1">
        <f t="array" ref="AQ52">STOWA2024_JAARROND_V(AQ$34*60,$C52,2100,"H","")</f>
        <v>45.369569347607055</v>
      </c>
      <c r="AR52" s="17" cm="1">
        <f t="array" ref="AR52">STOWA2024_JAARROND_V(AR$34*60,$C52,2100,"H","")</f>
        <v>54.042010883414207</v>
      </c>
      <c r="AS52" s="17" cm="1">
        <f t="array" ref="AS52">STOWA2024_JAARROND_V(AS$34*60,$C52,2100,"H","")</f>
        <v>60.793221711472206</v>
      </c>
      <c r="AT52" s="17" cm="1">
        <f t="array" ref="AT52">STOWA2024_JAARROND_V(AT$34*60,$C52,2100,"H","")</f>
        <v>66.624379241736264</v>
      </c>
      <c r="AU52" s="17" cm="1">
        <f t="array" ref="AU52">STOWA2024_JAARROND_V(AU$34*60,$C52,2100,"H","")</f>
        <v>88.068000108060204</v>
      </c>
      <c r="AV52" s="17" cm="1">
        <f t="array" ref="AV52">STOWA2024_JAARROND_V(AV$34*60,$C52,2100,"H","")</f>
        <v>97.72200070918754</v>
      </c>
    </row>
    <row r="53" spans="2:48" x14ac:dyDescent="0.3">
      <c r="B53" s="15" t="s">
        <v>62</v>
      </c>
      <c r="C53">
        <v>2</v>
      </c>
      <c r="D53" s="17" cm="1">
        <f t="array" ref="D53">STOWA2024_JAARROND_V(D$2*60,$C53,2100,"L","")</f>
        <v>12.530199640222532</v>
      </c>
      <c r="E53" s="17" cm="1">
        <f t="array" ref="E53">STOWA2024_JAARROND_V(E$2*60,$C53,2100,"L","")</f>
        <v>17.012952560614874</v>
      </c>
      <c r="F53" s="17" cm="1">
        <f t="array" ref="F53">STOWA2024_JAARROND_V(F$2*60,$C53,2100,"L","")</f>
        <v>20.54714275610084</v>
      </c>
      <c r="G53" s="17" cm="1">
        <f t="array" ref="G53">STOWA2024_JAARROND_V(G$2*60,$C53,2100,"L","")</f>
        <v>24.57765351661573</v>
      </c>
      <c r="H53" s="17" cm="1">
        <f t="array" ref="H53">STOWA2024_JAARROND_V(H$2*60,$C53,2100,"L","")</f>
        <v>29.129351958704497</v>
      </c>
      <c r="I53" s="17" cm="1">
        <f t="array" ref="I53">STOWA2024_JAARROND_V(I$2*60,$C53,2100,"L","")</f>
        <v>34.220731685796096</v>
      </c>
      <c r="J53" s="17" cm="1">
        <f t="array" ref="J53">STOWA2024_JAARROND_V(J$2*60,$C53,2100,"L","")</f>
        <v>37.445303293272005</v>
      </c>
      <c r="K53" s="17" cm="1">
        <f t="array" ref="K53">STOWA2024_JAARROND_V(K$2*60,$C53,2100,"L","")</f>
        <v>44.935089745243062</v>
      </c>
      <c r="L53" s="17" cm="1">
        <f t="array" ref="L53">STOWA2024_JAARROND_V(L$2*60,$C53,2100,"L","")</f>
        <v>55.079063888693263</v>
      </c>
      <c r="M53" s="17" cm="1">
        <f t="array" ref="M53">STOWA2024_JAARROND_V(M$2*60,$C53,2100,"L","")</f>
        <v>62.874681858458274</v>
      </c>
      <c r="N53" s="17" cm="1">
        <f t="array" ref="N53">STOWA2024_JAARROND_V(N$2*60,$C53,2100,"L","")</f>
        <v>69.552920776171717</v>
      </c>
      <c r="O53" s="17" cm="1">
        <f t="array" ref="O53">STOWA2024_JAARROND_V(O$2*60,$C53,2100,"L","")</f>
        <v>91.578226018284909</v>
      </c>
      <c r="P53" s="17" cm="1">
        <f t="array" ref="P53">STOWA2024_JAARROND_V(P$2*60,$C53,2100,"L","")</f>
        <v>101.12300190229757</v>
      </c>
      <c r="R53" s="15" t="s">
        <v>62</v>
      </c>
      <c r="S53">
        <v>2</v>
      </c>
      <c r="T53" s="17" cm="1">
        <f t="array" ref="T53">STOWA2024_JAARROND_V(T$34*60,$C53,2100,"M","")</f>
        <v>13.403405560569423</v>
      </c>
      <c r="U53" s="17" cm="1">
        <f t="array" ref="U53">STOWA2024_JAARROND_V(U$34*60,$C53,2100,"M","")</f>
        <v>18.198553055823414</v>
      </c>
      <c r="V53" s="17" cm="1">
        <f t="array" ref="V53">STOWA2024_JAARROND_V(V$34*60,$C53,2100,"M","")</f>
        <v>21.979034283450947</v>
      </c>
      <c r="W53" s="17" cm="1">
        <f t="array" ref="W53">STOWA2024_JAARROND_V(W$34*60,$C53,2100,"M","")</f>
        <v>26.290423717822382</v>
      </c>
      <c r="X53" s="17" cm="1">
        <f t="array" ref="X53">STOWA2024_JAARROND_V(X$34*60,$C53,2100,"M","")</f>
        <v>31.159321417814994</v>
      </c>
      <c r="Y53" s="17" cm="1">
        <f t="array" ref="Y53">STOWA2024_JAARROND_V(Y$34*60,$C53,2100,"M","")</f>
        <v>36.605509771112288</v>
      </c>
      <c r="Z53" s="17" cm="1">
        <f t="array" ref="Z53">STOWA2024_JAARROND_V(Z$34*60,$C53,2100,"M","")</f>
        <v>40.054795676770006</v>
      </c>
      <c r="AA53" s="17" cm="1">
        <f t="array" ref="AA53">STOWA2024_JAARROND_V(AA$34*60,$C53,2100,"M","")</f>
        <v>48.066531184604543</v>
      </c>
      <c r="AB53" s="17" cm="1">
        <f t="array" ref="AB53">STOWA2024_JAARROND_V(AB$34*60,$C53,2100,"M","")</f>
        <v>57.955807384309843</v>
      </c>
      <c r="AC53" s="17" cm="1">
        <f t="array" ref="AC53">STOWA2024_JAARROND_V(AC$34*60,$C53,2100,"M","")</f>
        <v>65.584629128273292</v>
      </c>
      <c r="AD53" s="17" cm="1">
        <f t="array" ref="AD53">STOWA2024_JAARROND_V(AD$34*60,$C53,2100,"M","")</f>
        <v>72.13532578645966</v>
      </c>
      <c r="AE53" s="17" cm="1">
        <f t="array" ref="AE53">STOWA2024_JAARROND_V(AE$34*60,$C53,2100,"M","")</f>
        <v>94.591792079211558</v>
      </c>
      <c r="AF53" s="17" cm="1">
        <f t="array" ref="AF53">STOWA2024_JAARROND_V(AF$34*60,$C53,2100,"M","")</f>
        <v>104.45065804679352</v>
      </c>
      <c r="AH53" s="15" t="s">
        <v>62</v>
      </c>
      <c r="AI53">
        <v>2</v>
      </c>
      <c r="AJ53" s="17" cm="1">
        <f t="array" ref="AJ53">STOWA2024_JAARROND_V(AJ$34*60,$C53,2100,"H","")</f>
        <v>15.070435044868036</v>
      </c>
      <c r="AK53" s="17" cm="1">
        <f t="array" ref="AK53">STOWA2024_JAARROND_V(AK$34*60,$C53,2100,"H","")</f>
        <v>20.46197218303972</v>
      </c>
      <c r="AL53" s="17" cm="1">
        <f t="array" ref="AL53">STOWA2024_JAARROND_V(AL$34*60,$C53,2100,"H","")</f>
        <v>24.712645381119334</v>
      </c>
      <c r="AM53" s="17" cm="1">
        <f t="array" ref="AM53">STOWA2024_JAARROND_V(AM$34*60,$C53,2100,"H","")</f>
        <v>29.560257738307808</v>
      </c>
      <c r="AN53" s="17" cm="1">
        <f t="array" ref="AN53">STOWA2024_JAARROND_V(AN$34*60,$C53,2100,"H","")</f>
        <v>35.03471765793504</v>
      </c>
      <c r="AO53" s="17" cm="1">
        <f t="array" ref="AO53">STOWA2024_JAARROND_V(AO$34*60,$C53,2100,"H","")</f>
        <v>41.158267933988675</v>
      </c>
      <c r="AP53" s="17" cm="1">
        <f t="array" ref="AP53">STOWA2024_JAARROND_V(AP$34*60,$C53,2100,"H","")</f>
        <v>45.036553863448006</v>
      </c>
      <c r="AQ53" s="17" cm="1">
        <f t="array" ref="AQ53">STOWA2024_JAARROND_V(AQ$34*60,$C53,2100,"H","")</f>
        <v>54.044737568840098</v>
      </c>
      <c r="AR53" s="17" cm="1">
        <f t="array" ref="AR53">STOWA2024_JAARROND_V(AR$34*60,$C53,2100,"H","")</f>
        <v>63.447772239577851</v>
      </c>
      <c r="AS53" s="17" cm="1">
        <f t="array" ref="AS53">STOWA2024_JAARROND_V(AS$34*60,$C53,2100,"H","")</f>
        <v>70.758164825192864</v>
      </c>
      <c r="AT53" s="17" cm="1">
        <f t="array" ref="AT53">STOWA2024_JAARROND_V(AT$34*60,$C53,2100,"H","")</f>
        <v>77.065371715191162</v>
      </c>
      <c r="AU53" s="17" cm="1">
        <f t="array" ref="AU53">STOWA2024_JAARROND_V(AU$34*60,$C53,2100,"H","")</f>
        <v>100.34496365007153</v>
      </c>
      <c r="AV53" s="17" cm="1">
        <f t="array" ref="AV53">STOWA2024_JAARROND_V(AV$34*60,$C53,2100,"H","")</f>
        <v>110.80345614083126</v>
      </c>
    </row>
    <row r="54" spans="2:48" x14ac:dyDescent="0.3">
      <c r="B54" s="15" t="s">
        <v>63</v>
      </c>
      <c r="C54">
        <v>5</v>
      </c>
      <c r="D54" s="17" cm="1">
        <f t="array" ref="D54">STOWA2024_JAARROND_V(D$2*60,$C54,2100,"L","")</f>
        <v>15.458685707129524</v>
      </c>
      <c r="E54" s="17" cm="1">
        <f t="array" ref="E54">STOWA2024_JAARROND_V(E$2*60,$C54,2100,"L","")</f>
        <v>21.73231096385063</v>
      </c>
      <c r="F54" s="17" cm="1">
        <f t="array" ref="F54">STOWA2024_JAARROND_V(F$2*60,$C54,2100,"L","")</f>
        <v>26.427000681724937</v>
      </c>
      <c r="G54" s="17" cm="1">
        <f t="array" ref="G54">STOWA2024_JAARROND_V(G$2*60,$C54,2100,"L","")</f>
        <v>31.449745541475956</v>
      </c>
      <c r="H54" s="17" cm="1">
        <f t="array" ref="H54">STOWA2024_JAARROND_V(H$2*60,$C54,2100,"L","")</f>
        <v>36.874878093765815</v>
      </c>
      <c r="I54" s="17" cm="1">
        <f t="array" ref="I54">STOWA2024_JAARROND_V(I$2*60,$C54,2100,"L","")</f>
        <v>42.75556737935996</v>
      </c>
      <c r="J54" s="17" cm="1">
        <f t="array" ref="J54">STOWA2024_JAARROND_V(J$2*60,$C54,2100,"L","")</f>
        <v>46.382799302260892</v>
      </c>
      <c r="K54" s="17" cm="1">
        <f t="array" ref="K54">STOWA2024_JAARROND_V(K$2*60,$C54,2100,"L","")</f>
        <v>55.589297457027726</v>
      </c>
      <c r="L54" s="17" cm="1">
        <f t="array" ref="L54">STOWA2024_JAARROND_V(L$2*60,$C54,2100,"L","")</f>
        <v>66.787645865195913</v>
      </c>
      <c r="M54" s="17" cm="1">
        <f t="array" ref="M54">STOWA2024_JAARROND_V(M$2*60,$C54,2100,"L","")</f>
        <v>75.304585752969103</v>
      </c>
      <c r="N54" s="17" cm="1">
        <f t="array" ref="N54">STOWA2024_JAARROND_V(N$2*60,$C54,2100,"L","")</f>
        <v>82.559550365845794</v>
      </c>
      <c r="O54" s="17" cm="1">
        <f t="array" ref="O54">STOWA2024_JAARROND_V(O$2*60,$C54,2100,"L","")</f>
        <v>106.3386359732383</v>
      </c>
      <c r="P54" s="17" cm="1">
        <f t="array" ref="P54">STOWA2024_JAARROND_V(P$2*60,$C54,2100,"L","")</f>
        <v>116.58845700162486</v>
      </c>
      <c r="R54" s="15" t="s">
        <v>63</v>
      </c>
      <c r="S54">
        <v>5</v>
      </c>
      <c r="T54" s="17" cm="1">
        <f t="array" ref="T54">STOWA2024_JAARROND_V(T$34*60,$C54,2100,"M","")</f>
        <v>16.535972284185821</v>
      </c>
      <c r="U54" s="17" cm="1">
        <f t="array" ref="U54">STOWA2024_JAARROND_V(U$34*60,$C54,2100,"M","")</f>
        <v>23.246794622637488</v>
      </c>
      <c r="V54" s="17" cm="1">
        <f t="array" ref="V54">STOWA2024_JAARROND_V(V$34*60,$C54,2100,"M","")</f>
        <v>28.268648390051769</v>
      </c>
      <c r="W54" s="17" cm="1">
        <f t="array" ref="W54">STOWA2024_JAARROND_V(W$34*60,$C54,2100,"M","")</f>
        <v>33.641418841880956</v>
      </c>
      <c r="X54" s="17" cm="1">
        <f t="array" ref="X54">STOWA2024_JAARROND_V(X$34*60,$C54,2100,"M","")</f>
        <v>39.444618623691987</v>
      </c>
      <c r="Y54" s="17" cm="1">
        <f t="array" ref="Y54">STOWA2024_JAARROND_V(Y$34*60,$C54,2100,"M","")</f>
        <v>45.735122026167204</v>
      </c>
      <c r="Z54" s="17" cm="1">
        <f t="array" ref="Z54">STOWA2024_JAARROND_V(Z$34*60,$C54,2100,"M","")</f>
        <v>49.615128883266401</v>
      </c>
      <c r="AA54" s="17" cm="1">
        <f t="array" ref="AA54">STOWA2024_JAARROND_V(AA$34*60,$C54,2100,"M","")</f>
        <v>59.463210486440474</v>
      </c>
      <c r="AB54" s="17" cm="1">
        <f t="array" ref="AB54">STOWA2024_JAARROND_V(AB$34*60,$C54,2100,"M","")</f>
        <v>70.27592094224724</v>
      </c>
      <c r="AC54" s="17" cm="1">
        <f t="array" ref="AC54">STOWA2024_JAARROND_V(AC$34*60,$C54,2100,"M","")</f>
        <v>78.550271465148271</v>
      </c>
      <c r="AD54" s="17" cm="1">
        <f t="array" ref="AD54">STOWA2024_JAARROND_V(AD$34*60,$C54,2100,"M","")</f>
        <v>85.624873779049196</v>
      </c>
      <c r="AE54" s="17" cm="1">
        <f t="array" ref="AE54">STOWA2024_JAARROND_V(AE$34*60,$C54,2100,"M","")</f>
        <v>109.83792306655019</v>
      </c>
      <c r="AF54" s="17" cm="1">
        <f t="array" ref="AF54">STOWA2024_JAARROND_V(AF$34*60,$C54,2100,"M","")</f>
        <v>120.4250351096759</v>
      </c>
      <c r="AH54" s="15" t="s">
        <v>63</v>
      </c>
      <c r="AI54">
        <v>5</v>
      </c>
      <c r="AJ54" s="17" cm="1">
        <f t="array" ref="AJ54">STOWA2024_JAARROND_V(AJ$34*60,$C54,2100,"H","")</f>
        <v>18.59261029492966</v>
      </c>
      <c r="AK54" s="17" cm="1">
        <f t="array" ref="AK54">STOWA2024_JAARROND_V(AK$34*60,$C54,2100,"H","")</f>
        <v>26.138081607594223</v>
      </c>
      <c r="AL54" s="17" cm="1">
        <f t="array" ref="AL54">STOWA2024_JAARROND_V(AL$34*60,$C54,2100,"H","")</f>
        <v>31.784521287766641</v>
      </c>
      <c r="AM54" s="17" cm="1">
        <f t="array" ref="AM54">STOWA2024_JAARROND_V(AM$34*60,$C54,2100,"H","")</f>
        <v>37.825522415381414</v>
      </c>
      <c r="AN54" s="17" cm="1">
        <f t="array" ref="AN54">STOWA2024_JAARROND_V(AN$34*60,$C54,2100,"H","")</f>
        <v>44.350486908096507</v>
      </c>
      <c r="AO54" s="17" cm="1">
        <f t="array" ref="AO54">STOWA2024_JAARROND_V(AO$34*60,$C54,2100,"H","")</f>
        <v>51.423362715526501</v>
      </c>
      <c r="AP54" s="17" cm="1">
        <f t="array" ref="AP54">STOWA2024_JAARROND_V(AP$34*60,$C54,2100,"H","")</f>
        <v>55.785939901549654</v>
      </c>
      <c r="AQ54" s="17" cm="1">
        <f t="array" ref="AQ54">STOWA2024_JAARROND_V(AQ$34*60,$C54,2100,"H","")</f>
        <v>66.858862633501175</v>
      </c>
      <c r="AR54" s="17" cm="1">
        <f t="array" ref="AR54">STOWA2024_JAARROND_V(AR$34*60,$C54,2100,"H","")</f>
        <v>76.935355180254277</v>
      </c>
      <c r="AS54" s="17" cm="1">
        <f t="array" ref="AS54">STOWA2024_JAARROND_V(AS$34*60,$C54,2100,"H","")</f>
        <v>84.746580552035795</v>
      </c>
      <c r="AT54" s="17" cm="1">
        <f t="array" ref="AT54">STOWA2024_JAARROND_V(AT$34*60,$C54,2100,"H","")</f>
        <v>91.476854840619268</v>
      </c>
      <c r="AU54" s="17" cm="1">
        <f t="array" ref="AU54">STOWA2024_JAARROND_V(AU$34*60,$C54,2100,"H","")</f>
        <v>116.5183802446911</v>
      </c>
      <c r="AV54" s="17" cm="1">
        <f t="array" ref="AV54">STOWA2024_JAARROND_V(AV$34*60,$C54,2100,"H","")</f>
        <v>127.74941149777337</v>
      </c>
    </row>
    <row r="55" spans="2:48" x14ac:dyDescent="0.3">
      <c r="B55" s="15" t="s">
        <v>64</v>
      </c>
      <c r="C55">
        <v>10</v>
      </c>
      <c r="D55" s="17" cm="1">
        <f t="array" ref="D55">STOWA2024_JAARROND_V(D$2*60,$C55,2100,"L","")</f>
        <v>17.964129175424915</v>
      </c>
      <c r="E55" s="17" cm="1">
        <f t="array" ref="E55">STOWA2024_JAARROND_V(E$2*60,$C55,2100,"L","")</f>
        <v>25.958073506334465</v>
      </c>
      <c r="F55" s="17" cm="1">
        <f t="array" ref="F55">STOWA2024_JAARROND_V(F$2*60,$C55,2100,"L","")</f>
        <v>31.773316275216196</v>
      </c>
      <c r="G55" s="17" cm="1">
        <f t="array" ref="G55">STOWA2024_JAARROND_V(G$2*60,$C55,2100,"L","")</f>
        <v>37.729756635957905</v>
      </c>
      <c r="H55" s="17" cm="1">
        <f t="array" ref="H55">STOWA2024_JAARROND_V(H$2*60,$C55,2100,"L","")</f>
        <v>43.915780231574168</v>
      </c>
      <c r="I55" s="17" cm="1">
        <f t="array" ref="I55">STOWA2024_JAARROND_V(I$2*60,$C55,2100,"L","")</f>
        <v>50.393860696783541</v>
      </c>
      <c r="J55" s="17" cm="1">
        <f t="array" ref="J55">STOWA2024_JAARROND_V(J$2*60,$C55,2100,"L","")</f>
        <v>54.27086544637563</v>
      </c>
      <c r="K55" s="17" cm="1">
        <f t="array" ref="K55">STOWA2024_JAARROND_V(K$2*60,$C55,2100,"L","")</f>
        <v>64.589879540686795</v>
      </c>
      <c r="L55" s="17" cm="1">
        <f t="array" ref="L55">STOWA2024_JAARROND_V(L$2*60,$C55,2100,"L","")</f>
        <v>76.392626065051104</v>
      </c>
      <c r="M55" s="17" cm="1">
        <f t="array" ref="M55">STOWA2024_JAARROND_V(M$2*60,$C55,2100,"L","")</f>
        <v>85.287873851915819</v>
      </c>
      <c r="N55" s="17" cm="1">
        <f t="array" ref="N55">STOWA2024_JAARROND_V(N$2*60,$C55,2100,"L","")</f>
        <v>92.832109019386323</v>
      </c>
      <c r="O55" s="17" cm="1">
        <f t="array" ref="O55">STOWA2024_JAARROND_V(O$2*60,$C55,2100,"L","")</f>
        <v>117.466026308683</v>
      </c>
      <c r="P55" s="17" cm="1">
        <f t="array" ref="P55">STOWA2024_JAARROND_V(P$2*60,$C55,2100,"L","")</f>
        <v>128.05278984953489</v>
      </c>
      <c r="R55" s="15" t="s">
        <v>64</v>
      </c>
      <c r="S55">
        <v>10</v>
      </c>
      <c r="T55" s="17" cm="1">
        <f t="array" ref="T55">STOWA2024_JAARROND_V(T$34*60,$C55,2100,"M","")</f>
        <v>19.21601537039848</v>
      </c>
      <c r="U55" s="17" cm="1">
        <f t="array" ref="U55">STOWA2024_JAARROND_V(U$34*60,$C55,2100,"M","")</f>
        <v>27.767042566473755</v>
      </c>
      <c r="V55" s="17" cm="1">
        <f t="array" ref="V55">STOWA2024_JAARROND_V(V$34*60,$C55,2100,"M","")</f>
        <v>33.987538608235646</v>
      </c>
      <c r="W55" s="17" cm="1">
        <f t="array" ref="W55">STOWA2024_JAARROND_V(W$34*60,$C55,2100,"M","")</f>
        <v>40.359072035052435</v>
      </c>
      <c r="X55" s="17" cm="1">
        <f t="array" ref="X55">STOWA2024_JAARROND_V(X$34*60,$C55,2100,"M","")</f>
        <v>46.976187918277425</v>
      </c>
      <c r="Y55" s="17" cm="1">
        <f t="array" ref="Y55">STOWA2024_JAARROND_V(Y$34*60,$C55,2100,"M","")</f>
        <v>53.905713562105198</v>
      </c>
      <c r="Z55" s="17" cm="1">
        <f t="array" ref="Z55">STOWA2024_JAARROND_V(Z$34*60,$C55,2100,"M","")</f>
        <v>58.052899441907648</v>
      </c>
      <c r="AA55" s="17" cm="1">
        <f t="array" ref="AA55">STOWA2024_JAARROND_V(AA$34*60,$C55,2100,"M","")</f>
        <v>69.091026116865251</v>
      </c>
      <c r="AB55" s="17" cm="1">
        <f t="array" ref="AB55">STOWA2024_JAARROND_V(AB$34*60,$C55,2100,"M","")</f>
        <v>80.382562978100523</v>
      </c>
      <c r="AC55" s="17" cm="1">
        <f t="array" ref="AC55">STOWA2024_JAARROND_V(AC$34*60,$C55,2100,"M","")</f>
        <v>88.963846979121939</v>
      </c>
      <c r="AD55" s="17" cm="1">
        <f t="array" ref="AD55">STOWA2024_JAARROND_V(AD$34*60,$C55,2100,"M","")</f>
        <v>96.27883851359023</v>
      </c>
      <c r="AE55" s="17" cm="1">
        <f t="array" ref="AE55">STOWA2024_JAARROND_V(AE$34*60,$C55,2100,"M","")</f>
        <v>121.33148260312011</v>
      </c>
      <c r="AF55" s="17" cm="1">
        <f t="array" ref="AF55">STOWA2024_JAARROND_V(AF$34*60,$C55,2100,"M","")</f>
        <v>132.26662493103646</v>
      </c>
      <c r="AH55" s="15" t="s">
        <v>64</v>
      </c>
      <c r="AI55">
        <v>10</v>
      </c>
      <c r="AJ55" s="17" cm="1">
        <f t="array" ref="AJ55">STOWA2024_JAARROND_V(AJ$34*60,$C55,2100,"H","")</f>
        <v>21.60597992443893</v>
      </c>
      <c r="AK55" s="17" cm="1">
        <f t="array" ref="AK55">STOWA2024_JAARROND_V(AK$34*60,$C55,2100,"H","")</f>
        <v>31.220528954012405</v>
      </c>
      <c r="AL55" s="17" cm="1">
        <f t="array" ref="AL55">STOWA2024_JAARROND_V(AL$34*60,$C55,2100,"H","")</f>
        <v>38.21469033490915</v>
      </c>
      <c r="AM55" s="17" cm="1">
        <f t="array" ref="AM55">STOWA2024_JAARROND_V(AM$34*60,$C55,2100,"H","")</f>
        <v>45.378674160596546</v>
      </c>
      <c r="AN55" s="17" cm="1">
        <f t="array" ref="AN55">STOWA2024_JAARROND_V(AN$34*60,$C55,2100,"H","")</f>
        <v>52.818784411074581</v>
      </c>
      <c r="AO55" s="17" cm="1">
        <f t="array" ref="AO55">STOWA2024_JAARROND_V(AO$34*60,$C55,2100,"H","")</f>
        <v>60.61015994135564</v>
      </c>
      <c r="AP55" s="17" cm="1">
        <f t="array" ref="AP55">STOWA2024_JAARROND_V(AP$34*60,$C55,2100,"H","")</f>
        <v>65.273146160650612</v>
      </c>
      <c r="AQ55" s="17" cm="1">
        <f t="array" ref="AQ55">STOWA2024_JAARROND_V(AQ$34*60,$C55,2100,"H","")</f>
        <v>77.684124125933238</v>
      </c>
      <c r="AR55" s="17" cm="1">
        <f t="array" ref="AR55">STOWA2024_JAARROND_V(AR$34*60,$C55,2100,"H","")</f>
        <v>87.999715266649432</v>
      </c>
      <c r="AS55" s="17" cm="1">
        <f t="array" ref="AS55">STOWA2024_JAARROND_V(AS$34*60,$C55,2100,"H","")</f>
        <v>95.981613858333617</v>
      </c>
      <c r="AT55" s="17" cm="1">
        <f t="array" ref="AT55">STOWA2024_JAARROND_V(AT$34*60,$C55,2100,"H","")</f>
        <v>102.8589584570704</v>
      </c>
      <c r="AU55" s="17" cm="1">
        <f t="array" ref="AU55">STOWA2024_JAARROND_V(AU$34*60,$C55,2100,"H","")</f>
        <v>128.71099007431823</v>
      </c>
      <c r="AV55" s="17" cm="1">
        <f t="array" ref="AV55">STOWA2024_JAARROND_V(AV$34*60,$C55,2100,"H","")</f>
        <v>140.31121917753953</v>
      </c>
    </row>
    <row r="56" spans="2:48" x14ac:dyDescent="0.3">
      <c r="B56" s="15" t="s">
        <v>65</v>
      </c>
      <c r="C56">
        <v>20</v>
      </c>
      <c r="D56" s="17" cm="1">
        <f t="array" ref="D56">STOWA2024_JAARROND_V(D$2*60,$C56,2100,"L","")</f>
        <v>20.83343154079212</v>
      </c>
      <c r="E56" s="17" cm="1">
        <f t="array" ref="E56">STOWA2024_JAARROND_V(E$2*60,$C56,2100,"L","")</f>
        <v>30.980493952920817</v>
      </c>
      <c r="F56" s="17" cm="1">
        <f t="array" ref="F56">STOWA2024_JAARROND_V(F$2*60,$C56,2100,"L","")</f>
        <v>38.207639098168777</v>
      </c>
      <c r="G56" s="17" cm="1">
        <f t="array" ref="G56">STOWA2024_JAARROND_V(G$2*60,$C56,2100,"L","")</f>
        <v>45.31888610897105</v>
      </c>
      <c r="H56" s="17" cm="1">
        <f t="array" ref="H56">STOWA2024_JAARROND_V(H$2*60,$C56,2100,"L","")</f>
        <v>52.387789837688906</v>
      </c>
      <c r="I56" s="17" cm="1">
        <f t="array" ref="I56">STOWA2024_JAARROND_V(I$2*60,$C56,2100,"L","")</f>
        <v>59.468388770751844</v>
      </c>
      <c r="J56" s="17" cm="1">
        <f t="array" ref="J56">STOWA2024_JAARROND_V(J$2*60,$C56,2100,"L","")</f>
        <v>63.536338321933137</v>
      </c>
      <c r="K56" s="17" cm="1">
        <f t="array" ref="K56">STOWA2024_JAARROND_V(K$2*60,$C56,2100,"L","")</f>
        <v>74.491007338785593</v>
      </c>
      <c r="L56" s="17" cm="1">
        <f t="array" ref="L56">STOWA2024_JAARROND_V(L$2*60,$C56,2100,"L","")</f>
        <v>86.693476984221704</v>
      </c>
      <c r="M56" s="17" cm="1">
        <f t="array" ref="M56">STOWA2024_JAARROND_V(M$2*60,$C56,2100,"L","")</f>
        <v>95.800510523166807</v>
      </c>
      <c r="N56" s="17" cm="1">
        <f t="array" ref="N56">STOWA2024_JAARROND_V(N$2*60,$C56,2100,"L","")</f>
        <v>103.49366793076696</v>
      </c>
      <c r="O56" s="17" cm="1">
        <f t="array" ref="O56">STOWA2024_JAARROND_V(O$2*60,$C56,2100,"L","")</f>
        <v>128.56042458288115</v>
      </c>
      <c r="P56" s="17" cm="1">
        <f t="array" ref="P56">STOWA2024_JAARROND_V(P$2*60,$C56,2100,"L","")</f>
        <v>139.31872348037169</v>
      </c>
      <c r="R56" s="15" t="s">
        <v>65</v>
      </c>
      <c r="S56">
        <v>20</v>
      </c>
      <c r="T56" s="17" cm="1">
        <f t="array" ref="T56">STOWA2024_JAARROND_V(T$34*60,$C56,2100,"M","")</f>
        <v>22.285273992221587</v>
      </c>
      <c r="U56" s="17" cm="1">
        <f t="array" ref="U56">STOWA2024_JAARROND_V(U$34*60,$C56,2100,"M","")</f>
        <v>33.13946599739824</v>
      </c>
      <c r="V56" s="17" cm="1">
        <f t="array" ref="V56">STOWA2024_JAARROND_V(V$34*60,$C56,2100,"M","")</f>
        <v>40.87025722245636</v>
      </c>
      <c r="W56" s="17" cm="1">
        <f t="array" ref="W56">STOWA2024_JAARROND_V(W$34*60,$C56,2100,"M","")</f>
        <v>48.477073591223899</v>
      </c>
      <c r="X56" s="17" cm="1">
        <f t="array" ref="X56">STOWA2024_JAARROND_V(X$34*60,$C56,2100,"M","")</f>
        <v>56.038595854642857</v>
      </c>
      <c r="Y56" s="17" cm="1">
        <f t="array" ref="Y56">STOWA2024_JAARROND_V(Y$34*60,$C56,2100,"M","")</f>
        <v>63.612628339083955</v>
      </c>
      <c r="Z56" s="17" cm="1">
        <f t="array" ref="Z56">STOWA2024_JAARROND_V(Z$34*60,$C56,2100,"M","")</f>
        <v>67.964065602652639</v>
      </c>
      <c r="AA56" s="17" cm="1">
        <f t="array" ref="AA56">STOWA2024_JAARROND_V(AA$34*60,$C56,2100,"M","")</f>
        <v>79.682144789782825</v>
      </c>
      <c r="AB56" s="17" cm="1">
        <f t="array" ref="AB56">STOWA2024_JAARROND_V(AB$34*60,$C56,2100,"M","")</f>
        <v>91.221420605971261</v>
      </c>
      <c r="AC56" s="17" cm="1">
        <f t="array" ref="AC56">STOWA2024_JAARROND_V(AC$34*60,$C56,2100,"M","")</f>
        <v>99.929586397038847</v>
      </c>
      <c r="AD56" s="17" cm="1">
        <f t="array" ref="AD56">STOWA2024_JAARROND_V(AD$34*60,$C56,2100,"M","")</f>
        <v>107.33624655456865</v>
      </c>
      <c r="AE56" s="17" cm="1">
        <f t="array" ref="AE56">STOWA2024_JAARROND_V(AE$34*60,$C56,2100,"M","")</f>
        <v>132.79096440818785</v>
      </c>
      <c r="AF56" s="17" cm="1">
        <f t="array" ref="AF56">STOWA2024_JAARROND_V(AF$34*60,$C56,2100,"M","")</f>
        <v>143.90328680930367</v>
      </c>
      <c r="AH56" s="15" t="s">
        <v>65</v>
      </c>
      <c r="AI56">
        <v>20</v>
      </c>
      <c r="AJ56" s="17" cm="1">
        <f t="array" ref="AJ56">STOWA2024_JAARROND_V(AJ$34*60,$C56,2100,"H","")</f>
        <v>25.05697321767785</v>
      </c>
      <c r="AK56" s="17" cm="1">
        <f t="array" ref="AK56">STOWA2024_JAARROND_V(AK$34*60,$C56,2100,"H","")</f>
        <v>37.261139900491507</v>
      </c>
      <c r="AL56" s="17" cm="1">
        <f t="array" ref="AL56">STOWA2024_JAARROND_V(AL$34*60,$C56,2100,"H","")</f>
        <v>45.953437277914489</v>
      </c>
      <c r="AM56" s="17" cm="1">
        <f t="array" ref="AM56">STOWA2024_JAARROND_V(AM$34*60,$C56,2100,"H","")</f>
        <v>54.506340602797536</v>
      </c>
      <c r="AN56" s="17" cm="1">
        <f t="array" ref="AN56">STOWA2024_JAARROND_V(AN$34*60,$C56,2100,"H","")</f>
        <v>63.008316432464049</v>
      </c>
      <c r="AO56" s="17" cm="1">
        <f t="array" ref="AO56">STOWA2024_JAARROND_V(AO$34*60,$C56,2100,"H","")</f>
        <v>71.52435842408164</v>
      </c>
      <c r="AP56" s="17" cm="1">
        <f t="array" ref="AP56">STOWA2024_JAARROND_V(AP$34*60,$C56,2100,"H","")</f>
        <v>76.416999502208071</v>
      </c>
      <c r="AQ56" s="17" cm="1">
        <f t="array" ref="AQ56">STOWA2024_JAARROND_V(AQ$34*60,$C56,2100,"H","")</f>
        <v>89.592498105323017</v>
      </c>
      <c r="AR56" s="17" cm="1">
        <f t="array" ref="AR56">STOWA2024_JAARROND_V(AR$34*60,$C56,2100,"H","")</f>
        <v>99.865676611129516</v>
      </c>
      <c r="AS56" s="17" cm="1">
        <f t="array" ref="AS56">STOWA2024_JAARROND_V(AS$34*60,$C56,2100,"H","")</f>
        <v>107.81236761079458</v>
      </c>
      <c r="AT56" s="17" cm="1">
        <f t="array" ref="AT56">STOWA2024_JAARROND_V(AT$34*60,$C56,2100,"H","")</f>
        <v>114.67207847273544</v>
      </c>
      <c r="AU56" s="17" cm="1">
        <f t="array" ref="AU56">STOWA2024_JAARROND_V(AU$34*60,$C56,2100,"H","")</f>
        <v>140.86744952922788</v>
      </c>
      <c r="AV56" s="17" cm="1">
        <f t="array" ref="AV56">STOWA2024_JAARROND_V(AV$34*60,$C56,2100,"H","")</f>
        <v>152.65563498271925</v>
      </c>
    </row>
    <row r="57" spans="2:48" x14ac:dyDescent="0.3">
      <c r="B57" s="15" t="s">
        <v>66</v>
      </c>
      <c r="C57">
        <v>25</v>
      </c>
      <c r="D57" s="17" cm="1">
        <f t="array" ref="D57">STOWA2024_JAARROND_V(D$2*60,$C57,2100,"L","")</f>
        <v>21.850370529682049</v>
      </c>
      <c r="E57" s="17" cm="1">
        <f t="array" ref="E57">STOWA2024_JAARROND_V(E$2*60,$C57,2100,"L","")</f>
        <v>32.802925849858362</v>
      </c>
      <c r="F57" s="17" cm="1">
        <f t="array" ref="F57">STOWA2024_JAARROND_V(F$2*60,$C57,2100,"L","")</f>
        <v>40.560962547489225</v>
      </c>
      <c r="G57" s="17" cm="1">
        <f t="array" ref="G57">STOWA2024_JAARROND_V(G$2*60,$C57,2100,"L","")</f>
        <v>48.101785533786376</v>
      </c>
      <c r="H57" s="17" cm="1">
        <f t="array" ref="H57">STOWA2024_JAARROND_V(H$2*60,$C57,2100,"L","")</f>
        <v>55.485981333902373</v>
      </c>
      <c r="I57" s="17" cm="1">
        <f t="array" ref="I57">STOWA2024_JAARROND_V(I$2*60,$C57,2100,"L","")</f>
        <v>62.760300718392209</v>
      </c>
      <c r="J57" s="17" cm="1">
        <f t="array" ref="J57">STOWA2024_JAARROND_V(J$2*60,$C57,2100,"L","")</f>
        <v>66.873439110811844</v>
      </c>
      <c r="K57" s="17" cm="1">
        <f t="array" ref="K57">STOWA2024_JAARROND_V(K$2*60,$C57,2100,"L","")</f>
        <v>77.884674700101243</v>
      </c>
      <c r="L57" s="17" cm="1">
        <f t="array" ref="L57">STOWA2024_JAARROND_V(L$2*60,$C57,2100,"L","")</f>
        <v>90.165882921521032</v>
      </c>
      <c r="M57" s="17" cm="1">
        <f t="array" ref="M57">STOWA2024_JAARROND_V(M$2*60,$C57,2100,"L","")</f>
        <v>99.302041585259587</v>
      </c>
      <c r="N57" s="17" cm="1">
        <f t="array" ref="N57">STOWA2024_JAARROND_V(N$2*60,$C57,2100,"L","")</f>
        <v>107.01110647263157</v>
      </c>
      <c r="O57" s="17" cm="1">
        <f t="array" ref="O57">STOWA2024_JAARROND_V(O$2*60,$C57,2100,"L","")</f>
        <v>132.1250190547515</v>
      </c>
      <c r="P57" s="17" cm="1">
        <f t="array" ref="P57">STOWA2024_JAARROND_V(P$2*60,$C57,2100,"L","")</f>
        <v>142.90389519121305</v>
      </c>
      <c r="R57" s="15" t="s">
        <v>66</v>
      </c>
      <c r="S57">
        <v>25</v>
      </c>
      <c r="T57" s="17" cm="1">
        <f t="array" ref="T57">STOWA2024_JAARROND_V(T$34*60,$C57,2100,"M","")</f>
        <v>23.373081536380163</v>
      </c>
      <c r="U57" s="17" cm="1">
        <f t="array" ref="U57">STOWA2024_JAARROND_V(U$34*60,$C57,2100,"M","")</f>
        <v>35.088899727309496</v>
      </c>
      <c r="V57" s="17" cm="1">
        <f t="array" ref="V57">STOWA2024_JAARROND_V(V$34*60,$C57,2100,"M","")</f>
        <v>43.387579333206062</v>
      </c>
      <c r="W57" s="17" cm="1">
        <f t="array" ref="W57">STOWA2024_JAARROND_V(W$34*60,$C57,2100,"M","")</f>
        <v>51.453908014942051</v>
      </c>
      <c r="X57" s="17" cm="1">
        <f t="array" ref="X57">STOWA2024_JAARROND_V(X$34*60,$C57,2100,"M","")</f>
        <v>59.352694458048582</v>
      </c>
      <c r="Y57" s="17" cm="1">
        <f t="array" ref="Y57">STOWA2024_JAARROND_V(Y$34*60,$C57,2100,"M","")</f>
        <v>67.133947405882495</v>
      </c>
      <c r="Z57" s="17" cm="1">
        <f t="array" ref="Z57">STOWA2024_JAARROND_V(Z$34*60,$C57,2100,"M","")</f>
        <v>71.533722635590635</v>
      </c>
      <c r="AA57" s="17" cm="1">
        <f t="array" ref="AA57">STOWA2024_JAARROND_V(AA$34*60,$C57,2100,"M","")</f>
        <v>83.312310412632655</v>
      </c>
      <c r="AB57" s="17" cm="1">
        <f t="array" ref="AB57">STOWA2024_JAARROND_V(AB$34*60,$C57,2100,"M","")</f>
        <v>94.875188035079049</v>
      </c>
      <c r="AC57" s="17" cm="1">
        <f t="array" ref="AC57">STOWA2024_JAARROND_V(AC$34*60,$C57,2100,"M","")</f>
        <v>103.58203614788543</v>
      </c>
      <c r="AD57" s="17" cm="1">
        <f t="array" ref="AD57">STOWA2024_JAARROND_V(AD$34*60,$C57,2100,"M","")</f>
        <v>110.98428278827026</v>
      </c>
      <c r="AE57" s="17" cm="1">
        <f t="array" ref="AE57">STOWA2024_JAARROND_V(AE$34*60,$C57,2100,"M","")</f>
        <v>136.47285904395576</v>
      </c>
      <c r="AF57" s="17" cm="1">
        <f t="array" ref="AF57">STOWA2024_JAARROND_V(AF$34*60,$C57,2100,"M","")</f>
        <v>147.60643581955492</v>
      </c>
      <c r="AH57" s="15" t="s">
        <v>66</v>
      </c>
      <c r="AI57">
        <v>25</v>
      </c>
      <c r="AJ57" s="17" cm="1">
        <f t="array" ref="AJ57">STOWA2024_JAARROND_V(AJ$34*60,$C57,2100,"H","")</f>
        <v>26.280075276440204</v>
      </c>
      <c r="AK57" s="17" cm="1">
        <f t="array" ref="AK57">STOWA2024_JAARROND_V(AK$34*60,$C57,2100,"H","")</f>
        <v>39.453031675170777</v>
      </c>
      <c r="AL57" s="17" cm="1">
        <f t="array" ref="AL57">STOWA2024_JAARROND_V(AL$34*60,$C57,2100,"H","")</f>
        <v>48.783847742301852</v>
      </c>
      <c r="AM57" s="17" cm="1">
        <f t="array" ref="AM57">STOWA2024_JAARROND_V(AM$34*60,$C57,2100,"H","")</f>
        <v>57.853414569875625</v>
      </c>
      <c r="AN57" s="17" cm="1">
        <f t="array" ref="AN57">STOWA2024_JAARROND_V(AN$34*60,$C57,2100,"H","")</f>
        <v>66.734601331418645</v>
      </c>
      <c r="AO57" s="17" cm="1">
        <f t="array" ref="AO57">STOWA2024_JAARROND_V(AO$34*60,$C57,2100,"H","")</f>
        <v>75.483636536545788</v>
      </c>
      <c r="AP57" s="17" cm="1">
        <f t="array" ref="AP57">STOWA2024_JAARROND_V(AP$34*60,$C57,2100,"H","")</f>
        <v>80.43062754653198</v>
      </c>
      <c r="AQ57" s="17" cm="1">
        <f t="array" ref="AQ57">STOWA2024_JAARROND_V(AQ$34*60,$C57,2100,"H","")</f>
        <v>93.674160409283559</v>
      </c>
      <c r="AR57" s="17" cm="1">
        <f t="array" ref="AR57">STOWA2024_JAARROND_V(AR$34*60,$C57,2100,"H","")</f>
        <v>103.86567961550796</v>
      </c>
      <c r="AS57" s="17" cm="1">
        <f t="array" ref="AS57">STOWA2024_JAARROND_V(AS$34*60,$C57,2100,"H","")</f>
        <v>111.75293485835296</v>
      </c>
      <c r="AT57" s="17" cm="1">
        <f t="array" ref="AT57">STOWA2024_JAARROND_V(AT$34*60,$C57,2100,"H","")</f>
        <v>118.56943757267136</v>
      </c>
      <c r="AU57" s="17" cm="1">
        <f t="array" ref="AU57">STOWA2024_JAARROND_V(AU$34*60,$C57,2100,"H","")</f>
        <v>144.77328084152757</v>
      </c>
      <c r="AV57" s="17" cm="1">
        <f t="array" ref="AV57">STOWA2024_JAARROND_V(AV$34*60,$C57,2100,"H","")</f>
        <v>156.58401338275303</v>
      </c>
    </row>
    <row r="58" spans="2:48" x14ac:dyDescent="0.3">
      <c r="B58" s="15" t="s">
        <v>67</v>
      </c>
      <c r="C58">
        <v>50</v>
      </c>
      <c r="D58" s="17" cm="1">
        <f t="array" ref="D58">STOWA2024_JAARROND_V(D$2*60,$C58,2100,"L","")</f>
        <v>25.348664625825137</v>
      </c>
      <c r="E58" s="17" cm="1">
        <f t="array" ref="E58">STOWA2024_JAARROND_V(E$2*60,$C58,2100,"L","")</f>
        <v>39.225306481404942</v>
      </c>
      <c r="F58" s="17" cm="1">
        <f t="array" ref="F58">STOWA2024_JAARROND_V(F$2*60,$C58,2100,"L","")</f>
        <v>48.922285047873416</v>
      </c>
      <c r="G58" s="17" cm="1">
        <f t="array" ref="G58">STOWA2024_JAARROND_V(G$2*60,$C58,2100,"L","")</f>
        <v>58.015928164641309</v>
      </c>
      <c r="H58" s="17" cm="1">
        <f t="array" ref="H58">STOWA2024_JAARROND_V(H$2*60,$C58,2100,"L","")</f>
        <v>66.492317752824249</v>
      </c>
      <c r="I58" s="17" cm="1">
        <f t="array" ref="I58">STOWA2024_JAARROND_V(I$2*60,$C58,2100,"L","")</f>
        <v>74.358096219251919</v>
      </c>
      <c r="J58" s="17" cm="1">
        <f t="array" ref="J58">STOWA2024_JAARROND_V(J$2*60,$C58,2100,"L","")</f>
        <v>78.543813364100231</v>
      </c>
      <c r="K58" s="17" cm="1">
        <f t="array" ref="K58">STOWA2024_JAARROND_V(K$2*60,$C58,2100,"L","")</f>
        <v>89.116002111278476</v>
      </c>
      <c r="L58" s="17" cm="1">
        <f t="array" ref="L58">STOWA2024_JAARROND_V(L$2*60,$C58,2100,"L","")</f>
        <v>101.46459182234295</v>
      </c>
      <c r="M58" s="17" cm="1">
        <f t="array" ref="M58">STOWA2024_JAARROND_V(M$2*60,$C58,2100,"L","")</f>
        <v>110.55775805228055</v>
      </c>
      <c r="N58" s="17" cm="1">
        <f t="array" ref="N58">STOWA2024_JAARROND_V(N$2*60,$C58,2100,"L","")</f>
        <v>118.20959428860647</v>
      </c>
      <c r="O58" s="17" cm="1">
        <f t="array" ref="O58">STOWA2024_JAARROND_V(O$2*60,$C58,2100,"L","")</f>
        <v>143.1759542732014</v>
      </c>
      <c r="P58" s="17" cm="1">
        <f t="array" ref="P58">STOWA2024_JAARROND_V(P$2*60,$C58,2100,"L","")</f>
        <v>153.91281886677814</v>
      </c>
      <c r="R58" s="15" t="s">
        <v>67</v>
      </c>
      <c r="S58">
        <v>50</v>
      </c>
      <c r="T58" s="17" cm="1">
        <f t="array" ref="T58">STOWA2024_JAARROND_V(T$34*60,$C58,2100,"M","")</f>
        <v>27.115165133375328</v>
      </c>
      <c r="U58" s="17" cm="1">
        <f t="array" ref="U58">STOWA2024_JAARROND_V(U$34*60,$C58,2100,"M","")</f>
        <v>41.958843921385885</v>
      </c>
      <c r="V58" s="17" cm="1">
        <f t="array" ref="V58">STOWA2024_JAARROND_V(V$34*60,$C58,2100,"M","")</f>
        <v>52.331586588733984</v>
      </c>
      <c r="W58" s="17" cm="1">
        <f t="array" ref="W58">STOWA2024_JAARROND_V(W$34*60,$C58,2100,"M","")</f>
        <v>62.058948499701586</v>
      </c>
      <c r="X58" s="17" cm="1">
        <f t="array" ref="X58">STOWA2024_JAARROND_V(X$34*60,$C58,2100,"M","")</f>
        <v>71.126041650803714</v>
      </c>
      <c r="Y58" s="17" cm="1">
        <f t="array" ref="Y58">STOWA2024_JAARROND_V(Y$34*60,$C58,2100,"M","")</f>
        <v>79.539971345642286</v>
      </c>
      <c r="Z58" s="17" cm="1">
        <f t="array" ref="Z58">STOWA2024_JAARROND_V(Z$34*60,$C58,2100,"M","")</f>
        <v>84.017383203801174</v>
      </c>
      <c r="AA58" s="17" cm="1">
        <f t="array" ref="AA58">STOWA2024_JAARROND_V(AA$34*60,$C58,2100,"M","")</f>
        <v>95.326327794471851</v>
      </c>
      <c r="AB58" s="17" cm="1">
        <f t="array" ref="AB58">STOWA2024_JAARROND_V(AB$34*60,$C58,2100,"M","")</f>
        <v>106.76402111457236</v>
      </c>
      <c r="AC58" s="17" cm="1">
        <f t="array" ref="AC58">STOWA2024_JAARROND_V(AC$34*60,$C58,2100,"M","")</f>
        <v>115.32288267374759</v>
      </c>
      <c r="AD58" s="17" cm="1">
        <f t="array" ref="AD58">STOWA2024_JAARROND_V(AD$34*60,$C58,2100,"M","")</f>
        <v>122.59855517117494</v>
      </c>
      <c r="AE58" s="17" cm="1">
        <f t="array" ref="AE58">STOWA2024_JAARROND_V(AE$34*60,$C58,2100,"M","")</f>
        <v>147.88744755384604</v>
      </c>
      <c r="AF58" s="17" cm="1">
        <f t="array" ref="AF58">STOWA2024_JAARROND_V(AF$34*60,$C58,2100,"M","")</f>
        <v>158.97763031208683</v>
      </c>
      <c r="AH58" s="15" t="s">
        <v>67</v>
      </c>
      <c r="AI58">
        <v>50</v>
      </c>
      <c r="AJ58" s="17" cm="1">
        <f t="array" ref="AJ58">STOWA2024_JAARROND_V(AJ$34*60,$C58,2100,"H","")</f>
        <v>30.487575193243877</v>
      </c>
      <c r="AK58" s="17" cm="1">
        <f t="array" ref="AK58">STOWA2024_JAARROND_V(AK$34*60,$C58,2100,"H","")</f>
        <v>47.177415397713148</v>
      </c>
      <c r="AL58" s="17" cm="1">
        <f t="array" ref="AL58">STOWA2024_JAARROND_V(AL$34*60,$C58,2100,"H","")</f>
        <v>58.840253166740538</v>
      </c>
      <c r="AM58" s="17" cm="1">
        <f t="array" ref="AM58">STOWA2024_JAARROND_V(AM$34*60,$C58,2100,"H","")</f>
        <v>69.777441866634859</v>
      </c>
      <c r="AN58" s="17" cm="1">
        <f t="array" ref="AN58">STOWA2024_JAARROND_V(AN$34*60,$C58,2100,"H","")</f>
        <v>79.972241819673613</v>
      </c>
      <c r="AO58" s="17" cm="1">
        <f t="array" ref="AO58">STOWA2024_JAARROND_V(AO$34*60,$C58,2100,"H","")</f>
        <v>89.432642041478431</v>
      </c>
      <c r="AP58" s="17" cm="1">
        <f t="array" ref="AP58">STOWA2024_JAARROND_V(AP$34*60,$C58,2100,"H","")</f>
        <v>94.466925625048432</v>
      </c>
      <c r="AQ58" s="17" cm="1">
        <f t="array" ref="AQ58">STOWA2024_JAARROND_V(AQ$34*60,$C58,2100,"H","")</f>
        <v>107.18240409875014</v>
      </c>
      <c r="AR58" s="17" cm="1">
        <f t="array" ref="AR58">STOWA2024_JAARROND_V(AR$34*60,$C58,2100,"H","")</f>
        <v>116.88111339973759</v>
      </c>
      <c r="AS58" s="17" cm="1">
        <f t="array" ref="AS58">STOWA2024_JAARROND_V(AS$34*60,$C58,2100,"H","")</f>
        <v>124.41993876927557</v>
      </c>
      <c r="AT58" s="17" cm="1">
        <f t="array" ref="AT58">STOWA2024_JAARROND_V(AT$34*60,$C58,2100,"H","")</f>
        <v>130.977480492442</v>
      </c>
      <c r="AU58" s="17" cm="1">
        <f t="array" ref="AU58">STOWA2024_JAARROND_V(AU$34*60,$C58,2100,"H","")</f>
        <v>156.88211654416764</v>
      </c>
      <c r="AV58" s="17" cm="1">
        <f t="array" ref="AV58">STOWA2024_JAARROND_V(AV$34*60,$C58,2100,"H","")</f>
        <v>168.64681579858521</v>
      </c>
    </row>
    <row r="59" spans="2:48" x14ac:dyDescent="0.3">
      <c r="B59" s="15" t="s">
        <v>68</v>
      </c>
      <c r="C59">
        <v>100</v>
      </c>
      <c r="D59" s="17" cm="1">
        <f t="array" ref="D59">STOWA2024_JAARROND_V(D$2*60,$C59,2100,"L","")</f>
        <v>29.440643200059725</v>
      </c>
      <c r="E59" s="17" cm="1">
        <f t="array" ref="E59">STOWA2024_JAARROND_V(E$2*60,$C59,2100,"L","")</f>
        <v>47.009717400654424</v>
      </c>
      <c r="F59" s="17" cm="1">
        <f t="array" ref="F59">STOWA2024_JAARROND_V(F$2*60,$C59,2100,"L","")</f>
        <v>59.17931386241699</v>
      </c>
      <c r="G59" s="17" cm="1">
        <f t="array" ref="G59">STOWA2024_JAARROND_V(G$2*60,$C59,2100,"L","")</f>
        <v>70.2258223850272</v>
      </c>
      <c r="H59" s="17" cm="1">
        <f t="array" ref="H59">STOWA2024_JAARROND_V(H$2*60,$C59,2100,"L","")</f>
        <v>79.991360070983134</v>
      </c>
      <c r="I59" s="17" cm="1">
        <f t="array" ref="I59">STOWA2024_JAARROND_V(I$2*60,$C59,2100,"L","")</f>
        <v>88.409907409520073</v>
      </c>
      <c r="J59" s="17" cm="1">
        <f t="array" ref="J59">STOWA2024_JAARROND_V(J$2*60,$C59,2100,"L","")</f>
        <v>92.530463518192619</v>
      </c>
      <c r="K59" s="17" cm="1">
        <f t="array" ref="K59">STOWA2024_JAARROND_V(K$2*60,$C59,2100,"L","")</f>
        <v>101.4710705953769</v>
      </c>
      <c r="L59" s="17" cm="1">
        <f t="array" ref="L59">STOWA2024_JAARROND_V(L$2*60,$C59,2100,"L","")</f>
        <v>113.58188030652212</v>
      </c>
      <c r="M59" s="17" cm="1">
        <f t="array" ref="M59">STOWA2024_JAARROND_V(M$2*60,$C59,2100,"L","")</f>
        <v>122.41029165840716</v>
      </c>
      <c r="N59" s="17" cm="1">
        <f t="array" ref="N59">STOWA2024_JAARROND_V(N$2*60,$C59,2100,"L","")</f>
        <v>129.83214535841668</v>
      </c>
      <c r="O59" s="17" cm="1">
        <f t="array" ref="O59">STOWA2024_JAARROND_V(O$2*60,$C59,2100,"L","")</f>
        <v>154.19412411535299</v>
      </c>
      <c r="P59" s="17" cm="1">
        <f t="array" ref="P59">STOWA2024_JAARROND_V(P$2*60,$C59,2100,"L","")</f>
        <v>164.73122453601661</v>
      </c>
      <c r="R59" s="15" t="s">
        <v>68</v>
      </c>
      <c r="S59">
        <v>100</v>
      </c>
      <c r="T59" s="17" cm="1">
        <f t="array" ref="T59">STOWA2024_JAARROND_V(T$34*60,$C59,2100,"M","")</f>
        <v>31.492305957178893</v>
      </c>
      <c r="U59" s="17" cm="1">
        <f t="array" ref="U59">STOWA2024_JAARROND_V(U$34*60,$C59,2100,"M","")</f>
        <v>50.28573571853628</v>
      </c>
      <c r="V59" s="17" cm="1">
        <f t="array" ref="V59">STOWA2024_JAARROND_V(V$34*60,$C59,2100,"M","")</f>
        <v>63.303408346981129</v>
      </c>
      <c r="W59" s="17" cm="1">
        <f t="array" ref="W59">STOWA2024_JAARROND_V(W$34*60,$C59,2100,"M","")</f>
        <v>75.119727161371685</v>
      </c>
      <c r="X59" s="17" cm="1">
        <f t="array" ref="X59">STOWA2024_JAARROND_V(X$34*60,$C59,2100,"M","")</f>
        <v>85.565806703610122</v>
      </c>
      <c r="Y59" s="17" cm="1">
        <f t="array" ref="Y59">STOWA2024_JAARROND_V(Y$34*60,$C59,2100,"M","")</f>
        <v>94.571026688058737</v>
      </c>
      <c r="Z59" s="17" cm="1">
        <f t="array" ref="Z59">STOWA2024_JAARROND_V(Z$34*60,$C59,2100,"M","")</f>
        <v>98.97873656063976</v>
      </c>
      <c r="AA59" s="17" cm="1">
        <f t="array" ref="AA59">STOWA2024_JAARROND_V(AA$34*60,$C59,2100,"M","")</f>
        <v>108.54239763979156</v>
      </c>
      <c r="AB59" s="17" cm="1">
        <f t="array" ref="AB59">STOWA2024_JAARROND_V(AB$34*60,$C59,2100,"M","")</f>
        <v>119.51418765386546</v>
      </c>
      <c r="AC59" s="17" cm="1">
        <f t="array" ref="AC59">STOWA2024_JAARROND_V(AC$34*60,$C59,2100,"M","")</f>
        <v>127.68626961760752</v>
      </c>
      <c r="AD59" s="17" cm="1">
        <f t="array" ref="AD59">STOWA2024_JAARROND_V(AD$34*60,$C59,2100,"M","")</f>
        <v>134.65263569769331</v>
      </c>
      <c r="AE59" s="17" cm="1">
        <f t="array" ref="AE59">STOWA2024_JAARROND_V(AE$34*60,$C59,2100,"M","")</f>
        <v>159.26819247670736</v>
      </c>
      <c r="AF59" s="17" cm="1">
        <f t="array" ref="AF59">STOWA2024_JAARROND_V(AF$34*60,$C59,2100,"M","")</f>
        <v>170.15203741939249</v>
      </c>
      <c r="AH59" s="15" t="s">
        <v>68</v>
      </c>
      <c r="AI59">
        <v>100</v>
      </c>
      <c r="AJ59" s="17" cm="1">
        <f t="array" ref="AJ59">STOWA2024_JAARROND_V(AJ$34*60,$C59,2100,"H","")</f>
        <v>35.409116675315495</v>
      </c>
      <c r="AK59" s="17" cm="1">
        <f t="array" ref="AK59">STOWA2024_JAARROND_V(AK$34*60,$C59,2100,"H","")</f>
        <v>56.539952507219837</v>
      </c>
      <c r="AL59" s="17" cm="1">
        <f t="array" ref="AL59">STOWA2024_JAARROND_V(AL$34*60,$C59,2100,"H","")</f>
        <v>71.176679635694512</v>
      </c>
      <c r="AM59" s="17" cm="1">
        <f t="array" ref="AM59">STOWA2024_JAARROND_V(AM$34*60,$C59,2100,"H","")</f>
        <v>84.46263627984753</v>
      </c>
      <c r="AN59" s="17" cm="1">
        <f t="array" ref="AN59">STOWA2024_JAARROND_V(AN$34*60,$C59,2100,"H","")</f>
        <v>96.20793209317074</v>
      </c>
      <c r="AO59" s="17" cm="1">
        <f t="array" ref="AO59">STOWA2024_JAARROND_V(AO$34*60,$C59,2100,"H","")</f>
        <v>106.33316349254167</v>
      </c>
      <c r="AP59" s="17" cm="1">
        <f t="array" ref="AP59">STOWA2024_JAARROND_V(AP$34*60,$C59,2100,"H","")</f>
        <v>111.28907600531159</v>
      </c>
      <c r="AQ59" s="17" cm="1">
        <f t="array" ref="AQ59">STOWA2024_JAARROND_V(AQ$34*60,$C59,2100,"H","")</f>
        <v>122.0422038154923</v>
      </c>
      <c r="AR59" s="17" cm="1">
        <f t="array" ref="AR59">STOWA2024_JAARROND_V(AR$34*60,$C59,2100,"H","")</f>
        <v>130.83950168061182</v>
      </c>
      <c r="AS59" s="17" cm="1">
        <f t="array" ref="AS59">STOWA2024_JAARROND_V(AS$34*60,$C59,2100,"H","")</f>
        <v>137.75859117608093</v>
      </c>
      <c r="AT59" s="17" cm="1">
        <f t="array" ref="AT59">STOWA2024_JAARROND_V(AT$34*60,$C59,2100,"H","")</f>
        <v>143.85538998176679</v>
      </c>
      <c r="AU59" s="17" cm="1">
        <f t="array" ref="AU59">STOWA2024_JAARROND_V(AU$34*60,$C59,2100,"H","")</f>
        <v>168.95505025747482</v>
      </c>
      <c r="AV59" s="17" cm="1">
        <f t="array" ref="AV59">STOWA2024_JAARROND_V(AV$34*60,$C59,2100,"H","")</f>
        <v>180.50086201492826</v>
      </c>
    </row>
    <row r="60" spans="2:48" x14ac:dyDescent="0.3">
      <c r="B60" s="15" t="s">
        <v>69</v>
      </c>
      <c r="C60">
        <v>200</v>
      </c>
      <c r="D60" s="17" cm="1">
        <f t="array" ref="D60">STOWA2024_JAARROND_V(D$2*60,$C60,2100,"L","")</f>
        <v>34.240065989596431</v>
      </c>
      <c r="E60" s="17" cm="1">
        <f t="array" ref="E60">STOWA2024_JAARROND_V(E$2*60,$C60,2100,"L","")</f>
        <v>56.468876910592932</v>
      </c>
      <c r="F60" s="17" cm="1">
        <f t="array" ref="F60">STOWA2024_JAARROND_V(F$2*60,$C60,2100,"L","")</f>
        <v>71.792877591205482</v>
      </c>
      <c r="G60" s="17" cm="1">
        <f t="array" ref="G60">STOWA2024_JAARROND_V(G$2*60,$C60,2100,"L","")</f>
        <v>83.452704941686008</v>
      </c>
      <c r="H60" s="17" cm="1">
        <f t="array" ref="H60">STOWA2024_JAARROND_V(H$2*60,$C60,2100,"L","")</f>
        <v>90.981923655599758</v>
      </c>
      <c r="I60" s="17" cm="1">
        <f t="array" ref="I60">STOWA2024_JAARROND_V(I$2*60,$C60,2100,"L","")</f>
        <v>97.429333236369928</v>
      </c>
      <c r="J60" s="17" cm="1">
        <f t="array" ref="J60">STOWA2024_JAARROND_V(J$2*60,$C60,2100,"L","")</f>
        <v>100.65256772567781</v>
      </c>
      <c r="K60" s="17" cm="1">
        <f t="array" ref="K60">STOWA2024_JAARROND_V(K$2*60,$C60,2100,"L","")</f>
        <v>115.06231512581819</v>
      </c>
      <c r="L60" s="17" cm="1">
        <f t="array" ref="L60">STOWA2024_JAARROND_V(L$2*60,$C60,2100,"L","")</f>
        <v>126.57705360443197</v>
      </c>
      <c r="M60" s="17" cm="1">
        <f t="array" ref="M60">STOWA2024_JAARROND_V(M$2*60,$C60,2100,"L","")</f>
        <v>134.89128771902827</v>
      </c>
      <c r="N60" s="17" cm="1">
        <f t="array" ref="N60">STOWA2024_JAARROND_V(N$2*60,$C60,2100,"L","")</f>
        <v>141.89481806835551</v>
      </c>
      <c r="O60" s="17" cm="1">
        <f t="array" ref="O60">STOWA2024_JAARROND_V(O$2*60,$C60,2100,"L","")</f>
        <v>165.17962572863073</v>
      </c>
      <c r="P60" s="17" cm="1">
        <f t="array" ref="P60">STOWA2024_JAARROND_V(P$2*60,$C60,2100,"L","")</f>
        <v>175.3624092615477</v>
      </c>
      <c r="R60" s="15" t="s">
        <v>69</v>
      </c>
      <c r="S60">
        <v>200</v>
      </c>
      <c r="T60" s="17" cm="1">
        <f t="array" ref="T60">STOWA2024_JAARROND_V(T$34*60,$C60,2100,"M","")</f>
        <v>36.626191445986436</v>
      </c>
      <c r="U60" s="17" cm="1">
        <f t="array" ref="U60">STOWA2024_JAARROND_V(U$34*60,$C60,2100,"M","")</f>
        <v>60.404086168982197</v>
      </c>
      <c r="V60" s="17" cm="1">
        <f t="array" ref="V60">STOWA2024_JAARROND_V(V$34*60,$C60,2100,"M","")</f>
        <v>76.795987481820674</v>
      </c>
      <c r="W60" s="17" cm="1">
        <f t="array" ref="W60">STOWA2024_JAARROND_V(W$34*60,$C60,2100,"M","")</f>
        <v>89.268366153509149</v>
      </c>
      <c r="X60" s="17" cm="1">
        <f t="array" ref="X60">STOWA2024_JAARROND_V(X$34*60,$C60,2100,"M","")</f>
        <v>97.322281883061137</v>
      </c>
      <c r="Y60" s="17" cm="1">
        <f t="array" ref="Y60">STOWA2024_JAARROND_V(Y$34*60,$C60,2100,"M","")</f>
        <v>104.21899924650681</v>
      </c>
      <c r="Z60" s="17" cm="1">
        <f t="array" ref="Z60">STOWA2024_JAARROND_V(Z$34*60,$C60,2100,"M","")</f>
        <v>107.66685485275964</v>
      </c>
      <c r="AA60" s="17" cm="1">
        <f t="array" ref="AA60">STOWA2024_JAARROND_V(AA$34*60,$C60,2100,"M","")</f>
        <v>123.08079030271486</v>
      </c>
      <c r="AB60" s="17" cm="1">
        <f t="array" ref="AB60">STOWA2024_JAARROND_V(AB$34*60,$C60,2100,"M","")</f>
        <v>133.18809035673976</v>
      </c>
      <c r="AC60" s="17" cm="1">
        <f t="array" ref="AC60">STOWA2024_JAARROND_V(AC$34*60,$C60,2100,"M","")</f>
        <v>140.70520623234856</v>
      </c>
      <c r="AD60" s="17" cm="1">
        <f t="array" ref="AD60">STOWA2024_JAARROND_V(AD$34*60,$C60,2100,"M","")</f>
        <v>147.16317898008234</v>
      </c>
      <c r="AE60" s="17" cm="1">
        <f t="array" ref="AE60">STOWA2024_JAARROND_V(AE$34*60,$C60,2100,"M","")</f>
        <v>170.61519415679595</v>
      </c>
      <c r="AF60" s="17" cm="1">
        <f t="array" ref="AF60">STOWA2024_JAARROND_V(AF$34*60,$C60,2100,"M","")</f>
        <v>181.13306270058038</v>
      </c>
      <c r="AH60" s="15" t="s">
        <v>69</v>
      </c>
      <c r="AI60">
        <v>200</v>
      </c>
      <c r="AJ60" s="17" cm="1">
        <f t="array" ref="AJ60">STOWA2024_JAARROND_V(AJ$34*60,$C60,2100,"H","")</f>
        <v>41.181521862730989</v>
      </c>
      <c r="AK60" s="17" cm="1">
        <f t="array" ref="AK60">STOWA2024_JAARROND_V(AK$34*60,$C60,2100,"H","")</f>
        <v>67.916758389543546</v>
      </c>
      <c r="AL60" s="17" cm="1">
        <f t="array" ref="AL60">STOWA2024_JAARROND_V(AL$34*60,$C60,2100,"H","")</f>
        <v>86.347379091176961</v>
      </c>
      <c r="AM60" s="17" cm="1">
        <f t="array" ref="AM60">STOWA2024_JAARROND_V(AM$34*60,$C60,2100,"H","")</f>
        <v>100.37099210335334</v>
      </c>
      <c r="AN60" s="17" cm="1">
        <f t="array" ref="AN60">STOWA2024_JAARROND_V(AN$34*60,$C60,2100,"H","")</f>
        <v>109.42660213548743</v>
      </c>
      <c r="AO60" s="17" cm="1">
        <f t="array" ref="AO60">STOWA2024_JAARROND_V(AO$34*60,$C60,2100,"H","")</f>
        <v>117.1810889022227</v>
      </c>
      <c r="AP60" s="17" cm="1">
        <f t="array" ref="AP60">STOWA2024_JAARROND_V(AP$34*60,$C60,2100,"H","")</f>
        <v>121.05776664082498</v>
      </c>
      <c r="AQ60" s="17" cm="1">
        <f t="array" ref="AQ60">STOWA2024_JAARROND_V(AQ$34*60,$C60,2100,"H","")</f>
        <v>138.38878836769945</v>
      </c>
      <c r="AR60" s="17" cm="1">
        <f t="array" ref="AR60">STOWA2024_JAARROND_V(AR$34*60,$C60,2100,"H","")</f>
        <v>145.80916052023647</v>
      </c>
      <c r="AS60" s="17" cm="1">
        <f t="array" ref="AS60">STOWA2024_JAARROND_V(AS$34*60,$C60,2100,"H","")</f>
        <v>151.80450521232359</v>
      </c>
      <c r="AT60" s="17" cm="1">
        <f t="array" ref="AT60">STOWA2024_JAARROND_V(AT$34*60,$C60,2100,"H","")</f>
        <v>157.2209589024699</v>
      </c>
      <c r="AU60" s="17" cm="1">
        <f t="array" ref="AU60">STOWA2024_JAARROND_V(AU$34*60,$C60,2100,"H","")</f>
        <v>180.99218842874774</v>
      </c>
      <c r="AV60" s="17" cm="1">
        <f t="array" ref="AV60">STOWA2024_JAARROND_V(AV$34*60,$C60,2100,"H","")</f>
        <v>192.1497647205519</v>
      </c>
    </row>
    <row r="61" spans="2:48" x14ac:dyDescent="0.3">
      <c r="B61" s="15" t="s">
        <v>70</v>
      </c>
      <c r="C61">
        <v>250</v>
      </c>
      <c r="D61" s="17" cm="1">
        <f t="array" ref="D61">STOWA2024_JAARROND_V(D$2*60,$C61,2100,"L","")</f>
        <v>35.956538683338131</v>
      </c>
      <c r="E61" s="17" cm="1">
        <f t="array" ref="E61">STOWA2024_JAARROND_V(E$2*60,$C61,2100,"L","")</f>
        <v>59.930126124046716</v>
      </c>
      <c r="F61" s="17" cm="1">
        <f t="array" ref="F61">STOWA2024_JAARROND_V(F$2*60,$C61,2100,"L","")</f>
        <v>76.444048766689548</v>
      </c>
      <c r="G61" s="17" cm="1">
        <f t="array" ref="G61">STOWA2024_JAARROND_V(G$2*60,$C61,2100,"L","")</f>
        <v>88.761677735762149</v>
      </c>
      <c r="H61" s="17" cm="1">
        <f t="array" ref="H61">STOWA2024_JAARROND_V(H$2*60,$C61,2100,"L","")</f>
        <v>96.317568947553184</v>
      </c>
      <c r="I61" s="17" cm="1">
        <f t="array" ref="I61">STOWA2024_JAARROND_V(I$2*60,$C61,2100,"L","")</f>
        <v>102.58495518091405</v>
      </c>
      <c r="J61" s="17" cm="1">
        <f t="array" ref="J61">STOWA2024_JAARROND_V(J$2*60,$C61,2100,"L","")</f>
        <v>105.61338086903112</v>
      </c>
      <c r="K61" s="17" cm="1">
        <f t="array" ref="K61">STOWA2024_JAARROND_V(K$2*60,$C61,2100,"L","")</f>
        <v>119.72079079678934</v>
      </c>
      <c r="L61" s="17" cm="1">
        <f t="array" ref="L61">STOWA2024_JAARROND_V(L$2*60,$C61,2100,"L","")</f>
        <v>130.95771276259109</v>
      </c>
      <c r="M61" s="17" cm="1">
        <f t="array" ref="M61">STOWA2024_JAARROND_V(M$2*60,$C61,2100,"L","")</f>
        <v>139.04843656367888</v>
      </c>
      <c r="N61" s="17" cm="1">
        <f t="array" ref="N61">STOWA2024_JAARROND_V(N$2*60,$C61,2100,"L","")</f>
        <v>145.87450905543497</v>
      </c>
      <c r="O61" s="17" cm="1">
        <f t="array" ref="O61">STOWA2024_JAARROND_V(O$2*60,$C61,2100,"L","")</f>
        <v>168.70923205369681</v>
      </c>
      <c r="P61" s="17" cm="1">
        <f t="array" ref="P61">STOWA2024_JAARROND_V(P$2*60,$C61,2100,"L","")</f>
        <v>178.74558405909647</v>
      </c>
      <c r="R61" s="15" t="s">
        <v>70</v>
      </c>
      <c r="S61">
        <v>250</v>
      </c>
      <c r="T61" s="17" cm="1">
        <f t="array" ref="T61">STOWA2024_JAARROND_V(T$34*60,$C61,2100,"M","")</f>
        <v>38.462281876182836</v>
      </c>
      <c r="U61" s="17" cm="1">
        <f t="array" ref="U61">STOWA2024_JAARROND_V(U$34*60,$C61,2100,"M","")</f>
        <v>64.106543295459318</v>
      </c>
      <c r="V61" s="17" cm="1">
        <f t="array" ref="V61">STOWA2024_JAARROND_V(V$34*60,$C61,2100,"M","")</f>
        <v>81.771289981912048</v>
      </c>
      <c r="W61" s="17" cm="1">
        <f t="array" ref="W61">STOWA2024_JAARROND_V(W$34*60,$C61,2100,"M","")</f>
        <v>94.947311223195854</v>
      </c>
      <c r="X61" s="17" cm="1">
        <f t="array" ref="X61">STOWA2024_JAARROND_V(X$34*60,$C61,2100,"M","")</f>
        <v>103.02975820656883</v>
      </c>
      <c r="Y61" s="17" cm="1">
        <f t="array" ref="Y61">STOWA2024_JAARROND_V(Y$34*60,$C61,2100,"M","")</f>
        <v>109.73390673591925</v>
      </c>
      <c r="Z61" s="17" cm="1">
        <f t="array" ref="Z61">STOWA2024_JAARROND_V(Z$34*60,$C61,2100,"M","")</f>
        <v>112.9733776839782</v>
      </c>
      <c r="AA61" s="17" cm="1">
        <f t="array" ref="AA61">STOWA2024_JAARROND_V(AA$34*60,$C61,2100,"M","")</f>
        <v>128.06390633477221</v>
      </c>
      <c r="AB61" s="17" cm="1">
        <f t="array" ref="AB61">STOWA2024_JAARROND_V(AB$34*60,$C61,2100,"M","")</f>
        <v>137.79754847860701</v>
      </c>
      <c r="AC61" s="17" cm="1">
        <f t="array" ref="AC61">STOWA2024_JAARROND_V(AC$34*60,$C61,2100,"M","")</f>
        <v>145.04153139771813</v>
      </c>
      <c r="AD61" s="17" cm="1">
        <f t="array" ref="AD61">STOWA2024_JAARROND_V(AD$34*60,$C61,2100,"M","")</f>
        <v>151.29063046132575</v>
      </c>
      <c r="AE61" s="17" cm="1">
        <f t="array" ref="AE61">STOWA2024_JAARROND_V(AE$34*60,$C61,2100,"M","")</f>
        <v>174.2609492902865</v>
      </c>
      <c r="AF61" s="17" cm="1">
        <f t="array" ref="AF61">STOWA2024_JAARROND_V(AF$34*60,$C61,2100,"M","")</f>
        <v>184.62756768207529</v>
      </c>
      <c r="AH61" s="15" t="s">
        <v>70</v>
      </c>
      <c r="AI61">
        <v>250</v>
      </c>
      <c r="AJ61" s="17" cm="1">
        <f t="array" ref="AJ61">STOWA2024_JAARROND_V(AJ$34*60,$C61,2100,"H","")</f>
        <v>43.245973426159111</v>
      </c>
      <c r="AK61" s="17" cm="1">
        <f t="array" ref="AK61">STOWA2024_JAARROND_V(AK$34*60,$C61,2100,"H","")</f>
        <v>72.079703349974309</v>
      </c>
      <c r="AL61" s="17" cm="1">
        <f t="array" ref="AL61">STOWA2024_JAARROND_V(AL$34*60,$C61,2100,"H","")</f>
        <v>91.941477756427773</v>
      </c>
      <c r="AM61" s="17" cm="1">
        <f t="array" ref="AM61">STOWA2024_JAARROND_V(AM$34*60,$C61,2100,"H","")</f>
        <v>106.75624788102387</v>
      </c>
      <c r="AN61" s="17" cm="1">
        <f t="array" ref="AN61">STOWA2024_JAARROND_V(AN$34*60,$C61,2100,"H","")</f>
        <v>115.84393770105325</v>
      </c>
      <c r="AO61" s="17" cm="1">
        <f t="array" ref="AO61">STOWA2024_JAARROND_V(AO$34*60,$C61,2100,"H","")</f>
        <v>123.38190515911104</v>
      </c>
      <c r="AP61" s="17" cm="1">
        <f t="array" ref="AP61">STOWA2024_JAARROND_V(AP$34*60,$C61,2100,"H","")</f>
        <v>127.02428069433176</v>
      </c>
      <c r="AQ61" s="17" cm="1">
        <f t="array" ref="AQ61">STOWA2024_JAARROND_V(AQ$34*60,$C61,2100,"H","")</f>
        <v>143.99167236183047</v>
      </c>
      <c r="AR61" s="17" cm="1">
        <f t="array" ref="AR61">STOWA2024_JAARROND_V(AR$34*60,$C61,2100,"H","")</f>
        <v>150.85541666372833</v>
      </c>
      <c r="AS61" s="17" cm="1">
        <f t="array" ref="AS61">STOWA2024_JAARROND_V(AS$34*60,$C61,2100,"H","")</f>
        <v>156.48289426270216</v>
      </c>
      <c r="AT61" s="17" cm="1">
        <f t="array" ref="AT61">STOWA2024_JAARROND_V(AT$34*60,$C61,2100,"H","")</f>
        <v>161.63049859984443</v>
      </c>
      <c r="AU61" s="17" cm="1">
        <f t="array" ref="AU61">STOWA2024_JAARROND_V(AU$34*60,$C61,2100,"H","")</f>
        <v>184.8596821965032</v>
      </c>
      <c r="AV61" s="17" cm="1">
        <f t="array" ref="AV61">STOWA2024_JAARROND_V(AV$34*60,$C61,2100,"H","")</f>
        <v>195.85680914412578</v>
      </c>
    </row>
    <row r="62" spans="2:48" x14ac:dyDescent="0.3">
      <c r="B62" s="15" t="s">
        <v>71</v>
      </c>
      <c r="C62">
        <v>500</v>
      </c>
      <c r="D62" s="17" cm="1">
        <f t="array" ref="D62">STOWA2024_JAARROND_V(D$2*60,$C62,2100,"L","")</f>
        <v>41.893916397937637</v>
      </c>
      <c r="E62" s="17" cm="1">
        <f t="array" ref="E62">STOWA2024_JAARROND_V(E$2*60,$C62,2100,"L","")</f>
        <v>72.19093341201328</v>
      </c>
      <c r="F62" s="17" cm="1">
        <f t="array" ref="F62">STOWA2024_JAARROND_V(F$2*60,$C62,2100,"L","")</f>
        <v>93.053092202070829</v>
      </c>
      <c r="G62" s="17" cm="1">
        <f t="array" ref="G62">STOWA2024_JAARROND_V(G$2*60,$C62,2100,"L","")</f>
        <v>107.69001822206855</v>
      </c>
      <c r="H62" s="17" cm="1">
        <f t="array" ref="H62">STOWA2024_JAARROND_V(H$2*60,$C62,2100,"L","")</f>
        <v>115.14311386372637</v>
      </c>
      <c r="I62" s="17" cm="1">
        <f t="array" ref="I62">STOWA2024_JAARROND_V(I$2*60,$C62,2100,"L","")</f>
        <v>120.54251103968183</v>
      </c>
      <c r="J62" s="17" cm="1">
        <f t="array" ref="J62">STOWA2024_JAARROND_V(J$2*60,$C62,2100,"L","")</f>
        <v>122.74352351163715</v>
      </c>
      <c r="K62" s="17" cm="1">
        <f t="array" ref="K62">STOWA2024_JAARROND_V(K$2*60,$C62,2100,"L","")</f>
        <v>135.13799582226846</v>
      </c>
      <c r="L62" s="17" cm="1">
        <f t="array" ref="L62">STOWA2024_JAARROND_V(L$2*60,$C62,2100,"L","")</f>
        <v>145.21174685753755</v>
      </c>
      <c r="M62" s="17" cm="1">
        <f t="array" ref="M62">STOWA2024_JAARROND_V(M$2*60,$C62,2100,"L","")</f>
        <v>152.41164479368817</v>
      </c>
      <c r="N62" s="17" cm="1">
        <f t="array" ref="N62">STOWA2024_JAARROND_V(N$2*60,$C62,2100,"L","")</f>
        <v>158.54467244271882</v>
      </c>
      <c r="O62" s="17" cm="1">
        <f t="array" ref="O62">STOWA2024_JAARROND_V(O$2*60,$C62,2100,"L","")</f>
        <v>179.65169722126137</v>
      </c>
      <c r="P62" s="17" cm="1">
        <f t="array" ref="P62">STOWA2024_JAARROND_V(P$2*60,$C62,2100,"L","")</f>
        <v>189.13423936804082</v>
      </c>
      <c r="R62" s="15" t="s">
        <v>71</v>
      </c>
      <c r="S62">
        <v>500</v>
      </c>
      <c r="T62" s="17" cm="1">
        <f t="array" ref="T62">STOWA2024_JAARROND_V(T$34*60,$C62,2100,"M","")</f>
        <v>44.813424217092155</v>
      </c>
      <c r="U62" s="17" cm="1">
        <f t="array" ref="U62">STOWA2024_JAARROND_V(U$34*60,$C62,2100,"M","")</f>
        <v>77.221783060121425</v>
      </c>
      <c r="V62" s="17" cm="1">
        <f t="array" ref="V62">STOWA2024_JAARROND_V(V$34*60,$C62,2100,"M","")</f>
        <v>99.537786249291145</v>
      </c>
      <c r="W62" s="17" cm="1">
        <f t="array" ref="W62">STOWA2024_JAARROND_V(W$34*60,$C62,2100,"M","")</f>
        <v>115.19473196756356</v>
      </c>
      <c r="X62" s="17" cm="1">
        <f t="array" ref="X62">STOWA2024_JAARROND_V(X$34*60,$C62,2100,"M","")</f>
        <v>123.16721975189053</v>
      </c>
      <c r="Y62" s="17" cm="1">
        <f t="array" ref="Y62">STOWA2024_JAARROND_V(Y$34*60,$C62,2100,"M","")</f>
        <v>128.94289070765186</v>
      </c>
      <c r="Z62" s="17" cm="1">
        <f t="array" ref="Z62">STOWA2024_JAARROND_V(Z$34*60,$C62,2100,"M","")</f>
        <v>131.29728757701926</v>
      </c>
      <c r="AA62" s="17" cm="1">
        <f t="array" ref="AA62">STOWA2024_JAARROND_V(AA$34*60,$C62,2100,"M","")</f>
        <v>144.55550722703668</v>
      </c>
      <c r="AB62" s="17" cm="1">
        <f t="array" ref="AB62">STOWA2024_JAARROND_V(AB$34*60,$C62,2100,"M","")</f>
        <v>152.79606145489032</v>
      </c>
      <c r="AC62" s="17" cm="1">
        <f t="array" ref="AC62">STOWA2024_JAARROND_V(AC$34*60,$C62,2100,"M","")</f>
        <v>158.98070420660841</v>
      </c>
      <c r="AD62" s="17" cm="1">
        <f t="array" ref="AD62">STOWA2024_JAARROND_V(AD$34*60,$C62,2100,"M","")</f>
        <v>164.43121972069892</v>
      </c>
      <c r="AE62" s="17" cm="1">
        <f t="array" ref="AE62">STOWA2024_JAARROND_V(AE$34*60,$C62,2100,"M","")</f>
        <v>185.56349832369554</v>
      </c>
      <c r="AF62" s="17" cm="1">
        <f t="array" ref="AF62">STOWA2024_JAARROND_V(AF$34*60,$C62,2100,"M","")</f>
        <v>195.35808262751718</v>
      </c>
      <c r="AH62" s="15" t="s">
        <v>71</v>
      </c>
      <c r="AI62">
        <v>500</v>
      </c>
      <c r="AJ62" s="17" cm="1">
        <f t="array" ref="AJ62">STOWA2024_JAARROND_V(AJ$34*60,$C62,2100,"H","")</f>
        <v>50.387030053659885</v>
      </c>
      <c r="AK62" s="17" cm="1">
        <f t="array" ref="AK62">STOWA2024_JAARROND_V(AK$34*60,$C62,2100,"H","")</f>
        <v>86.826132388327864</v>
      </c>
      <c r="AL62" s="17" cm="1">
        <f t="array" ref="AL62">STOWA2024_JAARROND_V(AL$34*60,$C62,2100,"H","")</f>
        <v>111.91765670307542</v>
      </c>
      <c r="AM62" s="17" cm="1">
        <f t="array" ref="AM62">STOWA2024_JAARROND_V(AM$34*60,$C62,2100,"H","")</f>
        <v>129.52191275441771</v>
      </c>
      <c r="AN62" s="17" cm="1">
        <f t="array" ref="AN62">STOWA2024_JAARROND_V(AN$34*60,$C62,2100,"H","")</f>
        <v>138.48596735656758</v>
      </c>
      <c r="AO62" s="17" cm="1">
        <f t="array" ref="AO62">STOWA2024_JAARROND_V(AO$34*60,$C62,2100,"H","")</f>
        <v>144.97997916468555</v>
      </c>
      <c r="AP62" s="17" cm="1">
        <f t="array" ref="AP62">STOWA2024_JAARROND_V(AP$34*60,$C62,2100,"H","")</f>
        <v>147.62720079274877</v>
      </c>
      <c r="AQ62" s="17" cm="1">
        <f t="array" ref="AQ62">STOWA2024_JAARROND_V(AQ$34*60,$C62,2100,"H","")</f>
        <v>162.53439263613964</v>
      </c>
      <c r="AR62" s="17" cm="1">
        <f t="array" ref="AR62">STOWA2024_JAARROND_V(AR$34*60,$C62,2100,"H","")</f>
        <v>167.27520750438197</v>
      </c>
      <c r="AS62" s="17" cm="1">
        <f t="array" ref="AS62">STOWA2024_JAARROND_V(AS$34*60,$C62,2100,"H","")</f>
        <v>171.5216358130925</v>
      </c>
      <c r="AT62" s="17" cm="1">
        <f t="array" ref="AT62">STOWA2024_JAARROND_V(AT$34*60,$C62,2100,"H","")</f>
        <v>175.66917361502445</v>
      </c>
      <c r="AU62" s="17" cm="1">
        <f t="array" ref="AU62">STOWA2024_JAARROND_V(AU$34*60,$C62,2100,"H","")</f>
        <v>196.84966406470627</v>
      </c>
      <c r="AV62" s="17" cm="1">
        <f t="array" ref="AV62">STOWA2024_JAARROND_V(AV$34*60,$C62,2100,"H","")</f>
        <v>207.23996521379024</v>
      </c>
    </row>
    <row r="63" spans="2:48" x14ac:dyDescent="0.3">
      <c r="B63" s="15" t="s">
        <v>72</v>
      </c>
      <c r="C63">
        <v>1000</v>
      </c>
      <c r="D63" s="17" cm="1">
        <f t="array" ref="D63">STOWA2024_JAARROND_V(D$2*60,$C63,2100,"L","")</f>
        <v>48.872994950180086</v>
      </c>
      <c r="E63" s="17" cm="1">
        <f t="array" ref="E63">STOWA2024_JAARROND_V(E$2*60,$C63,2100,"L","")</f>
        <v>87.119860812268257</v>
      </c>
      <c r="F63" s="17" cm="1">
        <f t="array" ref="F63">STOWA2024_JAARROND_V(F$2*60,$C63,2100,"L","")</f>
        <v>113.5185614407259</v>
      </c>
      <c r="G63" s="17" cm="1">
        <f t="array" ref="G63">STOWA2024_JAARROND_V(G$2*60,$C63,2100,"L","")</f>
        <v>130.95939090501986</v>
      </c>
      <c r="H63" s="17" cm="1">
        <f t="array" ref="H63">STOWA2024_JAARROND_V(H$2*60,$C63,2100,"L","")</f>
        <v>137.9309987107778</v>
      </c>
      <c r="I63" s="17" cm="1">
        <f t="array" ref="I63">STOWA2024_JAARROND_V(I$2*60,$C63,2100,"L","")</f>
        <v>141.86878857777745</v>
      </c>
      <c r="J63" s="17" cm="1">
        <f t="array" ref="J63">STOWA2024_JAARROND_V(J$2*60,$C63,2100,"L","")</f>
        <v>142.82756414471092</v>
      </c>
      <c r="K63" s="17" cm="1">
        <f t="array" ref="K63">STOWA2024_JAARROND_V(K$2*60,$C63,2100,"L","")</f>
        <v>152.09775640529816</v>
      </c>
      <c r="L63" s="17" cm="1">
        <f t="array" ref="L63">STOWA2024_JAARROND_V(L$2*60,$C63,2100,"L","")</f>
        <v>160.4984707397</v>
      </c>
      <c r="M63" s="17" cm="1">
        <f t="array" ref="M63">STOWA2024_JAARROND_V(M$2*60,$C63,2100,"L","")</f>
        <v>166.48341668807882</v>
      </c>
      <c r="N63" s="17" cm="1">
        <f t="array" ref="N63">STOWA2024_JAARROND_V(N$2*60,$C63,2100,"L","")</f>
        <v>171.69462835207645</v>
      </c>
      <c r="O63" s="17" cm="1">
        <f t="array" ref="O63">STOWA2024_JAARROND_V(O$2*60,$C63,2100,"L","")</f>
        <v>190.56171861988256</v>
      </c>
      <c r="P63" s="17" cm="1">
        <f t="array" ref="P63">STOWA2024_JAARROND_V(P$2*60,$C63,2100,"L","")</f>
        <v>199.3431108982796</v>
      </c>
      <c r="R63" s="15" t="s">
        <v>72</v>
      </c>
      <c r="S63">
        <v>1000</v>
      </c>
      <c r="T63" s="17" cm="1">
        <f t="array" ref="T63">STOWA2024_JAARROND_V(T$34*60,$C63,2100,"M","")</f>
        <v>52.278861557332007</v>
      </c>
      <c r="U63" s="17" cm="1">
        <f t="array" ref="U63">STOWA2024_JAARROND_V(U$34*60,$C63,2100,"M","")</f>
        <v>93.19107918271385</v>
      </c>
      <c r="V63" s="17" cm="1">
        <f t="array" ref="V63">STOWA2024_JAARROND_V(V$34*60,$C63,2100,"M","")</f>
        <v>121.42945534229695</v>
      </c>
      <c r="W63" s="17" cm="1">
        <f t="array" ref="W63">STOWA2024_JAARROND_V(W$34*60,$C63,2100,"M","")</f>
        <v>140.08570323417084</v>
      </c>
      <c r="X63" s="17" cm="1">
        <f t="array" ref="X63">STOWA2024_JAARROND_V(X$34*60,$C63,2100,"M","")</f>
        <v>147.54314920572966</v>
      </c>
      <c r="Y63" s="17" cm="1">
        <f t="array" ref="Y63">STOWA2024_JAARROND_V(Y$34*60,$C63,2100,"M","")</f>
        <v>151.75535620283699</v>
      </c>
      <c r="Z63" s="17" cm="1">
        <f t="array" ref="Z63">STOWA2024_JAARROND_V(Z$34*60,$C63,2100,"M","")</f>
        <v>152.78094702614058</v>
      </c>
      <c r="AA63" s="17" cm="1">
        <f t="array" ref="AA63">STOWA2024_JAARROND_V(AA$34*60,$C63,2100,"M","")</f>
        <v>162.69716145693442</v>
      </c>
      <c r="AB63" s="17" cm="1">
        <f t="array" ref="AB63">STOWA2024_JAARROND_V(AB$34*60,$C63,2100,"M","")</f>
        <v>168.88120093079209</v>
      </c>
      <c r="AC63" s="17" cm="1">
        <f t="array" ref="AC63">STOWA2024_JAARROND_V(AC$34*60,$C63,2100,"M","")</f>
        <v>173.65898032017762</v>
      </c>
      <c r="AD63" s="17" cm="1">
        <f t="array" ref="AD63">STOWA2024_JAARROND_V(AD$34*60,$C63,2100,"M","")</f>
        <v>178.06941554358471</v>
      </c>
      <c r="AE63" s="17" cm="1">
        <f t="array" ref="AE63">STOWA2024_JAARROND_V(AE$34*60,$C63,2100,"M","")</f>
        <v>196.83253596056866</v>
      </c>
      <c r="AF63" s="17" cm="1">
        <f t="array" ref="AF63">STOWA2024_JAARROND_V(AF$34*60,$C63,2100,"M","")</f>
        <v>205.90289764674367</v>
      </c>
      <c r="AH63" s="15" t="s">
        <v>72</v>
      </c>
      <c r="AI63">
        <v>1000</v>
      </c>
      <c r="AJ63" s="17" cm="1">
        <f t="array" ref="AJ63">STOWA2024_JAARROND_V(AJ$34*60,$C63,2100,"H","")</f>
        <v>58.78097053462205</v>
      </c>
      <c r="AK63" s="17" cm="1">
        <f t="array" ref="AK63">STOWA2024_JAARROND_V(AK$34*60,$C63,2100,"H","")</f>
        <v>104.78158698083726</v>
      </c>
      <c r="AL63" s="17" cm="1">
        <f t="array" ref="AL63">STOWA2024_JAARROND_V(AL$34*60,$C63,2100,"H","")</f>
        <v>136.53207097256896</v>
      </c>
      <c r="AM63" s="17" cm="1">
        <f t="array" ref="AM63">STOWA2024_JAARROND_V(AM$34*60,$C63,2100,"H","")</f>
        <v>157.50866313527729</v>
      </c>
      <c r="AN63" s="17" cm="1">
        <f t="array" ref="AN63">STOWA2024_JAARROND_V(AN$34*60,$C63,2100,"H","")</f>
        <v>165.89361833245593</v>
      </c>
      <c r="AO63" s="17" cm="1">
        <f t="array" ref="AO63">STOWA2024_JAARROND_V(AO$34*60,$C63,2100,"H","")</f>
        <v>170.62971257795067</v>
      </c>
      <c r="AP63" s="17" cm="1">
        <f t="array" ref="AP63">STOWA2024_JAARROND_V(AP$34*60,$C63,2100,"H","")</f>
        <v>171.78285979977903</v>
      </c>
      <c r="AQ63" s="17" cm="1">
        <f t="array" ref="AQ63">STOWA2024_JAARROND_V(AQ$34*60,$C63,2100,"H","")</f>
        <v>182.93238928278549</v>
      </c>
      <c r="AR63" s="17" cm="1">
        <f t="array" ref="AR63">STOWA2024_JAARROND_V(AR$34*60,$C63,2100,"H","")</f>
        <v>184.88459493196791</v>
      </c>
      <c r="AS63" s="17" cm="1">
        <f t="array" ref="AS63">STOWA2024_JAARROND_V(AS$34*60,$C63,2100,"H","")</f>
        <v>187.35778361782076</v>
      </c>
      <c r="AT63" s="17" cm="1">
        <f t="array" ref="AT63">STOWA2024_JAARROND_V(AT$34*60,$C63,2100,"H","")</f>
        <v>190.23946381828225</v>
      </c>
      <c r="AU63" s="17" cm="1">
        <f t="array" ref="AU63">STOWA2024_JAARROND_V(AU$34*60,$C63,2100,"H","")</f>
        <v>208.80409633824215</v>
      </c>
      <c r="AV63" s="17" cm="1">
        <f t="array" ref="AV63">STOWA2024_JAARROND_V(AV$34*60,$C63,2100,"H","")</f>
        <v>218.42612689381147</v>
      </c>
    </row>
    <row r="65" spans="2:48" x14ac:dyDescent="0.3">
      <c r="B65" s="16" t="s">
        <v>77</v>
      </c>
      <c r="D65" s="15" t="s">
        <v>47</v>
      </c>
      <c r="E65" s="15" t="s">
        <v>48</v>
      </c>
      <c r="F65" s="15" t="s">
        <v>49</v>
      </c>
      <c r="G65" s="15" t="s">
        <v>50</v>
      </c>
      <c r="H65" s="15" t="s">
        <v>51</v>
      </c>
      <c r="I65" s="15" t="s">
        <v>52</v>
      </c>
      <c r="J65" s="15" t="s">
        <v>53</v>
      </c>
      <c r="K65" s="15" t="s">
        <v>54</v>
      </c>
      <c r="L65" s="15" t="s">
        <v>55</v>
      </c>
      <c r="M65" s="15" t="s">
        <v>56</v>
      </c>
      <c r="N65" s="15" t="s">
        <v>57</v>
      </c>
      <c r="O65" s="15" t="s">
        <v>58</v>
      </c>
      <c r="P65" s="15" t="s">
        <v>59</v>
      </c>
      <c r="R65" s="16" t="s">
        <v>80</v>
      </c>
      <c r="T65" s="15" t="s">
        <v>47</v>
      </c>
      <c r="U65" s="15" t="s">
        <v>48</v>
      </c>
      <c r="V65" s="15" t="s">
        <v>49</v>
      </c>
      <c r="W65" s="15" t="s">
        <v>50</v>
      </c>
      <c r="X65" s="15" t="s">
        <v>51</v>
      </c>
      <c r="Y65" s="15" t="s">
        <v>52</v>
      </c>
      <c r="Z65" s="15" t="s">
        <v>53</v>
      </c>
      <c r="AA65" s="15" t="s">
        <v>54</v>
      </c>
      <c r="AB65" s="15" t="s">
        <v>55</v>
      </c>
      <c r="AC65" s="15" t="s">
        <v>56</v>
      </c>
      <c r="AD65" s="15" t="s">
        <v>57</v>
      </c>
      <c r="AE65" s="15" t="s">
        <v>58</v>
      </c>
      <c r="AF65" s="15" t="s">
        <v>59</v>
      </c>
      <c r="AH65" s="16" t="s">
        <v>83</v>
      </c>
      <c r="AJ65" s="15" t="s">
        <v>47</v>
      </c>
      <c r="AK65" s="15" t="s">
        <v>48</v>
      </c>
      <c r="AL65" s="15" t="s">
        <v>49</v>
      </c>
      <c r="AM65" s="15" t="s">
        <v>50</v>
      </c>
      <c r="AN65" s="15" t="s">
        <v>51</v>
      </c>
      <c r="AO65" s="15" t="s">
        <v>52</v>
      </c>
      <c r="AP65" s="15" t="s">
        <v>53</v>
      </c>
      <c r="AQ65" s="15" t="s">
        <v>54</v>
      </c>
      <c r="AR65" s="15" t="s">
        <v>55</v>
      </c>
      <c r="AS65" s="15" t="s">
        <v>56</v>
      </c>
      <c r="AT65" s="15" t="s">
        <v>57</v>
      </c>
      <c r="AU65" s="15" t="s">
        <v>58</v>
      </c>
      <c r="AV65" s="15" t="s">
        <v>59</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60</v>
      </c>
      <c r="C67">
        <v>0.5</v>
      </c>
      <c r="D67" s="17" cm="1">
        <f t="array" ref="D67">STOWA2024_JAARROND_V(D$2*60,$C67,2150,"L","")</f>
        <v>8.2865966101766748</v>
      </c>
      <c r="E67" s="17" cm="1">
        <f t="array" ref="E67">STOWA2024_JAARROND_V(E$2*60,$C67,2150,"L","")</f>
        <v>10.705998107983035</v>
      </c>
      <c r="F67" s="17" cm="1">
        <f t="array" ref="F67">STOWA2024_JAARROND_V(F$2*60,$C67,2150,"L","")</f>
        <v>12.899656363173307</v>
      </c>
      <c r="G67" s="17" cm="1">
        <f t="array" ref="G67">STOWA2024_JAARROND_V(G$2*60,$C67,2150,"L","")</f>
        <v>15.71861032907718</v>
      </c>
      <c r="H67" s="17" cm="1">
        <f t="array" ref="H67">STOWA2024_JAARROND_V(H$2*60,$C67,2150,"L","")</f>
        <v>19.050810303440588</v>
      </c>
      <c r="I67" s="17" cm="1">
        <f t="array" ref="I67">STOWA2024_JAARROND_V(I$2*60,$C67,2150,"L","")</f>
        <v>22.804491662864965</v>
      </c>
      <c r="J67" s="17" cm="1">
        <f t="array" ref="J67">STOWA2024_JAARROND_V(J$2*60,$C67,2150,"L","")</f>
        <v>25.191758947269317</v>
      </c>
      <c r="K67" s="17" cm="1">
        <f t="array" ref="K67">STOWA2024_JAARROND_V(K$2*60,$C67,2150,"L","")</f>
        <v>31.165324605435519</v>
      </c>
      <c r="L67" s="17" cm="1">
        <f t="array" ref="L67">STOWA2024_JAARROND_V(L$2*60,$C67,2150,"L","")</f>
        <v>39.300359435998445</v>
      </c>
      <c r="M67" s="17" cm="1">
        <f t="array" ref="M67">STOWA2024_JAARROND_V(M$2*60,$C67,2150,"L","")</f>
        <v>45.611139004679139</v>
      </c>
      <c r="N67" s="17" cm="1">
        <f t="array" ref="N67">STOWA2024_JAARROND_V(N$2*60,$C67,2150,"L","")</f>
        <v>51.050360602067052</v>
      </c>
      <c r="O67" s="17" cm="1">
        <f t="array" ref="O67">STOWA2024_JAARROND_V(O$2*60,$C67,2150,"L","")</f>
        <v>69.136158111031037</v>
      </c>
      <c r="P67" s="17" cm="1">
        <f t="array" ref="P67">STOWA2024_JAARROND_V(P$2*60,$C67,2150,"L","")</f>
        <v>77.035594884920044</v>
      </c>
      <c r="R67" s="15" t="s">
        <v>60</v>
      </c>
      <c r="S67">
        <v>0.5</v>
      </c>
      <c r="T67" s="17" cm="1">
        <f t="array" ref="T67">STOWA2024_JAARROND_V(T$34*60,$C67,2150,"M","")</f>
        <v>8.9690697228081842</v>
      </c>
      <c r="U67" s="17" cm="1">
        <f t="array" ref="U67">STOWA2024_JAARROND_V(U$34*60,$C67,2150,"M","")</f>
        <v>11.587729920969942</v>
      </c>
      <c r="V67" s="17" cm="1">
        <f t="array" ref="V67">STOWA2024_JAARROND_V(V$34*60,$C67,2150,"M","")</f>
        <v>13.962054962284558</v>
      </c>
      <c r="W67" s="17" cm="1">
        <f t="array" ref="W67">STOWA2024_JAARROND_V(W$34*60,$C67,2150,"M","")</f>
        <v>17.013174240195134</v>
      </c>
      <c r="X67" s="17" cm="1">
        <f t="array" ref="X67">STOWA2024_JAARROND_V(X$34*60,$C67,2150,"M","")</f>
        <v>20.619809787495882</v>
      </c>
      <c r="Y67" s="17" cm="1">
        <f t="array" ref="Y67">STOWA2024_JAARROND_V(Y$34*60,$C67,2150,"M","")</f>
        <v>24.682639368042441</v>
      </c>
      <c r="Z67" s="17" cm="1">
        <f t="array" ref="Z67">STOWA2024_JAARROND_V(Z$34*60,$C67,2150,"M","")</f>
        <v>27.26651882158146</v>
      </c>
      <c r="AA67" s="17" cm="1">
        <f t="array" ref="AA67">STOWA2024_JAARROND_V(AA$34*60,$C67,2150,"M","")</f>
        <v>33.732059429177532</v>
      </c>
      <c r="AB67" s="17" cm="1">
        <f t="array" ref="AB67">STOWA2024_JAARROND_V(AB$34*60,$C67,2150,"M","")</f>
        <v>41.726197346764586</v>
      </c>
      <c r="AC67" s="17" cm="1">
        <f t="array" ref="AC67">STOWA2024_JAARROND_V(AC$34*60,$C67,2150,"M","")</f>
        <v>47.934446131505254</v>
      </c>
      <c r="AD67" s="17" cm="1">
        <f t="array" ref="AD67">STOWA2024_JAARROND_V(AD$34*60,$C67,2150,"M","")</f>
        <v>53.290414482583643</v>
      </c>
      <c r="AE67" s="17" cm="1">
        <f t="array" ref="AE67">STOWA2024_JAARROND_V(AE$34*60,$C67,2150,"M","")</f>
        <v>71.824870813943832</v>
      </c>
      <c r="AF67" s="17" cm="1">
        <f t="array" ref="AF67">STOWA2024_JAARROND_V(AF$34*60,$C67,2150,"M","")</f>
        <v>80.031517542509548</v>
      </c>
      <c r="AH67" s="15" t="s">
        <v>60</v>
      </c>
      <c r="AI67">
        <v>0.5</v>
      </c>
      <c r="AJ67" s="17" cm="1">
        <f t="array" ref="AJ67">STOWA2024_JAARROND_V(AJ$34*60,$C67,2150,"H","")</f>
        <v>10.753999401998286</v>
      </c>
      <c r="AK67" s="17" cm="1">
        <f t="array" ref="AK67">STOWA2024_JAARROND_V(AK$34*60,$C67,2150,"H","")</f>
        <v>13.893797739551081</v>
      </c>
      <c r="AL67" s="17" cm="1">
        <f t="array" ref="AL67">STOWA2024_JAARROND_V(AL$34*60,$C67,2150,"H","")</f>
        <v>16.74063591380629</v>
      </c>
      <c r="AM67" s="17" cm="1">
        <f t="array" ref="AM67">STOWA2024_JAARROND_V(AM$34*60,$C67,2150,"H","")</f>
        <v>20.398956776965168</v>
      </c>
      <c r="AN67" s="17" cm="1">
        <f t="array" ref="AN67">STOWA2024_JAARROND_V(AN$34*60,$C67,2150,"H","")</f>
        <v>24.723346899640489</v>
      </c>
      <c r="AO67" s="17" cm="1">
        <f t="array" ref="AO67">STOWA2024_JAARROND_V(AO$34*60,$C67,2150,"H","")</f>
        <v>29.594717981583528</v>
      </c>
      <c r="AP67" s="17" cm="1">
        <f t="array" ref="AP67">STOWA2024_JAARROND_V(AP$34*60,$C67,2150,"H","")</f>
        <v>32.692813877474748</v>
      </c>
      <c r="AQ67" s="17" cm="1">
        <f t="array" ref="AQ67">STOWA2024_JAARROND_V(AQ$34*60,$C67,2150,"H","")</f>
        <v>40.445058198964318</v>
      </c>
      <c r="AR67" s="17" cm="1">
        <f t="array" ref="AR67">STOWA2024_JAARROND_V(AR$34*60,$C67,2150,"H","")</f>
        <v>48.070696497999108</v>
      </c>
      <c r="AS67" s="17" cm="1">
        <f t="array" ref="AS67">STOWA2024_JAARROND_V(AS$34*60,$C67,2150,"H","")</f>
        <v>54.010787847819685</v>
      </c>
      <c r="AT67" s="17" cm="1">
        <f t="array" ref="AT67">STOWA2024_JAARROND_V(AT$34*60,$C67,2150,"H","")</f>
        <v>59.149016939319324</v>
      </c>
      <c r="AU67" s="17" cm="1">
        <f t="array" ref="AU67">STOWA2024_JAARROND_V(AU$34*60,$C67,2150,"H","")</f>
        <v>78.856888652331165</v>
      </c>
      <c r="AV67" s="17" cm="1">
        <f t="array" ref="AV67">STOWA2024_JAARROND_V(AV$34*60,$C67,2150,"H","")</f>
        <v>87.867007570051371</v>
      </c>
    </row>
    <row r="68" spans="2:48" x14ac:dyDescent="0.3">
      <c r="B68" s="15" t="s">
        <v>61</v>
      </c>
      <c r="C68">
        <v>1</v>
      </c>
      <c r="D68" s="17" cm="1">
        <f t="array" ref="D68">STOWA2024_JAARROND_V(D$2*60,$C68,2150,"L","")</f>
        <v>10.443328411687087</v>
      </c>
      <c r="E68" s="17" cm="1">
        <f t="array" ref="E68">STOWA2024_JAARROND_V(E$2*60,$C68,2150,"L","")</f>
        <v>13.821143715866608</v>
      </c>
      <c r="F68" s="17" cm="1">
        <f t="array" ref="F68">STOWA2024_JAARROND_V(F$2*60,$C68,2150,"L","")</f>
        <v>16.640055884226683</v>
      </c>
      <c r="G68" s="17" cm="1">
        <f t="array" ref="G68">STOWA2024_JAARROND_V(G$2*60,$C68,2150,"L","")</f>
        <v>20.037597861628214</v>
      </c>
      <c r="H68" s="17" cm="1">
        <f t="array" ref="H68">STOWA2024_JAARROND_V(H$2*60,$C68,2150,"L","")</f>
        <v>23.981047717707177</v>
      </c>
      <c r="I68" s="17" cm="1">
        <f t="array" ref="I68">STOWA2024_JAARROND_V(I$2*60,$C68,2150,"L","")</f>
        <v>28.445052058646052</v>
      </c>
      <c r="J68" s="17" cm="1">
        <f t="array" ref="J68">STOWA2024_JAARROND_V(J$2*60,$C68,2150,"L","")</f>
        <v>31.299611744240529</v>
      </c>
      <c r="K68" s="17" cm="1">
        <f t="array" ref="K68">STOWA2024_JAARROND_V(K$2*60,$C68,2150,"L","")</f>
        <v>37.722186507815913</v>
      </c>
      <c r="L68" s="17" cm="1">
        <f t="array" ref="L68">STOWA2024_JAARROND_V(L$2*60,$C68,2150,"L","")</f>
        <v>46.913914627002079</v>
      </c>
      <c r="M68" s="17" cm="1">
        <f t="array" ref="M68">STOWA2024_JAARROND_V(M$2*60,$C68,2150,"L","")</f>
        <v>54.019977534785006</v>
      </c>
      <c r="N68" s="17" cm="1">
        <f t="array" ref="N68">STOWA2024_JAARROND_V(N$2*60,$C68,2150,"L","")</f>
        <v>60.129732304251796</v>
      </c>
      <c r="O68" s="17" cm="1">
        <f t="array" ref="O68">STOWA2024_JAARROND_V(O$2*60,$C68,2150,"L","")</f>
        <v>80.373851616503401</v>
      </c>
      <c r="P68" s="17" cm="1">
        <f t="array" ref="P68">STOWA2024_JAARROND_V(P$2*60,$C68,2150,"L","")</f>
        <v>89.184420845605587</v>
      </c>
      <c r="R68" s="15" t="s">
        <v>61</v>
      </c>
      <c r="S68">
        <v>1</v>
      </c>
      <c r="T68" s="17" cm="1">
        <f t="array" ref="T68">STOWA2024_JAARROND_V(T$34*60,$C68,2150,"M","")</f>
        <v>11.303427096665216</v>
      </c>
      <c r="U68" s="17" cm="1">
        <f t="array" ref="U68">STOWA2024_JAARROND_V(U$34*60,$C68,2150,"M","")</f>
        <v>14.959434791880964</v>
      </c>
      <c r="V68" s="17" cm="1">
        <f t="array" ref="V68">STOWA2024_JAARROND_V(V$34*60,$C68,2150,"M","")</f>
        <v>18.010508829857439</v>
      </c>
      <c r="W68" s="17" cm="1">
        <f t="array" ref="W68">STOWA2024_JAARROND_V(W$34*60,$C68,2150,"M","")</f>
        <v>21.687867860953347</v>
      </c>
      <c r="X68" s="17" cm="1">
        <f t="array" ref="X68">STOWA2024_JAARROND_V(X$34*60,$C68,2150,"M","")</f>
        <v>25.956095019993978</v>
      </c>
      <c r="Y68" s="17" cm="1">
        <f t="array" ref="Y68">STOWA2024_JAARROND_V(Y$34*60,$C68,2150,"M","")</f>
        <v>30.78774884125384</v>
      </c>
      <c r="Z68" s="17" cm="1">
        <f t="array" ref="Z68">STOWA2024_JAARROND_V(Z$34*60,$C68,2150,"M","")</f>
        <v>33.877406278732074</v>
      </c>
      <c r="AA68" s="17" cm="1">
        <f t="array" ref="AA68">STOWA2024_JAARROND_V(AA$34*60,$C68,2150,"M","")</f>
        <v>40.828935786481068</v>
      </c>
      <c r="AB68" s="17" cm="1">
        <f t="array" ref="AB68">STOWA2024_JAARROND_V(AB$34*60,$C68,2150,"M","")</f>
        <v>49.809703731169506</v>
      </c>
      <c r="AC68" s="17" cm="1">
        <f t="array" ref="AC68">STOWA2024_JAARROND_V(AC$34*60,$C68,2150,"M","")</f>
        <v>56.771607981564188</v>
      </c>
      <c r="AD68" s="17" cm="1">
        <f t="array" ref="AD68">STOWA2024_JAARROND_V(AD$34*60,$C68,2150,"M","")</f>
        <v>62.768182622604861</v>
      </c>
      <c r="AE68" s="17" cm="1">
        <f t="array" ref="AE68">STOWA2024_JAARROND_V(AE$34*60,$C68,2150,"M","")</f>
        <v>83.499599441198356</v>
      </c>
      <c r="AF68" s="17" cm="1">
        <f t="array" ref="AF68">STOWA2024_JAARROND_V(AF$34*60,$C68,2150,"M","")</f>
        <v>92.652812665185749</v>
      </c>
      <c r="AH68" s="15" t="s">
        <v>61</v>
      </c>
      <c r="AI68">
        <v>1</v>
      </c>
      <c r="AJ68" s="17" cm="1">
        <f t="array" ref="AJ68">STOWA2024_JAARROND_V(AJ$34*60,$C68,2150,"H","")</f>
        <v>13.552915965069548</v>
      </c>
      <c r="AK68" s="17" cm="1">
        <f t="array" ref="AK68">STOWA2024_JAARROND_V(AK$34*60,$C68,2150,"H","")</f>
        <v>17.936503759918505</v>
      </c>
      <c r="AL68" s="17" cm="1">
        <f t="array" ref="AL68">STOWA2024_JAARROND_V(AL$34*60,$C68,2150,"H","")</f>
        <v>21.594770379968644</v>
      </c>
      <c r="AM68" s="17" cm="1">
        <f t="array" ref="AM68">STOWA2024_JAARROND_V(AM$34*60,$C68,2150,"H","")</f>
        <v>26.00395862841907</v>
      </c>
      <c r="AN68" s="17" cm="1">
        <f t="array" ref="AN68">STOWA2024_JAARROND_V(AN$34*60,$C68,2150,"H","")</f>
        <v>31.121603349051757</v>
      </c>
      <c r="AO68" s="17" cm="1">
        <f t="array" ref="AO68">STOWA2024_JAARROND_V(AO$34*60,$C68,2150,"H","")</f>
        <v>36.914801964997281</v>
      </c>
      <c r="AP68" s="17" cm="1">
        <f t="array" ref="AP68">STOWA2024_JAARROND_V(AP$34*60,$C68,2150,"H","")</f>
        <v>40.619330445863802</v>
      </c>
      <c r="AQ68" s="17" cm="1">
        <f t="array" ref="AQ68">STOWA2024_JAARROND_V(AQ$34*60,$C68,2150,"H","")</f>
        <v>48.954280053759149</v>
      </c>
      <c r="AR68" s="17" cm="1">
        <f t="array" ref="AR68">STOWA2024_JAARROND_V(AR$34*60,$C68,2150,"H","")</f>
        <v>57.383306003607395</v>
      </c>
      <c r="AS68" s="17" cm="1">
        <f t="array" ref="AS68">STOWA2024_JAARROND_V(AS$34*60,$C68,2150,"H","")</f>
        <v>63.968179919294329</v>
      </c>
      <c r="AT68" s="17" cm="1">
        <f t="array" ref="AT68">STOWA2024_JAARROND_V(AT$34*60,$C68,2150,"H","")</f>
        <v>69.668744993682111</v>
      </c>
      <c r="AU68" s="17" cm="1">
        <f t="array" ref="AU68">STOWA2024_JAARROND_V(AU$34*60,$C68,2150,"H","")</f>
        <v>91.674632213477466</v>
      </c>
      <c r="AV68" s="17" cm="1">
        <f t="array" ref="AV68">STOWA2024_JAARROND_V(AV$34*60,$C68,2150,"H","")</f>
        <v>101.72399127024158</v>
      </c>
    </row>
    <row r="69" spans="2:48" x14ac:dyDescent="0.3">
      <c r="B69" s="15" t="s">
        <v>62</v>
      </c>
      <c r="C69">
        <v>2</v>
      </c>
      <c r="D69" s="17" cm="1">
        <f t="array" ref="D69">STOWA2024_JAARROND_V(D$2*60,$C69,2150,"L","")</f>
        <v>12.530199640222532</v>
      </c>
      <c r="E69" s="17" cm="1">
        <f t="array" ref="E69">STOWA2024_JAARROND_V(E$2*60,$C69,2150,"L","")</f>
        <v>17.012952560614874</v>
      </c>
      <c r="F69" s="17" cm="1">
        <f t="array" ref="F69">STOWA2024_JAARROND_V(F$2*60,$C69,2150,"L","")</f>
        <v>20.54714275610084</v>
      </c>
      <c r="G69" s="17" cm="1">
        <f t="array" ref="G69">STOWA2024_JAARROND_V(G$2*60,$C69,2150,"L","")</f>
        <v>24.57765351661573</v>
      </c>
      <c r="H69" s="17" cm="1">
        <f t="array" ref="H69">STOWA2024_JAARROND_V(H$2*60,$C69,2150,"L","")</f>
        <v>29.129351958704497</v>
      </c>
      <c r="I69" s="17" cm="1">
        <f t="array" ref="I69">STOWA2024_JAARROND_V(I$2*60,$C69,2150,"L","")</f>
        <v>34.220731685796096</v>
      </c>
      <c r="J69" s="17" cm="1">
        <f t="array" ref="J69">STOWA2024_JAARROND_V(J$2*60,$C69,2150,"L","")</f>
        <v>37.445303293272005</v>
      </c>
      <c r="K69" s="17" cm="1">
        <f t="array" ref="K69">STOWA2024_JAARROND_V(K$2*60,$C69,2150,"L","")</f>
        <v>44.935089745243062</v>
      </c>
      <c r="L69" s="17" cm="1">
        <f t="array" ref="L69">STOWA2024_JAARROND_V(L$2*60,$C69,2150,"L","")</f>
        <v>55.079063888693263</v>
      </c>
      <c r="M69" s="17" cm="1">
        <f t="array" ref="M69">STOWA2024_JAARROND_V(M$2*60,$C69,2150,"L","")</f>
        <v>62.874681858458274</v>
      </c>
      <c r="N69" s="17" cm="1">
        <f t="array" ref="N69">STOWA2024_JAARROND_V(N$2*60,$C69,2150,"L","")</f>
        <v>69.552920776171717</v>
      </c>
      <c r="O69" s="17" cm="1">
        <f t="array" ref="O69">STOWA2024_JAARROND_V(O$2*60,$C69,2150,"L","")</f>
        <v>91.578226018284909</v>
      </c>
      <c r="P69" s="17" cm="1">
        <f t="array" ref="P69">STOWA2024_JAARROND_V(P$2*60,$C69,2150,"L","")</f>
        <v>101.12300190229757</v>
      </c>
      <c r="R69" s="15" t="s">
        <v>62</v>
      </c>
      <c r="S69">
        <v>2</v>
      </c>
      <c r="T69" s="17" cm="1">
        <f t="array" ref="T69">STOWA2024_JAARROND_V(T$34*60,$C69,2150,"M","")</f>
        <v>13.562170273359769</v>
      </c>
      <c r="U69" s="17" cm="1">
        <f t="array" ref="U69">STOWA2024_JAARROND_V(U$34*60,$C69,2150,"M","")</f>
        <v>18.414116782224969</v>
      </c>
      <c r="V69" s="17" cm="1">
        <f t="array" ref="V69">STOWA2024_JAARROND_V(V$34*60,$C69,2150,"M","")</f>
        <v>22.239378197514604</v>
      </c>
      <c r="W69" s="17" cm="1">
        <f t="array" ref="W69">STOWA2024_JAARROND_V(W$34*60,$C69,2150,"M","")</f>
        <v>26.601836481678138</v>
      </c>
      <c r="X69" s="17" cm="1">
        <f t="array" ref="X69">STOWA2024_JAARROND_V(X$34*60,$C69,2150,"M","")</f>
        <v>31.528406774016904</v>
      </c>
      <c r="Y69" s="17" cm="1">
        <f t="array" ref="Y69">STOWA2024_JAARROND_V(Y$34*60,$C69,2150,"M","")</f>
        <v>37.039105786624333</v>
      </c>
      <c r="Z69" s="17" cm="1">
        <f t="array" ref="Z69">STOWA2024_JAARROND_V(Z$34*60,$C69,2150,"M","")</f>
        <v>40.529248837406008</v>
      </c>
      <c r="AA69" s="17" cm="1">
        <f t="array" ref="AA69">STOWA2024_JAARROND_V(AA$34*60,$C69,2150,"M","")</f>
        <v>48.635884173579363</v>
      </c>
      <c r="AB69" s="17" cm="1">
        <f t="array" ref="AB69">STOWA2024_JAARROND_V(AB$34*60,$C69,2150,"M","")</f>
        <v>58.478851656240124</v>
      </c>
      <c r="AC69" s="17" cm="1">
        <f t="array" ref="AC69">STOWA2024_JAARROND_V(AC$34*60,$C69,2150,"M","")</f>
        <v>66.077346813694206</v>
      </c>
      <c r="AD69" s="17" cm="1">
        <f t="array" ref="AD69">STOWA2024_JAARROND_V(AD$34*60,$C69,2150,"M","")</f>
        <v>72.604853970148369</v>
      </c>
      <c r="AE69" s="17" cm="1">
        <f t="array" ref="AE69">STOWA2024_JAARROND_V(AE$34*60,$C69,2150,"M","")</f>
        <v>95.139713181198218</v>
      </c>
      <c r="AF69" s="17" cm="1">
        <f t="array" ref="AF69">STOWA2024_JAARROND_V(AF$34*60,$C69,2150,"M","")</f>
        <v>105.05568643670188</v>
      </c>
      <c r="AH69" s="15" t="s">
        <v>62</v>
      </c>
      <c r="AI69">
        <v>2</v>
      </c>
      <c r="AJ69" s="17" cm="1">
        <f t="array" ref="AJ69">STOWA2024_JAARROND_V(AJ$34*60,$C69,2150,"H","")</f>
        <v>16.261170390795616</v>
      </c>
      <c r="AK69" s="17" cm="1">
        <f t="array" ref="AK69">STOWA2024_JAARROND_V(AK$34*60,$C69,2150,"H","")</f>
        <v>22.078700131051367</v>
      </c>
      <c r="AL69" s="17" cm="1">
        <f t="array" ref="AL69">STOWA2024_JAARROND_V(AL$34*60,$C69,2150,"H","")</f>
        <v>26.665224736596752</v>
      </c>
      <c r="AM69" s="17" cm="1">
        <f t="array" ref="AM69">STOWA2024_JAARROND_V(AM$34*60,$C69,2150,"H","")</f>
        <v>31.895853467225969</v>
      </c>
      <c r="AN69" s="17" cm="1">
        <f t="array" ref="AN69">STOWA2024_JAARROND_V(AN$34*60,$C69,2150,"H","")</f>
        <v>37.802857829449351</v>
      </c>
      <c r="AO69" s="17" cm="1">
        <f t="array" ref="AO69">STOWA2024_JAARROND_V(AO$34*60,$C69,2150,"H","")</f>
        <v>44.410238050328942</v>
      </c>
      <c r="AP69" s="17" cm="1">
        <f t="array" ref="AP69">STOWA2024_JAARROND_V(AP$34*60,$C69,2150,"H","")</f>
        <v>48.594952568218005</v>
      </c>
      <c r="AQ69" s="17" cm="1">
        <f t="array" ref="AQ69">STOWA2024_JAARROND_V(AQ$34*60,$C69,2150,"H","")</f>
        <v>58.314884986151206</v>
      </c>
      <c r="AR69" s="17" cm="1">
        <f t="array" ref="AR69">STOWA2024_JAARROND_V(AR$34*60,$C69,2150,"H","")</f>
        <v>67.370604279055001</v>
      </c>
      <c r="AS69" s="17" cm="1">
        <f t="array" ref="AS69">STOWA2024_JAARROND_V(AS$34*60,$C69,2150,"H","")</f>
        <v>74.453547465849695</v>
      </c>
      <c r="AT69" s="17" cm="1">
        <f t="array" ref="AT69">STOWA2024_JAARROND_V(AT$34*60,$C69,2150,"H","")</f>
        <v>80.586833092856523</v>
      </c>
      <c r="AU69" s="17" cm="1">
        <f t="array" ref="AU69">STOWA2024_JAARROND_V(AU$34*60,$C69,2150,"H","")</f>
        <v>104.45437191497152</v>
      </c>
      <c r="AV69" s="17" cm="1">
        <f t="array" ref="AV69">STOWA2024_JAARROND_V(AV$34*60,$C69,2150,"H","")</f>
        <v>115.34116906514393</v>
      </c>
    </row>
    <row r="70" spans="2:48" x14ac:dyDescent="0.3">
      <c r="B70" s="15" t="s">
        <v>63</v>
      </c>
      <c r="C70">
        <v>5</v>
      </c>
      <c r="D70" s="17" cm="1">
        <f t="array" ref="D70">STOWA2024_JAARROND_V(D$2*60,$C70,2150,"L","")</f>
        <v>15.458685707129524</v>
      </c>
      <c r="E70" s="17" cm="1">
        <f t="array" ref="E70">STOWA2024_JAARROND_V(E$2*60,$C70,2150,"L","")</f>
        <v>21.73231096385063</v>
      </c>
      <c r="F70" s="17" cm="1">
        <f t="array" ref="F70">STOWA2024_JAARROND_V(F$2*60,$C70,2150,"L","")</f>
        <v>26.427000681724937</v>
      </c>
      <c r="G70" s="17" cm="1">
        <f t="array" ref="G70">STOWA2024_JAARROND_V(G$2*60,$C70,2150,"L","")</f>
        <v>31.449745541475956</v>
      </c>
      <c r="H70" s="17" cm="1">
        <f t="array" ref="H70">STOWA2024_JAARROND_V(H$2*60,$C70,2150,"L","")</f>
        <v>36.874878093765815</v>
      </c>
      <c r="I70" s="17" cm="1">
        <f t="array" ref="I70">STOWA2024_JAARROND_V(I$2*60,$C70,2150,"L","")</f>
        <v>42.75556737935996</v>
      </c>
      <c r="J70" s="17" cm="1">
        <f t="array" ref="J70">STOWA2024_JAARROND_V(J$2*60,$C70,2150,"L","")</f>
        <v>46.382799302260892</v>
      </c>
      <c r="K70" s="17" cm="1">
        <f t="array" ref="K70">STOWA2024_JAARROND_V(K$2*60,$C70,2150,"L","")</f>
        <v>55.589297457027726</v>
      </c>
      <c r="L70" s="17" cm="1">
        <f t="array" ref="L70">STOWA2024_JAARROND_V(L$2*60,$C70,2150,"L","")</f>
        <v>66.787645865195913</v>
      </c>
      <c r="M70" s="17" cm="1">
        <f t="array" ref="M70">STOWA2024_JAARROND_V(M$2*60,$C70,2150,"L","")</f>
        <v>75.304585752969103</v>
      </c>
      <c r="N70" s="17" cm="1">
        <f t="array" ref="N70">STOWA2024_JAARROND_V(N$2*60,$C70,2150,"L","")</f>
        <v>82.559550365845794</v>
      </c>
      <c r="O70" s="17" cm="1">
        <f t="array" ref="O70">STOWA2024_JAARROND_V(O$2*60,$C70,2150,"L","")</f>
        <v>106.3386359732383</v>
      </c>
      <c r="P70" s="17" cm="1">
        <f t="array" ref="P70">STOWA2024_JAARROND_V(P$2*60,$C70,2150,"L","")</f>
        <v>116.58845700162486</v>
      </c>
      <c r="R70" s="15" t="s">
        <v>63</v>
      </c>
      <c r="S70">
        <v>5</v>
      </c>
      <c r="T70" s="17" cm="1">
        <f t="array" ref="T70">STOWA2024_JAARROND_V(T$34*60,$C70,2150,"M","")</f>
        <v>16.73184257092333</v>
      </c>
      <c r="U70" s="17" cm="1">
        <f t="array" ref="U70">STOWA2024_JAARROND_V(U$34*60,$C70,2150,"M","")</f>
        <v>23.522155287871467</v>
      </c>
      <c r="V70" s="17" cm="1">
        <f t="array" ref="V70">STOWA2024_JAARROND_V(V$34*60,$C70,2150,"M","")</f>
        <v>28.603493427929379</v>
      </c>
      <c r="W70" s="17" cm="1">
        <f t="array" ref="W70">STOWA2024_JAARROND_V(W$34*60,$C70,2150,"M","")</f>
        <v>34.039904896500047</v>
      </c>
      <c r="X70" s="17" cm="1">
        <f t="array" ref="X70">STOWA2024_JAARROND_V(X$34*60,$C70,2150,"M","")</f>
        <v>39.911844174587657</v>
      </c>
      <c r="Y70" s="17" cm="1">
        <f t="array" ref="Y70">STOWA2024_JAARROND_V(Y$34*60,$C70,2150,"M","")</f>
        <v>46.276859234677623</v>
      </c>
      <c r="Z70" s="17" cm="1">
        <f t="array" ref="Z70">STOWA2024_JAARROND_V(Z$34*60,$C70,2150,"M","")</f>
        <v>50.202825170721951</v>
      </c>
      <c r="AA70" s="17" cm="1">
        <f t="array" ref="AA70">STOWA2024_JAARROND_V(AA$34*60,$C70,2150,"M","")</f>
        <v>60.167558309970069</v>
      </c>
      <c r="AB70" s="17" cm="1">
        <f t="array" ref="AB70">STOWA2024_JAARROND_V(AB$34*60,$C70,2150,"M","")</f>
        <v>70.910152774438373</v>
      </c>
      <c r="AC70" s="17" cm="1">
        <f t="array" ref="AC70">STOWA2024_JAARROND_V(AC$34*60,$C70,2150,"M","")</f>
        <v>79.140396140089948</v>
      </c>
      <c r="AD70" s="17" cm="1">
        <f t="array" ref="AD70">STOWA2024_JAARROND_V(AD$34*60,$C70,2150,"M","")</f>
        <v>86.18220530872253</v>
      </c>
      <c r="AE70" s="17" cm="1">
        <f t="array" ref="AE70">STOWA2024_JAARROND_V(AE$34*60,$C70,2150,"M","")</f>
        <v>110.47415708351599</v>
      </c>
      <c r="AF70" s="17" cm="1">
        <f t="array" ref="AF70">STOWA2024_JAARROND_V(AF$34*60,$C70,2150,"M","")</f>
        <v>121.12259476568518</v>
      </c>
      <c r="AH70" s="15" t="s">
        <v>63</v>
      </c>
      <c r="AI70">
        <v>5</v>
      </c>
      <c r="AJ70" s="17" cm="1">
        <f t="array" ref="AJ70">STOWA2024_JAARROND_V(AJ$34*60,$C70,2150,"H","")</f>
        <v>20.061637445460974</v>
      </c>
      <c r="AK70" s="17" cm="1">
        <f t="array" ref="AK70">STOWA2024_JAARROND_V(AK$34*60,$C70,2150,"H","")</f>
        <v>28.203286596849033</v>
      </c>
      <c r="AL70" s="17" cm="1">
        <f t="array" ref="AL70">STOWA2024_JAARROND_V(AL$34*60,$C70,2150,"H","")</f>
        <v>34.295859071848689</v>
      </c>
      <c r="AM70" s="17" cm="1">
        <f t="array" ref="AM70">STOWA2024_JAARROND_V(AM$34*60,$C70,2150,"H","")</f>
        <v>40.81416782502459</v>
      </c>
      <c r="AN70" s="17" cm="1">
        <f t="array" ref="AN70">STOWA2024_JAARROND_V(AN$34*60,$C70,2150,"H","")</f>
        <v>47.85467853981401</v>
      </c>
      <c r="AO70" s="17" cm="1">
        <f t="array" ref="AO70">STOWA2024_JAARROND_V(AO$34*60,$C70,2150,"H","")</f>
        <v>55.486391779354562</v>
      </c>
      <c r="AP70" s="17" cm="1">
        <f t="array" ref="AP70">STOWA2024_JAARROND_V(AP$34*60,$C70,2150,"H","")</f>
        <v>60.193662057466256</v>
      </c>
      <c r="AQ70" s="17" cm="1">
        <f t="array" ref="AQ70">STOWA2024_JAARROND_V(AQ$34*60,$C70,2150,"H","")</f>
        <v>72.141471309973113</v>
      </c>
      <c r="AR70" s="17" cm="1">
        <f t="array" ref="AR70">STOWA2024_JAARROND_V(AR$34*60,$C70,2150,"H","")</f>
        <v>81.692093921687899</v>
      </c>
      <c r="AS70" s="17" cm="1">
        <f t="array" ref="AS70">STOWA2024_JAARROND_V(AS$34*60,$C70,2150,"H","")</f>
        <v>89.172515614098302</v>
      </c>
      <c r="AT70" s="17" cm="1">
        <f t="array" ref="AT70">STOWA2024_JAARROND_V(AT$34*60,$C70,2150,"H","")</f>
        <v>95.656841313169338</v>
      </c>
      <c r="AU70" s="17" cm="1">
        <f t="array" ref="AU70">STOWA2024_JAARROND_V(AU$34*60,$C70,2150,"H","")</f>
        <v>121.29013537193462</v>
      </c>
      <c r="AV70" s="17" cm="1">
        <f t="array" ref="AV70">STOWA2024_JAARROND_V(AV$34*60,$C70,2150,"H","")</f>
        <v>132.98110891784299</v>
      </c>
    </row>
    <row r="71" spans="2:48" x14ac:dyDescent="0.3">
      <c r="B71" s="15" t="s">
        <v>64</v>
      </c>
      <c r="C71">
        <v>10</v>
      </c>
      <c r="D71" s="17" cm="1">
        <f t="array" ref="D71">STOWA2024_JAARROND_V(D$2*60,$C71,2150,"L","")</f>
        <v>17.964129175424915</v>
      </c>
      <c r="E71" s="17" cm="1">
        <f t="array" ref="E71">STOWA2024_JAARROND_V(E$2*60,$C71,2150,"L","")</f>
        <v>25.958073506334465</v>
      </c>
      <c r="F71" s="17" cm="1">
        <f t="array" ref="F71">STOWA2024_JAARROND_V(F$2*60,$C71,2150,"L","")</f>
        <v>31.773316275216196</v>
      </c>
      <c r="G71" s="17" cm="1">
        <f t="array" ref="G71">STOWA2024_JAARROND_V(G$2*60,$C71,2150,"L","")</f>
        <v>37.729756635957905</v>
      </c>
      <c r="H71" s="17" cm="1">
        <f t="array" ref="H71">STOWA2024_JAARROND_V(H$2*60,$C71,2150,"L","")</f>
        <v>43.915780231574168</v>
      </c>
      <c r="I71" s="17" cm="1">
        <f t="array" ref="I71">STOWA2024_JAARROND_V(I$2*60,$C71,2150,"L","")</f>
        <v>50.393860696783541</v>
      </c>
      <c r="J71" s="17" cm="1">
        <f t="array" ref="J71">STOWA2024_JAARROND_V(J$2*60,$C71,2150,"L","")</f>
        <v>54.27086544637563</v>
      </c>
      <c r="K71" s="17" cm="1">
        <f t="array" ref="K71">STOWA2024_JAARROND_V(K$2*60,$C71,2150,"L","")</f>
        <v>64.589879540686795</v>
      </c>
      <c r="L71" s="17" cm="1">
        <f t="array" ref="L71">STOWA2024_JAARROND_V(L$2*60,$C71,2150,"L","")</f>
        <v>76.392626065051104</v>
      </c>
      <c r="M71" s="17" cm="1">
        <f t="array" ref="M71">STOWA2024_JAARROND_V(M$2*60,$C71,2150,"L","")</f>
        <v>85.287873851915819</v>
      </c>
      <c r="N71" s="17" cm="1">
        <f t="array" ref="N71">STOWA2024_JAARROND_V(N$2*60,$C71,2150,"L","")</f>
        <v>92.832109019386323</v>
      </c>
      <c r="O71" s="17" cm="1">
        <f t="array" ref="O71">STOWA2024_JAARROND_V(O$2*60,$C71,2150,"L","")</f>
        <v>117.466026308683</v>
      </c>
      <c r="P71" s="17" cm="1">
        <f t="array" ref="P71">STOWA2024_JAARROND_V(P$2*60,$C71,2150,"L","")</f>
        <v>128.05278984953489</v>
      </c>
      <c r="R71" s="15" t="s">
        <v>64</v>
      </c>
      <c r="S71">
        <v>10</v>
      </c>
      <c r="T71" s="17" cm="1">
        <f t="array" ref="T71">STOWA2024_JAARROND_V(T$34*60,$C71,2150,"M","")</f>
        <v>19.443631042211859</v>
      </c>
      <c r="U71" s="17" cm="1">
        <f t="array" ref="U71">STOWA2024_JAARROND_V(U$34*60,$C71,2150,"M","")</f>
        <v>28.095946031953627</v>
      </c>
      <c r="V71" s="17" cm="1">
        <f t="array" ref="V71">STOWA2024_JAARROND_V(V$34*60,$C71,2150,"M","")</f>
        <v>34.390124486966457</v>
      </c>
      <c r="W71" s="17" cm="1">
        <f t="array" ref="W71">STOWA2024_JAARROND_V(W$34*60,$C71,2150,"M","")</f>
        <v>40.837129380342354</v>
      </c>
      <c r="X71" s="17" cm="1">
        <f t="array" ref="X71">STOWA2024_JAARROND_V(X$34*60,$C71,2150,"M","")</f>
        <v>47.532625679496213</v>
      </c>
      <c r="Y71" s="17" cm="1">
        <f t="array" ref="Y71">STOWA2024_JAARROND_V(Y$34*60,$C71,2150,"M","")</f>
        <v>54.544232264890958</v>
      </c>
      <c r="Z71" s="17" cm="1">
        <f t="array" ref="Z71">STOWA2024_JAARROND_V(Z$34*60,$C71,2150,"M","")</f>
        <v>58.740541986549843</v>
      </c>
      <c r="AA71" s="17" cm="1">
        <f t="array" ref="AA71">STOWA2024_JAARROND_V(AA$34*60,$C71,2150,"M","")</f>
        <v>69.90941640344316</v>
      </c>
      <c r="AB71" s="17" cm="1">
        <f t="array" ref="AB71">STOWA2024_JAARROND_V(AB$34*60,$C71,2150,"M","")</f>
        <v>81.108006053200413</v>
      </c>
      <c r="AC71" s="17" cm="1">
        <f t="array" ref="AC71">STOWA2024_JAARROND_V(AC$34*60,$C71,2150,"M","")</f>
        <v>89.632205729523051</v>
      </c>
      <c r="AD71" s="17" cm="1">
        <f t="array" ref="AD71">STOWA2024_JAARROND_V(AD$34*60,$C71,2150,"M","")</f>
        <v>96.905516603445491</v>
      </c>
      <c r="AE71" s="17" cm="1">
        <f t="array" ref="AE71">STOWA2024_JAARROND_V(AE$34*60,$C71,2150,"M","")</f>
        <v>122.0342928384723</v>
      </c>
      <c r="AF71" s="17" cm="1">
        <f t="array" ref="AF71">STOWA2024_JAARROND_V(AF$34*60,$C71,2150,"M","")</f>
        <v>133.03277676403675</v>
      </c>
      <c r="AH71" s="15" t="s">
        <v>64</v>
      </c>
      <c r="AI71">
        <v>10</v>
      </c>
      <c r="AJ71" s="17" cm="1">
        <f t="array" ref="AJ71">STOWA2024_JAARROND_V(AJ$34*60,$C71,2150,"H","")</f>
        <v>23.313097463039252</v>
      </c>
      <c r="AK71" s="17" cm="1">
        <f t="array" ref="AK71">STOWA2024_JAARROND_V(AK$34*60,$C71,2150,"H","")</f>
        <v>33.687304945111435</v>
      </c>
      <c r="AL71" s="17" cm="1">
        <f t="array" ref="AL71">STOWA2024_JAARROND_V(AL$34*60,$C71,2150,"H","")</f>
        <v>41.234084425390215</v>
      </c>
      <c r="AM71" s="17" cm="1">
        <f t="array" ref="AM71">STOWA2024_JAARROND_V(AM$34*60,$C71,2150,"H","")</f>
        <v>48.9641042502709</v>
      </c>
      <c r="AN71" s="17" cm="1">
        <f t="array" ref="AN71">STOWA2024_JAARROND_V(AN$34*60,$C71,2150,"H","")</f>
        <v>56.992067620215394</v>
      </c>
      <c r="AO71" s="17" cm="1">
        <f t="array" ref="AO71">STOWA2024_JAARROND_V(AO$34*60,$C71,2150,"H","")</f>
        <v>65.39905021224881</v>
      </c>
      <c r="AP71" s="17" cm="1">
        <f t="array" ref="AP71">STOWA2024_JAARROND_V(AP$34*60,$C71,2150,"H","")</f>
        <v>70.430465245467005</v>
      </c>
      <c r="AQ71" s="17" cm="1">
        <f t="array" ref="AQ71">STOWA2024_JAARROND_V(AQ$34*60,$C71,2150,"H","")</f>
        <v>83.822051275267498</v>
      </c>
      <c r="AR71" s="17" cm="1">
        <f t="array" ref="AR71">STOWA2024_JAARROND_V(AR$34*60,$C71,2150,"H","")</f>
        <v>93.440538329898658</v>
      </c>
      <c r="AS71" s="17" cm="1">
        <f t="array" ref="AS71">STOWA2024_JAARROND_V(AS$34*60,$C71,2150,"H","")</f>
        <v>100.99430448634196</v>
      </c>
      <c r="AT71" s="17" cm="1">
        <f t="array" ref="AT71">STOWA2024_JAARROND_V(AT$34*60,$C71,2150,"H","")</f>
        <v>107.55904413098483</v>
      </c>
      <c r="AU71" s="17" cm="1">
        <f t="array" ref="AU71">STOWA2024_JAARROND_V(AU$34*60,$C71,2150,"H","")</f>
        <v>133.98206683945978</v>
      </c>
      <c r="AV71" s="17" cm="1">
        <f t="array" ref="AV71">STOWA2024_JAARROND_V(AV$34*60,$C71,2150,"H","")</f>
        <v>146.05735792504171</v>
      </c>
    </row>
    <row r="72" spans="2:48" x14ac:dyDescent="0.3">
      <c r="B72" s="15" t="s">
        <v>65</v>
      </c>
      <c r="C72">
        <v>20</v>
      </c>
      <c r="D72" s="17" cm="1">
        <f t="array" ref="D72">STOWA2024_JAARROND_V(D$2*60,$C72,2150,"L","")</f>
        <v>20.83343154079212</v>
      </c>
      <c r="E72" s="17" cm="1">
        <f t="array" ref="E72">STOWA2024_JAARROND_V(E$2*60,$C72,2150,"L","")</f>
        <v>30.980493952920817</v>
      </c>
      <c r="F72" s="17" cm="1">
        <f t="array" ref="F72">STOWA2024_JAARROND_V(F$2*60,$C72,2150,"L","")</f>
        <v>38.207639098168777</v>
      </c>
      <c r="G72" s="17" cm="1">
        <f t="array" ref="G72">STOWA2024_JAARROND_V(G$2*60,$C72,2150,"L","")</f>
        <v>45.31888610897105</v>
      </c>
      <c r="H72" s="17" cm="1">
        <f t="array" ref="H72">STOWA2024_JAARROND_V(H$2*60,$C72,2150,"L","")</f>
        <v>52.387789837688906</v>
      </c>
      <c r="I72" s="17" cm="1">
        <f t="array" ref="I72">STOWA2024_JAARROND_V(I$2*60,$C72,2150,"L","")</f>
        <v>59.468388770751844</v>
      </c>
      <c r="J72" s="17" cm="1">
        <f t="array" ref="J72">STOWA2024_JAARROND_V(J$2*60,$C72,2150,"L","")</f>
        <v>63.536338321933137</v>
      </c>
      <c r="K72" s="17" cm="1">
        <f t="array" ref="K72">STOWA2024_JAARROND_V(K$2*60,$C72,2150,"L","")</f>
        <v>74.491007338785593</v>
      </c>
      <c r="L72" s="17" cm="1">
        <f t="array" ref="L72">STOWA2024_JAARROND_V(L$2*60,$C72,2150,"L","")</f>
        <v>86.693476984221704</v>
      </c>
      <c r="M72" s="17" cm="1">
        <f t="array" ref="M72">STOWA2024_JAARROND_V(M$2*60,$C72,2150,"L","")</f>
        <v>95.800510523166807</v>
      </c>
      <c r="N72" s="17" cm="1">
        <f t="array" ref="N72">STOWA2024_JAARROND_V(N$2*60,$C72,2150,"L","")</f>
        <v>103.49366793076696</v>
      </c>
      <c r="O72" s="17" cm="1">
        <f t="array" ref="O72">STOWA2024_JAARROND_V(O$2*60,$C72,2150,"L","")</f>
        <v>128.56042458288115</v>
      </c>
      <c r="P72" s="17" cm="1">
        <f t="array" ref="P72">STOWA2024_JAARROND_V(P$2*60,$C72,2150,"L","")</f>
        <v>139.31872348037169</v>
      </c>
      <c r="R72" s="15" t="s">
        <v>65</v>
      </c>
      <c r="S72">
        <v>20</v>
      </c>
      <c r="T72" s="17" cm="1">
        <f t="array" ref="T72">STOWA2024_JAARROND_V(T$34*60,$C72,2150,"M","")</f>
        <v>22.54924534702695</v>
      </c>
      <c r="U72" s="17" cm="1">
        <f t="array" ref="U72">STOWA2024_JAARROND_V(U$34*60,$C72,2150,"M","")</f>
        <v>33.532006369121412</v>
      </c>
      <c r="V72" s="17" cm="1">
        <f t="array" ref="V72">STOWA2024_JAARROND_V(V$34*60,$C72,2150,"M","")</f>
        <v>41.354369608690469</v>
      </c>
      <c r="W72" s="17" cm="1">
        <f t="array" ref="W72">STOWA2024_JAARROND_V(W$34*60,$C72,2150,"M","")</f>
        <v>49.051289497088057</v>
      </c>
      <c r="X72" s="17" cm="1">
        <f t="array" ref="X72">STOWA2024_JAARROND_V(X$34*60,$C72,2150,"M","")</f>
        <v>56.70237876681631</v>
      </c>
      <c r="Y72" s="17" cm="1">
        <f t="array" ref="Y72">STOWA2024_JAARROND_V(Y$34*60,$C72,2150,"M","")</f>
        <v>64.36612644241707</v>
      </c>
      <c r="Z72" s="17" cm="1">
        <f t="array" ref="Z72">STOWA2024_JAARROND_V(Z$34*60,$C72,2150,"M","")</f>
        <v>68.769106926419838</v>
      </c>
      <c r="AA72" s="17" cm="1">
        <f t="array" ref="AA72">STOWA2024_JAARROND_V(AA$34*60,$C72,2150,"M","")</f>
        <v>80.625987962691411</v>
      </c>
      <c r="AB72" s="17" cm="1">
        <f t="array" ref="AB72">STOWA2024_JAARROND_V(AB$34*60,$C72,2150,"M","")</f>
        <v>92.044683082652995</v>
      </c>
      <c r="AC72" s="17" cm="1">
        <f t="array" ref="AC72">STOWA2024_JAARROND_V(AC$34*60,$C72,2150,"M","")</f>
        <v>100.68032746501559</v>
      </c>
      <c r="AD72" s="17" cm="1">
        <f t="array" ref="AD72">STOWA2024_JAARROND_V(AD$34*60,$C72,2150,"M","")</f>
        <v>108.03489721344167</v>
      </c>
      <c r="AE72" s="17" cm="1">
        <f t="array" ref="AE72">STOWA2024_JAARROND_V(AE$34*60,$C72,2150,"M","")</f>
        <v>133.56015346733452</v>
      </c>
      <c r="AF72" s="17" cm="1">
        <f t="array" ref="AF72">STOWA2024_JAARROND_V(AF$34*60,$C72,2150,"M","")</f>
        <v>144.73684377820038</v>
      </c>
      <c r="AH72" s="15" t="s">
        <v>65</v>
      </c>
      <c r="AI72">
        <v>20</v>
      </c>
      <c r="AJ72" s="17" cm="1">
        <f t="array" ref="AJ72">STOWA2024_JAARROND_V(AJ$34*60,$C72,2150,"H","")</f>
        <v>27.036758378718037</v>
      </c>
      <c r="AK72" s="17" cm="1">
        <f t="array" ref="AK72">STOWA2024_JAARROND_V(AK$34*60,$C72,2150,"H","")</f>
        <v>40.205192688415266</v>
      </c>
      <c r="AL72" s="17" cm="1">
        <f t="array" ref="AL72">STOWA2024_JAARROND_V(AL$34*60,$C72,2150,"H","")</f>
        <v>49.58428017467029</v>
      </c>
      <c r="AM72" s="17" cm="1">
        <f t="array" ref="AM72">STOWA2024_JAARROND_V(AM$34*60,$C72,2150,"H","")</f>
        <v>58.8129598967787</v>
      </c>
      <c r="AN72" s="17" cm="1">
        <f t="array" ref="AN72">STOWA2024_JAARROND_V(AN$34*60,$C72,2150,"H","")</f>
        <v>67.986688273764884</v>
      </c>
      <c r="AO72" s="17" cm="1">
        <f t="array" ref="AO72">STOWA2024_JAARROND_V(AO$34*60,$C72,2150,"H","")</f>
        <v>77.175594199079995</v>
      </c>
      <c r="AP72" s="17" cm="1">
        <f t="array" ref="AP72">STOWA2024_JAARROND_V(AP$34*60,$C72,2150,"H","")</f>
        <v>82.45480943046195</v>
      </c>
      <c r="AQ72" s="17" cm="1">
        <f t="array" ref="AQ72">STOWA2024_JAARROND_V(AQ$34*60,$C72,2150,"H","")</f>
        <v>96.671321902137421</v>
      </c>
      <c r="AR72" s="17" cm="1">
        <f t="array" ref="AR72">STOWA2024_JAARROND_V(AR$34*60,$C72,2150,"H","")</f>
        <v>106.04014518624255</v>
      </c>
      <c r="AS72" s="17" cm="1">
        <f t="array" ref="AS72">STOWA2024_JAARROND_V(AS$34*60,$C72,2150,"H","")</f>
        <v>113.44292562062009</v>
      </c>
      <c r="AT72" s="17" cm="1">
        <f t="array" ref="AT72">STOWA2024_JAARROND_V(AT$34*60,$C72,2150,"H","")</f>
        <v>119.91195841428316</v>
      </c>
      <c r="AU72" s="17" cm="1">
        <f t="array" ref="AU72">STOWA2024_JAARROND_V(AU$34*60,$C72,2150,"H","")</f>
        <v>146.63636747282791</v>
      </c>
      <c r="AV72" s="17" cm="1">
        <f t="array" ref="AV72">STOWA2024_JAARROND_V(AV$34*60,$C72,2150,"H","")</f>
        <v>158.90731224944469</v>
      </c>
    </row>
    <row r="73" spans="2:48" x14ac:dyDescent="0.3">
      <c r="B73" s="15" t="s">
        <v>66</v>
      </c>
      <c r="C73">
        <v>25</v>
      </c>
      <c r="D73" s="17" cm="1">
        <f t="array" ref="D73">STOWA2024_JAARROND_V(D$2*60,$C73,2150,"L","")</f>
        <v>21.850370529682049</v>
      </c>
      <c r="E73" s="17" cm="1">
        <f t="array" ref="E73">STOWA2024_JAARROND_V(E$2*60,$C73,2150,"L","")</f>
        <v>32.802925849858362</v>
      </c>
      <c r="F73" s="17" cm="1">
        <f t="array" ref="F73">STOWA2024_JAARROND_V(F$2*60,$C73,2150,"L","")</f>
        <v>40.560962547489225</v>
      </c>
      <c r="G73" s="17" cm="1">
        <f t="array" ref="G73">STOWA2024_JAARROND_V(G$2*60,$C73,2150,"L","")</f>
        <v>48.101785533786376</v>
      </c>
      <c r="H73" s="17" cm="1">
        <f t="array" ref="H73">STOWA2024_JAARROND_V(H$2*60,$C73,2150,"L","")</f>
        <v>55.485981333902373</v>
      </c>
      <c r="I73" s="17" cm="1">
        <f t="array" ref="I73">STOWA2024_JAARROND_V(I$2*60,$C73,2150,"L","")</f>
        <v>62.760300718392209</v>
      </c>
      <c r="J73" s="17" cm="1">
        <f t="array" ref="J73">STOWA2024_JAARROND_V(J$2*60,$C73,2150,"L","")</f>
        <v>66.873439110811844</v>
      </c>
      <c r="K73" s="17" cm="1">
        <f t="array" ref="K73">STOWA2024_JAARROND_V(K$2*60,$C73,2150,"L","")</f>
        <v>77.884674700101243</v>
      </c>
      <c r="L73" s="17" cm="1">
        <f t="array" ref="L73">STOWA2024_JAARROND_V(L$2*60,$C73,2150,"L","")</f>
        <v>90.165882921521032</v>
      </c>
      <c r="M73" s="17" cm="1">
        <f t="array" ref="M73">STOWA2024_JAARROND_V(M$2*60,$C73,2150,"L","")</f>
        <v>99.302041585259587</v>
      </c>
      <c r="N73" s="17" cm="1">
        <f t="array" ref="N73">STOWA2024_JAARROND_V(N$2*60,$C73,2150,"L","")</f>
        <v>107.01110647263157</v>
      </c>
      <c r="O73" s="17" cm="1">
        <f t="array" ref="O73">STOWA2024_JAARROND_V(O$2*60,$C73,2150,"L","")</f>
        <v>132.1250190547515</v>
      </c>
      <c r="P73" s="17" cm="1">
        <f t="array" ref="P73">STOWA2024_JAARROND_V(P$2*60,$C73,2150,"L","")</f>
        <v>142.90389519121305</v>
      </c>
      <c r="R73" s="15" t="s">
        <v>66</v>
      </c>
      <c r="S73">
        <v>25</v>
      </c>
      <c r="T73" s="17" cm="1">
        <f t="array" ref="T73">STOWA2024_JAARROND_V(T$34*60,$C73,2150,"M","")</f>
        <v>23.64993808305255</v>
      </c>
      <c r="U73" s="17" cm="1">
        <f t="array" ref="U73">STOWA2024_JAARROND_V(U$34*60,$C73,2150,"M","")</f>
        <v>35.504531341391527</v>
      </c>
      <c r="V73" s="17" cm="1">
        <f t="array" ref="V73">STOWA2024_JAARROND_V(V$34*60,$C73,2150,"M","")</f>
        <v>43.901509657881853</v>
      </c>
      <c r="W73" s="17" cm="1">
        <f t="array" ref="W73">STOWA2024_JAARROND_V(W$34*60,$C73,2150,"M","")</f>
        <v>52.063384829697632</v>
      </c>
      <c r="X73" s="17" cm="1">
        <f t="array" ref="X73">STOWA2024_JAARROND_V(X$34*60,$C73,2150,"M","")</f>
        <v>60.055733207893354</v>
      </c>
      <c r="Y73" s="17" cm="1">
        <f t="array" ref="Y73">STOWA2024_JAARROND_V(Y$34*60,$C73,2150,"M","")</f>
        <v>67.929155894517109</v>
      </c>
      <c r="Z73" s="17" cm="1">
        <f t="array" ref="Z73">STOWA2024_JAARROND_V(Z$34*60,$C73,2150,"M","")</f>
        <v>72.381046912823152</v>
      </c>
      <c r="AA73" s="17" cm="1">
        <f t="array" ref="AA73">STOWA2024_JAARROND_V(AA$34*60,$C73,2150,"M","")</f>
        <v>84.299153269456554</v>
      </c>
      <c r="AB73" s="17" cm="1">
        <f t="array" ref="AB73">STOWA2024_JAARROND_V(AB$34*60,$C73,2150,"M","")</f>
        <v>95.731425328453227</v>
      </c>
      <c r="AC73" s="17" cm="1">
        <f t="array" ref="AC73">STOWA2024_JAARROND_V(AC$34*60,$C73,2150,"M","")</f>
        <v>104.36021697745377</v>
      </c>
      <c r="AD73" s="17" cm="1">
        <f t="array" ref="AD73">STOWA2024_JAARROND_V(AD$34*60,$C73,2150,"M","")</f>
        <v>111.70667848202274</v>
      </c>
      <c r="AE73" s="17" cm="1">
        <f t="array" ref="AE73">STOWA2024_JAARROND_V(AE$34*60,$C73,2150,"M","")</f>
        <v>137.26337540562926</v>
      </c>
      <c r="AF73" s="17" cm="1">
        <f t="array" ref="AF73">STOWA2024_JAARROND_V(AF$34*60,$C73,2150,"M","")</f>
        <v>148.46144320652616</v>
      </c>
      <c r="AH73" s="15" t="s">
        <v>66</v>
      </c>
      <c r="AI73">
        <v>25</v>
      </c>
      <c r="AJ73" s="17" cm="1">
        <f t="array" ref="AJ73">STOWA2024_JAARROND_V(AJ$34*60,$C73,2150,"H","")</f>
        <v>28.356499376483086</v>
      </c>
      <c r="AK73" s="17" cm="1">
        <f t="array" ref="AK73">STOWA2024_JAARROND_V(AK$34*60,$C73,2150,"H","")</f>
        <v>42.570268780785966</v>
      </c>
      <c r="AL73" s="17" cm="1">
        <f t="array" ref="AL73">STOWA2024_JAARROND_V(AL$34*60,$C73,2150,"H","")</f>
        <v>52.63832517737027</v>
      </c>
      <c r="AM73" s="17" cm="1">
        <f t="array" ref="AM73">STOWA2024_JAARROND_V(AM$34*60,$C73,2150,"H","")</f>
        <v>62.424490680542455</v>
      </c>
      <c r="AN73" s="17" cm="1">
        <f t="array" ref="AN73">STOWA2024_JAARROND_V(AN$34*60,$C73,2150,"H","")</f>
        <v>72.007391955254391</v>
      </c>
      <c r="AO73" s="17" cm="1">
        <f t="array" ref="AO73">STOWA2024_JAARROND_V(AO$34*60,$C73,2150,"H","")</f>
        <v>81.447700201305281</v>
      </c>
      <c r="AP73" s="17" cm="1">
        <f t="array" ref="AP73">STOWA2024_JAARROND_V(AP$34*60,$C73,2150,"H","")</f>
        <v>86.78555962577579</v>
      </c>
      <c r="AQ73" s="17" cm="1">
        <f t="array" ref="AQ73">STOWA2024_JAARROND_V(AQ$34*60,$C73,2150,"H","")</f>
        <v>101.07548183546275</v>
      </c>
      <c r="AR73" s="17" cm="1">
        <f t="array" ref="AR73">STOWA2024_JAARROND_V(AR$34*60,$C73,2150,"H","")</f>
        <v>110.28745931581435</v>
      </c>
      <c r="AS73" s="17" cm="1">
        <f t="array" ref="AS73">STOWA2024_JAARROND_V(AS$34*60,$C73,2150,"H","")</f>
        <v>117.58929108011546</v>
      </c>
      <c r="AT73" s="17" cm="1">
        <f t="array" ref="AT73">STOWA2024_JAARROND_V(AT$34*60,$C73,2150,"H","")</f>
        <v>123.98740527581502</v>
      </c>
      <c r="AU73" s="17" cm="1">
        <f t="array" ref="AU73">STOWA2024_JAARROND_V(AU$34*60,$C73,2150,"H","")</f>
        <v>150.70215355407885</v>
      </c>
      <c r="AV73" s="17" cm="1">
        <f t="array" ref="AV73">STOWA2024_JAARROND_V(AV$34*60,$C73,2150,"H","")</f>
        <v>162.9965687850374</v>
      </c>
    </row>
    <row r="74" spans="2:48" x14ac:dyDescent="0.3">
      <c r="B74" s="15" t="s">
        <v>67</v>
      </c>
      <c r="C74">
        <v>50</v>
      </c>
      <c r="D74" s="17" cm="1">
        <f t="array" ref="D74">STOWA2024_JAARROND_V(D$2*60,$C74,2150,"L","")</f>
        <v>25.348664625825137</v>
      </c>
      <c r="E74" s="17" cm="1">
        <f t="array" ref="E74">STOWA2024_JAARROND_V(E$2*60,$C74,2150,"L","")</f>
        <v>39.225306481404942</v>
      </c>
      <c r="F74" s="17" cm="1">
        <f t="array" ref="F74">STOWA2024_JAARROND_V(F$2*60,$C74,2150,"L","")</f>
        <v>48.922285047873416</v>
      </c>
      <c r="G74" s="17" cm="1">
        <f t="array" ref="G74">STOWA2024_JAARROND_V(G$2*60,$C74,2150,"L","")</f>
        <v>58.015928164641309</v>
      </c>
      <c r="H74" s="17" cm="1">
        <f t="array" ref="H74">STOWA2024_JAARROND_V(H$2*60,$C74,2150,"L","")</f>
        <v>66.492317752824249</v>
      </c>
      <c r="I74" s="17" cm="1">
        <f t="array" ref="I74">STOWA2024_JAARROND_V(I$2*60,$C74,2150,"L","")</f>
        <v>74.358096219251919</v>
      </c>
      <c r="J74" s="17" cm="1">
        <f t="array" ref="J74">STOWA2024_JAARROND_V(J$2*60,$C74,2150,"L","")</f>
        <v>78.543813364100231</v>
      </c>
      <c r="K74" s="17" cm="1">
        <f t="array" ref="K74">STOWA2024_JAARROND_V(K$2*60,$C74,2150,"L","")</f>
        <v>89.116002111278476</v>
      </c>
      <c r="L74" s="17" cm="1">
        <f t="array" ref="L74">STOWA2024_JAARROND_V(L$2*60,$C74,2150,"L","")</f>
        <v>101.46459182234295</v>
      </c>
      <c r="M74" s="17" cm="1">
        <f t="array" ref="M74">STOWA2024_JAARROND_V(M$2*60,$C74,2150,"L","")</f>
        <v>110.55775805228055</v>
      </c>
      <c r="N74" s="17" cm="1">
        <f t="array" ref="N74">STOWA2024_JAARROND_V(N$2*60,$C74,2150,"L","")</f>
        <v>118.20959428860647</v>
      </c>
      <c r="O74" s="17" cm="1">
        <f t="array" ref="O74">STOWA2024_JAARROND_V(O$2*60,$C74,2150,"L","")</f>
        <v>143.1759542732014</v>
      </c>
      <c r="P74" s="17" cm="1">
        <f t="array" ref="P74">STOWA2024_JAARROND_V(P$2*60,$C74,2150,"L","")</f>
        <v>153.91281886677814</v>
      </c>
      <c r="R74" s="15" t="s">
        <v>67</v>
      </c>
      <c r="S74">
        <v>50</v>
      </c>
      <c r="T74" s="17" cm="1">
        <f t="array" ref="T74">STOWA2024_JAARROND_V(T$34*60,$C74,2150,"M","")</f>
        <v>27.436347043839</v>
      </c>
      <c r="U74" s="17" cm="1">
        <f t="array" ref="U74">STOWA2024_JAARROND_V(U$34*60,$C74,2150,"M","")</f>
        <v>42.45585072865515</v>
      </c>
      <c r="V74" s="17" cm="1">
        <f t="array" ref="V74">STOWA2024_JAARROND_V(V$34*60,$C74,2150,"M","")</f>
        <v>52.95145959616319</v>
      </c>
      <c r="W74" s="17" cm="1">
        <f t="array" ref="W74">STOWA2024_JAARROND_V(W$34*60,$C74,2150,"M","")</f>
        <v>62.794043106076195</v>
      </c>
      <c r="X74" s="17" cm="1">
        <f t="array" ref="X74">STOWA2024_JAARROND_V(X$34*60,$C74,2150,"M","")</f>
        <v>71.968536904981804</v>
      </c>
      <c r="Y74" s="17" cm="1">
        <f t="array" ref="Y74">STOWA2024_JAARROND_V(Y$34*60,$C74,2150,"M","")</f>
        <v>80.482130459531447</v>
      </c>
      <c r="Z74" s="17" cm="1">
        <f t="array" ref="Z74">STOWA2024_JAARROND_V(Z$34*60,$C74,2150,"M","")</f>
        <v>85.012577720110443</v>
      </c>
      <c r="AA74" s="17" cm="1">
        <f t="array" ref="AA74">STOWA2024_JAARROND_V(AA$34*60,$C74,2150,"M","")</f>
        <v>96.455477918688842</v>
      </c>
      <c r="AB74" s="17" cm="1">
        <f t="array" ref="AB74">STOWA2024_JAARROND_V(AB$34*60,$C74,2150,"M","")</f>
        <v>107.72755371315951</v>
      </c>
      <c r="AC74" s="17" cm="1">
        <f t="array" ref="AC74">STOWA2024_JAARROND_V(AC$34*60,$C74,2150,"M","")</f>
        <v>116.18926896855979</v>
      </c>
      <c r="AD74" s="17" cm="1">
        <f t="array" ref="AD74">STOWA2024_JAARROND_V(AD$34*60,$C74,2150,"M","")</f>
        <v>123.39654805891466</v>
      </c>
      <c r="AE74" s="17" cm="1">
        <f t="array" ref="AE74">STOWA2024_JAARROND_V(AE$34*60,$C74,2150,"M","")</f>
        <v>148.7440826957814</v>
      </c>
      <c r="AF74" s="17" cm="1">
        <f t="array" ref="AF74">STOWA2024_JAARROND_V(AF$34*60,$C74,2150,"M","")</f>
        <v>159.89850512032476</v>
      </c>
      <c r="AH74" s="15" t="s">
        <v>67</v>
      </c>
      <c r="AI74">
        <v>50</v>
      </c>
      <c r="AJ74" s="17" cm="1">
        <f t="array" ref="AJ74">STOWA2024_JAARROND_V(AJ$34*60,$C74,2150,"H","")</f>
        <v>32.896439521721412</v>
      </c>
      <c r="AK74" s="17" cm="1">
        <f t="array" ref="AK74">STOWA2024_JAARROND_V(AK$34*60,$C74,2150,"H","")</f>
        <v>50.904966452232621</v>
      </c>
      <c r="AL74" s="17" cm="1">
        <f t="array" ref="AL74">STOWA2024_JAARROND_V(AL$34*60,$C74,2150,"H","")</f>
        <v>63.489300722459504</v>
      </c>
      <c r="AM74" s="17" cm="1">
        <f t="array" ref="AM74">STOWA2024_JAARROND_V(AM$34*60,$C74,2150,"H","")</f>
        <v>75.290651414444341</v>
      </c>
      <c r="AN74" s="17" cm="1">
        <f t="array" ref="AN74">STOWA2024_JAARROND_V(AN$34*60,$C74,2150,"H","")</f>
        <v>86.290956226009243</v>
      </c>
      <c r="AO74" s="17" cm="1">
        <f t="array" ref="AO74">STOWA2024_JAARROND_V(AO$34*60,$C74,2150,"H","")</f>
        <v>96.498835395647106</v>
      </c>
      <c r="AP74" s="17" cm="1">
        <f t="array" ref="AP74">STOWA2024_JAARROND_V(AP$34*60,$C74,2150,"H","")</f>
        <v>101.93088449736788</v>
      </c>
      <c r="AQ74" s="17" cm="1">
        <f t="array" ref="AQ74">STOWA2024_JAARROND_V(AQ$34*60,$C74,2150,"H","")</f>
        <v>115.65103003037747</v>
      </c>
      <c r="AR74" s="17" cm="1">
        <f t="array" ref="AR74">STOWA2024_JAARROND_V(AR$34*60,$C74,2150,"H","")</f>
        <v>124.10760788914132</v>
      </c>
      <c r="AS74" s="17" cm="1">
        <f t="array" ref="AS74">STOWA2024_JAARROND_V(AS$34*60,$C74,2150,"H","")</f>
        <v>130.91783598036699</v>
      </c>
      <c r="AT74" s="17" cm="1">
        <f t="array" ref="AT74">STOWA2024_JAARROND_V(AT$34*60,$C74,2150,"H","")</f>
        <v>136.9624271504899</v>
      </c>
      <c r="AU74" s="17" cm="1">
        <f t="array" ref="AU74">STOWA2024_JAARROND_V(AU$34*60,$C74,2150,"H","")</f>
        <v>163.30688010868306</v>
      </c>
      <c r="AV74" s="17" cm="1">
        <f t="array" ref="AV74">STOWA2024_JAARROND_V(AV$34*60,$C74,2150,"H","")</f>
        <v>175.55337686036975</v>
      </c>
    </row>
    <row r="75" spans="2:48" x14ac:dyDescent="0.3">
      <c r="B75" s="15" t="s">
        <v>68</v>
      </c>
      <c r="C75">
        <v>100</v>
      </c>
      <c r="D75" s="17" cm="1">
        <f t="array" ref="D75">STOWA2024_JAARROND_V(D$2*60,$C75,2150,"L","")</f>
        <v>29.440643200059725</v>
      </c>
      <c r="E75" s="17" cm="1">
        <f t="array" ref="E75">STOWA2024_JAARROND_V(E$2*60,$C75,2150,"L","")</f>
        <v>47.009717400654424</v>
      </c>
      <c r="F75" s="17" cm="1">
        <f t="array" ref="F75">STOWA2024_JAARROND_V(F$2*60,$C75,2150,"L","")</f>
        <v>59.17931386241699</v>
      </c>
      <c r="G75" s="17" cm="1">
        <f t="array" ref="G75">STOWA2024_JAARROND_V(G$2*60,$C75,2150,"L","")</f>
        <v>70.2258223850272</v>
      </c>
      <c r="H75" s="17" cm="1">
        <f t="array" ref="H75">STOWA2024_JAARROND_V(H$2*60,$C75,2150,"L","")</f>
        <v>79.991360070983134</v>
      </c>
      <c r="I75" s="17" cm="1">
        <f t="array" ref="I75">STOWA2024_JAARROND_V(I$2*60,$C75,2150,"L","")</f>
        <v>88.409907409520073</v>
      </c>
      <c r="J75" s="17" cm="1">
        <f t="array" ref="J75">STOWA2024_JAARROND_V(J$2*60,$C75,2150,"L","")</f>
        <v>92.530463518192619</v>
      </c>
      <c r="K75" s="17" cm="1">
        <f t="array" ref="K75">STOWA2024_JAARROND_V(K$2*60,$C75,2150,"L","")</f>
        <v>101.4710705953769</v>
      </c>
      <c r="L75" s="17" cm="1">
        <f t="array" ref="L75">STOWA2024_JAARROND_V(L$2*60,$C75,2150,"L","")</f>
        <v>113.58188030652212</v>
      </c>
      <c r="M75" s="17" cm="1">
        <f t="array" ref="M75">STOWA2024_JAARROND_V(M$2*60,$C75,2150,"L","")</f>
        <v>122.41029165840716</v>
      </c>
      <c r="N75" s="17" cm="1">
        <f t="array" ref="N75">STOWA2024_JAARROND_V(N$2*60,$C75,2150,"L","")</f>
        <v>129.83214535841668</v>
      </c>
      <c r="O75" s="17" cm="1">
        <f t="array" ref="O75">STOWA2024_JAARROND_V(O$2*60,$C75,2150,"L","")</f>
        <v>154.19412411535299</v>
      </c>
      <c r="P75" s="17" cm="1">
        <f t="array" ref="P75">STOWA2024_JAARROND_V(P$2*60,$C75,2150,"L","")</f>
        <v>164.73122453601661</v>
      </c>
      <c r="R75" s="15" t="s">
        <v>68</v>
      </c>
      <c r="S75">
        <v>100</v>
      </c>
      <c r="T75" s="17" cm="1">
        <f t="array" ref="T75">STOWA2024_JAARROND_V(T$34*60,$C75,2150,"M","")</f>
        <v>31.86533554938238</v>
      </c>
      <c r="U75" s="17" cm="1">
        <f t="array" ref="U75">STOWA2024_JAARROND_V(U$34*60,$C75,2150,"M","")</f>
        <v>50.881375412696627</v>
      </c>
      <c r="V75" s="17" cm="1">
        <f t="array" ref="V75">STOWA2024_JAARROND_V(V$34*60,$C75,2150,"M","")</f>
        <v>64.053243707810978</v>
      </c>
      <c r="W75" s="17" cm="1">
        <f t="array" ref="W75">STOWA2024_JAARROND_V(W$34*60,$C75,2150,"M","")</f>
        <v>76.009528029797963</v>
      </c>
      <c r="X75" s="17" cm="1">
        <f t="array" ref="X75">STOWA2024_JAARROND_V(X$34*60,$C75,2150,"M","")</f>
        <v>86.579342454996862</v>
      </c>
      <c r="Y75" s="17" cm="1">
        <f t="array" ref="Y75">STOWA2024_JAARROND_V(Y$34*60,$C75,2150,"M","")</f>
        <v>95.691230193247605</v>
      </c>
      <c r="Z75" s="17" cm="1">
        <f t="array" ref="Z75">STOWA2024_JAARROND_V(Z$34*60,$C75,2150,"M","")</f>
        <v>100.1511498410847</v>
      </c>
      <c r="AA75" s="17" cm="1">
        <f t="array" ref="AA75">STOWA2024_JAARROND_V(AA$34*60,$C75,2150,"M","")</f>
        <v>109.82809346604878</v>
      </c>
      <c r="AB75" s="17" cm="1">
        <f t="array" ref="AB75">STOWA2024_JAARROND_V(AB$34*60,$C75,2150,"M","")</f>
        <v>120.59278898974605</v>
      </c>
      <c r="AC75" s="17" cm="1">
        <f t="array" ref="AC75">STOWA2024_JAARROND_V(AC$34*60,$C75,2150,"M","")</f>
        <v>128.64553833746214</v>
      </c>
      <c r="AD75" s="17" cm="1">
        <f t="array" ref="AD75">STOWA2024_JAARROND_V(AD$34*60,$C75,2150,"M","")</f>
        <v>135.52908848665268</v>
      </c>
      <c r="AE75" s="17" cm="1">
        <f t="array" ref="AE75">STOWA2024_JAARROND_V(AE$34*60,$C75,2150,"M","")</f>
        <v>160.19075036058996</v>
      </c>
      <c r="AF75" s="17" cm="1">
        <f t="array" ref="AF75">STOWA2024_JAARROND_V(AF$34*60,$C75,2150,"M","")</f>
        <v>171.13763976182446</v>
      </c>
      <c r="AH75" s="15" t="s">
        <v>68</v>
      </c>
      <c r="AI75">
        <v>100</v>
      </c>
      <c r="AJ75" s="17" cm="1">
        <f t="array" ref="AJ75">STOWA2024_JAARROND_V(AJ$34*60,$C75,2150,"H","")</f>
        <v>38.206838616841637</v>
      </c>
      <c r="AK75" s="17" cm="1">
        <f t="array" ref="AK75">STOWA2024_JAARROND_V(AK$34*60,$C75,2150,"H","")</f>
        <v>61.007250213422374</v>
      </c>
      <c r="AL75" s="17" cm="1">
        <f t="array" ref="AL75">STOWA2024_JAARROND_V(AL$34*60,$C75,2150,"H","")</f>
        <v>76.800444841918335</v>
      </c>
      <c r="AM75" s="17" cm="1">
        <f t="array" ref="AM75">STOWA2024_JAARROND_V(AM$34*60,$C75,2150,"H","")</f>
        <v>91.136142793044556</v>
      </c>
      <c r="AN75" s="17" cm="1">
        <f t="array" ref="AN75">STOWA2024_JAARROND_V(AN$34*60,$C75,2150,"H","")</f>
        <v>103.80945022857118</v>
      </c>
      <c r="AO75" s="17" cm="1">
        <f t="array" ref="AO75">STOWA2024_JAARROND_V(AO$34*60,$C75,2150,"H","")</f>
        <v>114.73468978145804</v>
      </c>
      <c r="AP75" s="17" cm="1">
        <f t="array" ref="AP75">STOWA2024_JAARROND_V(AP$34*60,$C75,2150,"H","")</f>
        <v>120.0821756086486</v>
      </c>
      <c r="AQ75" s="17" cm="1">
        <f t="array" ref="AQ75">STOWA2024_JAARROND_V(AQ$34*60,$C75,2150,"H","")</f>
        <v>131.68492251242139</v>
      </c>
      <c r="AR75" s="17" cm="1">
        <f t="array" ref="AR75">STOWA2024_JAARROND_V(AR$34*60,$C75,2150,"H","")</f>
        <v>138.92901169971637</v>
      </c>
      <c r="AS75" s="17" cm="1">
        <f t="array" ref="AS75">STOWA2024_JAARROND_V(AS$34*60,$C75,2150,"H","")</f>
        <v>144.9531065749905</v>
      </c>
      <c r="AT75" s="17" cm="1">
        <f t="array" ref="AT75">STOWA2024_JAARROND_V(AT$34*60,$C75,2150,"H","")</f>
        <v>150.42878589896216</v>
      </c>
      <c r="AU75" s="17" cm="1">
        <f t="array" ref="AU75">STOWA2024_JAARROND_V(AU$34*60,$C75,2150,"H","")</f>
        <v>175.87423438659442</v>
      </c>
      <c r="AV75" s="17" cm="1">
        <f t="array" ref="AV75">STOWA2024_JAARROND_V(AV$34*60,$C75,2150,"H","")</f>
        <v>187.89287958316811</v>
      </c>
    </row>
    <row r="76" spans="2:48" x14ac:dyDescent="0.3">
      <c r="B76" s="15" t="s">
        <v>69</v>
      </c>
      <c r="C76">
        <v>200</v>
      </c>
      <c r="D76" s="17" cm="1">
        <f t="array" ref="D76">STOWA2024_JAARROND_V(D$2*60,$C76,2150,"L","")</f>
        <v>34.240065989596431</v>
      </c>
      <c r="E76" s="17" cm="1">
        <f t="array" ref="E76">STOWA2024_JAARROND_V(E$2*60,$C76,2150,"L","")</f>
        <v>56.468876910592932</v>
      </c>
      <c r="F76" s="17" cm="1">
        <f t="array" ref="F76">STOWA2024_JAARROND_V(F$2*60,$C76,2150,"L","")</f>
        <v>71.792877591205482</v>
      </c>
      <c r="G76" s="17" cm="1">
        <f t="array" ref="G76">STOWA2024_JAARROND_V(G$2*60,$C76,2150,"L","")</f>
        <v>83.452704941686008</v>
      </c>
      <c r="H76" s="17" cm="1">
        <f t="array" ref="H76">STOWA2024_JAARROND_V(H$2*60,$C76,2150,"L","")</f>
        <v>90.981923655599758</v>
      </c>
      <c r="I76" s="17" cm="1">
        <f t="array" ref="I76">STOWA2024_JAARROND_V(I$2*60,$C76,2150,"L","")</f>
        <v>97.429333236369928</v>
      </c>
      <c r="J76" s="17" cm="1">
        <f t="array" ref="J76">STOWA2024_JAARROND_V(J$2*60,$C76,2150,"L","")</f>
        <v>100.65256772567781</v>
      </c>
      <c r="K76" s="17" cm="1">
        <f t="array" ref="K76">STOWA2024_JAARROND_V(K$2*60,$C76,2150,"L","")</f>
        <v>115.06231512581819</v>
      </c>
      <c r="L76" s="17" cm="1">
        <f t="array" ref="L76">STOWA2024_JAARROND_V(L$2*60,$C76,2150,"L","")</f>
        <v>126.57705360443197</v>
      </c>
      <c r="M76" s="17" cm="1">
        <f t="array" ref="M76">STOWA2024_JAARROND_V(M$2*60,$C76,2150,"L","")</f>
        <v>134.89128771902827</v>
      </c>
      <c r="N76" s="17" cm="1">
        <f t="array" ref="N76">STOWA2024_JAARROND_V(N$2*60,$C76,2150,"L","")</f>
        <v>141.89481806835551</v>
      </c>
      <c r="O76" s="17" cm="1">
        <f t="array" ref="O76">STOWA2024_JAARROND_V(O$2*60,$C76,2150,"L","")</f>
        <v>165.17962572863073</v>
      </c>
      <c r="P76" s="17" cm="1">
        <f t="array" ref="P76">STOWA2024_JAARROND_V(P$2*60,$C76,2150,"L","")</f>
        <v>175.3624092615477</v>
      </c>
      <c r="R76" s="15" t="s">
        <v>69</v>
      </c>
      <c r="S76">
        <v>200</v>
      </c>
      <c r="T76" s="17" cm="1">
        <f t="array" ref="T76">STOWA2024_JAARROND_V(T$34*60,$C76,2150,"M","")</f>
        <v>37.060032438057348</v>
      </c>
      <c r="U76" s="17" cm="1">
        <f t="array" ref="U76">STOWA2024_JAARROND_V(U$34*60,$C76,2150,"M","")</f>
        <v>61.119578761416619</v>
      </c>
      <c r="V76" s="17" cm="1">
        <f t="array" ref="V76">STOWA2024_JAARROND_V(V$34*60,$C76,2150,"M","")</f>
        <v>77.705643825568899</v>
      </c>
      <c r="W76" s="17" cm="1">
        <f t="array" ref="W76">STOWA2024_JAARROND_V(W$34*60,$C76,2150,"M","")</f>
        <v>90.325759101113377</v>
      </c>
      <c r="X76" s="17" cm="1">
        <f t="array" ref="X76">STOWA2024_JAARROND_V(X$34*60,$C76,2150,"M","")</f>
        <v>98.475074288054131</v>
      </c>
      <c r="Y76" s="17" cm="1">
        <f t="array" ref="Y76">STOWA2024_JAARROND_V(Y$34*60,$C76,2150,"M","")</f>
        <v>105.45348397562262</v>
      </c>
      <c r="Z76" s="17" cm="1">
        <f t="array" ref="Z76">STOWA2024_JAARROND_V(Z$34*60,$C76,2150,"M","")</f>
        <v>108.94217978495635</v>
      </c>
      <c r="AA76" s="17" cm="1">
        <f t="array" ref="AA76">STOWA2024_JAARROND_V(AA$34*60,$C76,2150,"M","")</f>
        <v>124.53869488033244</v>
      </c>
      <c r="AB76" s="17" cm="1">
        <f t="array" ref="AB76">STOWA2024_JAARROND_V(AB$34*60,$C76,2150,"M","")</f>
        <v>134.39009703897753</v>
      </c>
      <c r="AC76" s="17" cm="1">
        <f t="array" ref="AC76">STOWA2024_JAARROND_V(AC$34*60,$C76,2150,"M","")</f>
        <v>141.76228232567951</v>
      </c>
      <c r="AD76" s="17" cm="1">
        <f t="array" ref="AD76">STOWA2024_JAARROND_V(AD$34*60,$C76,2150,"M","")</f>
        <v>148.12106278221449</v>
      </c>
      <c r="AE76" s="17" cm="1">
        <f t="array" ref="AE76">STOWA2024_JAARROND_V(AE$34*60,$C76,2150,"M","")</f>
        <v>171.60347932555325</v>
      </c>
      <c r="AF76" s="17" cm="1">
        <f t="array" ref="AF76">STOWA2024_JAARROND_V(AF$34*60,$C76,2150,"M","")</f>
        <v>182.18227241676814</v>
      </c>
      <c r="AH76" s="15" t="s">
        <v>69</v>
      </c>
      <c r="AI76">
        <v>200</v>
      </c>
      <c r="AJ76" s="17" cm="1">
        <f t="array" ref="AJ76">STOWA2024_JAARROND_V(AJ$34*60,$C76,2150,"H","")</f>
        <v>44.435329303262812</v>
      </c>
      <c r="AK76" s="17" cm="1">
        <f t="array" ref="AK76">STOWA2024_JAARROND_V(AK$34*60,$C76,2150,"H","")</f>
        <v>73.282952832801641</v>
      </c>
      <c r="AL76" s="17" cm="1">
        <f t="array" ref="AL76">STOWA2024_JAARROND_V(AL$34*60,$C76,2150,"H","")</f>
        <v>93.169801669288589</v>
      </c>
      <c r="AM76" s="17" cm="1">
        <f t="array" ref="AM76">STOWA2024_JAARROND_V(AM$34*60,$C76,2150,"H","")</f>
        <v>108.30143921038491</v>
      </c>
      <c r="AN76" s="17" cm="1">
        <f t="array" ref="AN76">STOWA2024_JAARROND_V(AN$34*60,$C76,2150,"H","")</f>
        <v>118.07254517293477</v>
      </c>
      <c r="AO76" s="17" cm="1">
        <f t="array" ref="AO76">STOWA2024_JAARROND_V(AO$34*60,$C76,2150,"H","")</f>
        <v>126.43972437059118</v>
      </c>
      <c r="AP76" s="17" cm="1">
        <f t="array" ref="AP76">STOWA2024_JAARROND_V(AP$34*60,$C76,2150,"H","")</f>
        <v>130.62270363230019</v>
      </c>
      <c r="AQ76" s="17" cm="1">
        <f t="array" ref="AQ76">STOWA2024_JAARROND_V(AQ$34*60,$C76,2150,"H","")</f>
        <v>149.32307269983127</v>
      </c>
      <c r="AR76" s="17" cm="1">
        <f t="array" ref="AR76">STOWA2024_JAARROND_V(AR$34*60,$C76,2150,"H","")</f>
        <v>154.82421063701983</v>
      </c>
      <c r="AS76" s="17" cm="1">
        <f t="array" ref="AS76">STOWA2024_JAARROND_V(AS$34*60,$C76,2150,"H","")</f>
        <v>159.73257591230578</v>
      </c>
      <c r="AT76" s="17" cm="1">
        <f t="array" ref="AT76">STOWA2024_JAARROND_V(AT$34*60,$C76,2150,"H","")</f>
        <v>164.40508741846102</v>
      </c>
      <c r="AU76" s="17" cm="1">
        <f t="array" ref="AU76">STOWA2024_JAARROND_V(AU$34*60,$C76,2150,"H","")</f>
        <v>188.40432719442759</v>
      </c>
      <c r="AV76" s="17" cm="1">
        <f t="array" ref="AV76">STOWA2024_JAARROND_V(AV$34*60,$C76,2150,"H","")</f>
        <v>200.01883759196014</v>
      </c>
    </row>
    <row r="77" spans="2:48" x14ac:dyDescent="0.3">
      <c r="B77" s="15" t="s">
        <v>70</v>
      </c>
      <c r="C77">
        <v>250</v>
      </c>
      <c r="D77" s="17" cm="1">
        <f t="array" ref="D77">STOWA2024_JAARROND_V(D$2*60,$C77,2150,"L","")</f>
        <v>35.956538683338131</v>
      </c>
      <c r="E77" s="17" cm="1">
        <f t="array" ref="E77">STOWA2024_JAARROND_V(E$2*60,$C77,2150,"L","")</f>
        <v>59.930126124046716</v>
      </c>
      <c r="F77" s="17" cm="1">
        <f t="array" ref="F77">STOWA2024_JAARROND_V(F$2*60,$C77,2150,"L","")</f>
        <v>76.444048766689548</v>
      </c>
      <c r="G77" s="17" cm="1">
        <f t="array" ref="G77">STOWA2024_JAARROND_V(G$2*60,$C77,2150,"L","")</f>
        <v>88.761677735762149</v>
      </c>
      <c r="H77" s="17" cm="1">
        <f t="array" ref="H77">STOWA2024_JAARROND_V(H$2*60,$C77,2150,"L","")</f>
        <v>96.317568947553184</v>
      </c>
      <c r="I77" s="17" cm="1">
        <f t="array" ref="I77">STOWA2024_JAARROND_V(I$2*60,$C77,2150,"L","")</f>
        <v>102.58495518091405</v>
      </c>
      <c r="J77" s="17" cm="1">
        <f t="array" ref="J77">STOWA2024_JAARROND_V(J$2*60,$C77,2150,"L","")</f>
        <v>105.61338086903112</v>
      </c>
      <c r="K77" s="17" cm="1">
        <f t="array" ref="K77">STOWA2024_JAARROND_V(K$2*60,$C77,2150,"L","")</f>
        <v>119.72079079678934</v>
      </c>
      <c r="L77" s="17" cm="1">
        <f t="array" ref="L77">STOWA2024_JAARROND_V(L$2*60,$C77,2150,"L","")</f>
        <v>130.95771276259109</v>
      </c>
      <c r="M77" s="17" cm="1">
        <f t="array" ref="M77">STOWA2024_JAARROND_V(M$2*60,$C77,2150,"L","")</f>
        <v>139.04843656367888</v>
      </c>
      <c r="N77" s="17" cm="1">
        <f t="array" ref="N77">STOWA2024_JAARROND_V(N$2*60,$C77,2150,"L","")</f>
        <v>145.87450905543497</v>
      </c>
      <c r="O77" s="17" cm="1">
        <f t="array" ref="O77">STOWA2024_JAARROND_V(O$2*60,$C77,2150,"L","")</f>
        <v>168.70923205369681</v>
      </c>
      <c r="P77" s="17" cm="1">
        <f t="array" ref="P77">STOWA2024_JAARROND_V(P$2*60,$C77,2150,"L","")</f>
        <v>178.74558405909647</v>
      </c>
      <c r="R77" s="15" t="s">
        <v>70</v>
      </c>
      <c r="S77">
        <v>250</v>
      </c>
      <c r="T77" s="17" cm="1">
        <f t="array" ref="T77">STOWA2024_JAARROND_V(T$34*60,$C77,2150,"M","")</f>
        <v>38.917871547609153</v>
      </c>
      <c r="U77" s="17" cm="1">
        <f t="array" ref="U77">STOWA2024_JAARROND_V(U$34*60,$C77,2150,"M","")</f>
        <v>64.8658918720798</v>
      </c>
      <c r="V77" s="17" cm="1">
        <f t="array" ref="V77">STOWA2024_JAARROND_V(V$34*60,$C77,2150,"M","")</f>
        <v>82.739879293770699</v>
      </c>
      <c r="W77" s="17" cm="1">
        <f t="array" ref="W77">STOWA2024_JAARROND_V(W$34*60,$C77,2150,"M","")</f>
        <v>96.071971857274733</v>
      </c>
      <c r="X77" s="17" cm="1">
        <f t="array" ref="X77">STOWA2024_JAARROND_V(X$34*60,$C77,2150,"M","")</f>
        <v>104.2501562536626</v>
      </c>
      <c r="Y77" s="17" cm="1">
        <f t="array" ref="Y77">STOWA2024_JAARROND_V(Y$34*60,$C77,2150,"M","")</f>
        <v>111.03371610955658</v>
      </c>
      <c r="Z77" s="17" cm="1">
        <f t="array" ref="Z77">STOWA2024_JAARROND_V(Z$34*60,$C77,2150,"M","")</f>
        <v>114.31155892305951</v>
      </c>
      <c r="AA77" s="17" cm="1">
        <f t="array" ref="AA77">STOWA2024_JAARROND_V(AA$34*60,$C77,2150,"M","")</f>
        <v>129.58083643258729</v>
      </c>
      <c r="AB77" s="17" cm="1">
        <f t="array" ref="AB77">STOWA2024_JAARROND_V(AB$34*60,$C77,2150,"M","")</f>
        <v>139.04115497242807</v>
      </c>
      <c r="AC77" s="17" cm="1">
        <f t="array" ref="AC77">STOWA2024_JAARROND_V(AC$34*60,$C77,2150,"M","")</f>
        <v>146.13118500390712</v>
      </c>
      <c r="AD77" s="17" cm="1">
        <f t="array" ref="AD77">STOWA2024_JAARROND_V(AD$34*60,$C77,2150,"M","")</f>
        <v>152.27537980785132</v>
      </c>
      <c r="AE77" s="17" cm="1">
        <f t="array" ref="AE77">STOWA2024_JAARROND_V(AE$34*60,$C77,2150,"M","")</f>
        <v>175.27035242421189</v>
      </c>
      <c r="AF77" s="17" cm="1">
        <f t="array" ref="AF77">STOWA2024_JAARROND_V(AF$34*60,$C77,2150,"M","")</f>
        <v>185.69701924988959</v>
      </c>
      <c r="AH77" s="15" t="s">
        <v>70</v>
      </c>
      <c r="AI77">
        <v>250</v>
      </c>
      <c r="AJ77" s="17" cm="1">
        <f t="array" ref="AJ77">STOWA2024_JAARROND_V(AJ$34*60,$C77,2150,"H","")</f>
        <v>46.662895961856442</v>
      </c>
      <c r="AK77" s="17" cm="1">
        <f t="array" ref="AK77">STOWA2024_JAARROND_V(AK$34*60,$C77,2150,"H","")</f>
        <v>77.774817674627869</v>
      </c>
      <c r="AL77" s="17" cm="1">
        <f t="array" ref="AL77">STOWA2024_JAARROND_V(AL$34*60,$C77,2150,"H","")</f>
        <v>99.20589759536756</v>
      </c>
      <c r="AM77" s="17" cm="1">
        <f t="array" ref="AM77">STOWA2024_JAARROND_V(AM$34*60,$C77,2150,"H","")</f>
        <v>115.1912026366153</v>
      </c>
      <c r="AN77" s="17" cm="1">
        <f t="array" ref="AN77">STOWA2024_JAARROND_V(AN$34*60,$C77,2150,"H","")</f>
        <v>124.9969230542564</v>
      </c>
      <c r="AO77" s="17" cm="1">
        <f t="array" ref="AO77">STOWA2024_JAARROND_V(AO$34*60,$C77,2150,"H","")</f>
        <v>133.13047546139089</v>
      </c>
      <c r="AP77" s="17" cm="1">
        <f t="array" ref="AP77">STOWA2024_JAARROND_V(AP$34*60,$C77,2150,"H","")</f>
        <v>137.06063998744145</v>
      </c>
      <c r="AQ77" s="17" cm="1">
        <f t="array" ref="AQ77">STOWA2024_JAARROND_V(AQ$34*60,$C77,2150,"H","")</f>
        <v>155.36864809544346</v>
      </c>
      <c r="AR77" s="17" cm="1">
        <f t="array" ref="AR77">STOWA2024_JAARROND_V(AR$34*60,$C77,2150,"H","")</f>
        <v>160.18246536738644</v>
      </c>
      <c r="AS77" s="17" cm="1">
        <f t="array" ref="AS77">STOWA2024_JAARROND_V(AS$34*60,$C77,2150,"H","")</f>
        <v>164.65529630911934</v>
      </c>
      <c r="AT77" s="17" cm="1">
        <f t="array" ref="AT77">STOWA2024_JAARROND_V(AT$34*60,$C77,2150,"H","")</f>
        <v>169.01611869878636</v>
      </c>
      <c r="AU77" s="17" cm="1">
        <f t="array" ref="AU77">STOWA2024_JAARROND_V(AU$34*60,$C77,2150,"H","")</f>
        <v>192.43020570094373</v>
      </c>
      <c r="AV77" s="17" cm="1">
        <f t="array" ref="AV77">STOWA2024_JAARROND_V(AV$34*60,$C77,2150,"H","")</f>
        <v>203.87769590273328</v>
      </c>
    </row>
    <row r="78" spans="2:48" x14ac:dyDescent="0.3">
      <c r="B78" s="15" t="s">
        <v>71</v>
      </c>
      <c r="C78">
        <v>500</v>
      </c>
      <c r="D78" s="17" cm="1">
        <f t="array" ref="D78">STOWA2024_JAARROND_V(D$2*60,$C78,2150,"L","")</f>
        <v>41.893916397937637</v>
      </c>
      <c r="E78" s="17" cm="1">
        <f t="array" ref="E78">STOWA2024_JAARROND_V(E$2*60,$C78,2150,"L","")</f>
        <v>72.19093341201328</v>
      </c>
      <c r="F78" s="17" cm="1">
        <f t="array" ref="F78">STOWA2024_JAARROND_V(F$2*60,$C78,2150,"L","")</f>
        <v>93.053092202070829</v>
      </c>
      <c r="G78" s="17" cm="1">
        <f t="array" ref="G78">STOWA2024_JAARROND_V(G$2*60,$C78,2150,"L","")</f>
        <v>107.69001822206855</v>
      </c>
      <c r="H78" s="17" cm="1">
        <f t="array" ref="H78">STOWA2024_JAARROND_V(H$2*60,$C78,2150,"L","")</f>
        <v>115.14311386372637</v>
      </c>
      <c r="I78" s="17" cm="1">
        <f t="array" ref="I78">STOWA2024_JAARROND_V(I$2*60,$C78,2150,"L","")</f>
        <v>120.54251103968183</v>
      </c>
      <c r="J78" s="17" cm="1">
        <f t="array" ref="J78">STOWA2024_JAARROND_V(J$2*60,$C78,2150,"L","")</f>
        <v>122.74352351163715</v>
      </c>
      <c r="K78" s="17" cm="1">
        <f t="array" ref="K78">STOWA2024_JAARROND_V(K$2*60,$C78,2150,"L","")</f>
        <v>135.13799582226846</v>
      </c>
      <c r="L78" s="17" cm="1">
        <f t="array" ref="L78">STOWA2024_JAARROND_V(L$2*60,$C78,2150,"L","")</f>
        <v>145.21174685753755</v>
      </c>
      <c r="M78" s="17" cm="1">
        <f t="array" ref="M78">STOWA2024_JAARROND_V(M$2*60,$C78,2150,"L","")</f>
        <v>152.41164479368817</v>
      </c>
      <c r="N78" s="17" cm="1">
        <f t="array" ref="N78">STOWA2024_JAARROND_V(N$2*60,$C78,2150,"L","")</f>
        <v>158.54467244271882</v>
      </c>
      <c r="O78" s="17" cm="1">
        <f t="array" ref="O78">STOWA2024_JAARROND_V(O$2*60,$C78,2150,"L","")</f>
        <v>179.65169722126137</v>
      </c>
      <c r="P78" s="17" cm="1">
        <f t="array" ref="P78">STOWA2024_JAARROND_V(P$2*60,$C78,2150,"L","")</f>
        <v>189.13423936804082</v>
      </c>
      <c r="R78" s="15" t="s">
        <v>71</v>
      </c>
      <c r="S78">
        <v>500</v>
      </c>
      <c r="T78" s="17" cm="1">
        <f t="array" ref="T78">STOWA2024_JAARROND_V(T$34*60,$C78,2150,"M","")</f>
        <v>45.344243820574803</v>
      </c>
      <c r="U78" s="17" cm="1">
        <f t="array" ref="U78">STOWA2024_JAARROND_V(U$34*60,$C78,2150,"M","")</f>
        <v>78.136482996141083</v>
      </c>
      <c r="V78" s="17" cm="1">
        <f t="array" ref="V78">STOWA2024_JAARROND_V(V$34*60,$C78,2150,"M","")</f>
        <v>100.71682153060395</v>
      </c>
      <c r="W78" s="17" cm="1">
        <f t="array" ref="W78">STOWA2024_JAARROND_V(W$34*60,$C78,2150,"M","")</f>
        <v>116.5592253758354</v>
      </c>
      <c r="X78" s="17" cm="1">
        <f t="array" ref="X78">STOWA2024_JAARROND_V(X$34*60,$C78,2150,"M","")</f>
        <v>124.62614809519312</v>
      </c>
      <c r="Y78" s="17" cm="1">
        <f t="array" ref="Y78">STOWA2024_JAARROND_V(Y$34*60,$C78,2150,"M","")</f>
        <v>130.47023246546459</v>
      </c>
      <c r="Z78" s="17" cm="1">
        <f t="array" ref="Z78">STOWA2024_JAARROND_V(Z$34*60,$C78,2150,"M","")</f>
        <v>132.85251740708875</v>
      </c>
      <c r="AA78" s="17" cm="1">
        <f t="array" ref="AA78">STOWA2024_JAARROND_V(AA$34*60,$C78,2150,"M","")</f>
        <v>146.26778202790365</v>
      </c>
      <c r="AB78" s="17" cm="1">
        <f t="array" ref="AB78">STOWA2024_JAARROND_V(AB$34*60,$C78,2150,"M","")</f>
        <v>154.17502774531809</v>
      </c>
      <c r="AC78" s="17" cm="1">
        <f t="array" ref="AC78">STOWA2024_JAARROND_V(AC$34*60,$C78,2150,"M","")</f>
        <v>160.17507864532121</v>
      </c>
      <c r="AD78" s="17" cm="1">
        <f t="array" ref="AD78">STOWA2024_JAARROND_V(AD$34*60,$C78,2150,"M","")</f>
        <v>165.50150104396801</v>
      </c>
      <c r="AE78" s="17" cm="1">
        <f t="array" ref="AE78">STOWA2024_JAARROND_V(AE$34*60,$C78,2150,"M","")</f>
        <v>186.63837125141083</v>
      </c>
      <c r="AF78" s="17" cm="1">
        <f t="array" ref="AF78">STOWA2024_JAARROND_V(AF$34*60,$C78,2150,"M","")</f>
        <v>196.48969049287652</v>
      </c>
      <c r="AH78" s="15" t="s">
        <v>71</v>
      </c>
      <c r="AI78">
        <v>500</v>
      </c>
      <c r="AJ78" s="17" cm="1">
        <f t="array" ref="AJ78">STOWA2024_JAARROND_V(AJ$34*60,$C78,2150,"H","")</f>
        <v>54.368177079779684</v>
      </c>
      <c r="AK78" s="17" cm="1">
        <f t="array" ref="AK78">STOWA2024_JAARROND_V(AK$34*60,$C78,2150,"H","")</f>
        <v>93.686381908475326</v>
      </c>
      <c r="AL78" s="17" cm="1">
        <f t="array" ref="AL78">STOWA2024_JAARROND_V(AL$34*60,$C78,2150,"H","")</f>
        <v>120.76042131292134</v>
      </c>
      <c r="AM78" s="17" cm="1">
        <f t="array" ref="AM78">STOWA2024_JAARROND_V(AM$34*60,$C78,2150,"H","")</f>
        <v>139.75561331645639</v>
      </c>
      <c r="AN78" s="17" cm="1">
        <f t="array" ref="AN78">STOWA2024_JAARROND_V(AN$34*60,$C78,2150,"H","")</f>
        <v>149.42792993133691</v>
      </c>
      <c r="AO78" s="17" cm="1">
        <f t="array" ref="AO78">STOWA2024_JAARROND_V(AO$34*60,$C78,2150,"H","")</f>
        <v>156.43504234828103</v>
      </c>
      <c r="AP78" s="17" cm="1">
        <f t="array" ref="AP78">STOWA2024_JAARROND_V(AP$34*60,$C78,2150,"H","")</f>
        <v>159.29142451826982</v>
      </c>
      <c r="AQ78" s="17" cm="1">
        <f t="array" ref="AQ78">STOWA2024_JAARROND_V(AQ$34*60,$C78,2150,"H","")</f>
        <v>175.37645364264176</v>
      </c>
      <c r="AR78" s="17" cm="1">
        <f t="array" ref="AR78">STOWA2024_JAARROND_V(AR$34*60,$C78,2150,"H","")</f>
        <v>177.61745468259028</v>
      </c>
      <c r="AS78" s="17" cm="1">
        <f t="array" ref="AS78">STOWA2024_JAARROND_V(AS$34*60,$C78,2150,"H","")</f>
        <v>180.47944410343828</v>
      </c>
      <c r="AT78" s="17" cm="1">
        <f t="array" ref="AT78">STOWA2024_JAARROND_V(AT$34*60,$C78,2150,"H","")</f>
        <v>183.69628353954272</v>
      </c>
      <c r="AU78" s="17" cm="1">
        <f t="array" ref="AU78">STOWA2024_JAARROND_V(AU$34*60,$C78,2150,"H","")</f>
        <v>204.91121102257108</v>
      </c>
      <c r="AV78" s="17" cm="1">
        <f t="array" ref="AV78">STOWA2024_JAARROND_V(AV$34*60,$C78,2150,"H","")</f>
        <v>215.72702420398531</v>
      </c>
    </row>
    <row r="79" spans="2:48" x14ac:dyDescent="0.3">
      <c r="B79" s="15" t="s">
        <v>72</v>
      </c>
      <c r="C79">
        <v>1000</v>
      </c>
      <c r="D79" s="17" cm="1">
        <f t="array" ref="D79">STOWA2024_JAARROND_V(D$2*60,$C79,2150,"L","")</f>
        <v>48.872994950180086</v>
      </c>
      <c r="E79" s="17" cm="1">
        <f t="array" ref="E79">STOWA2024_JAARROND_V(E$2*60,$C79,2150,"L","")</f>
        <v>87.119860812268257</v>
      </c>
      <c r="F79" s="17" cm="1">
        <f t="array" ref="F79">STOWA2024_JAARROND_V(F$2*60,$C79,2150,"L","")</f>
        <v>113.5185614407259</v>
      </c>
      <c r="G79" s="17" cm="1">
        <f t="array" ref="G79">STOWA2024_JAARROND_V(G$2*60,$C79,2150,"L","")</f>
        <v>130.95939090501986</v>
      </c>
      <c r="H79" s="17" cm="1">
        <f t="array" ref="H79">STOWA2024_JAARROND_V(H$2*60,$C79,2150,"L","")</f>
        <v>137.9309987107778</v>
      </c>
      <c r="I79" s="17" cm="1">
        <f t="array" ref="I79">STOWA2024_JAARROND_V(I$2*60,$C79,2150,"L","")</f>
        <v>141.86878857777745</v>
      </c>
      <c r="J79" s="17" cm="1">
        <f t="array" ref="J79">STOWA2024_JAARROND_V(J$2*60,$C79,2150,"L","")</f>
        <v>142.82756414471092</v>
      </c>
      <c r="K79" s="17" cm="1">
        <f t="array" ref="K79">STOWA2024_JAARROND_V(K$2*60,$C79,2150,"L","")</f>
        <v>152.09775640529816</v>
      </c>
      <c r="L79" s="17" cm="1">
        <f t="array" ref="L79">STOWA2024_JAARROND_V(L$2*60,$C79,2150,"L","")</f>
        <v>160.4984707397</v>
      </c>
      <c r="M79" s="17" cm="1">
        <f t="array" ref="M79">STOWA2024_JAARROND_V(M$2*60,$C79,2150,"L","")</f>
        <v>166.48341668807882</v>
      </c>
      <c r="N79" s="17" cm="1">
        <f t="array" ref="N79">STOWA2024_JAARROND_V(N$2*60,$C79,2150,"L","")</f>
        <v>171.69462835207645</v>
      </c>
      <c r="O79" s="17" cm="1">
        <f t="array" ref="O79">STOWA2024_JAARROND_V(O$2*60,$C79,2150,"L","")</f>
        <v>190.56171861988256</v>
      </c>
      <c r="P79" s="17" cm="1">
        <f t="array" ref="P79">STOWA2024_JAARROND_V(P$2*60,$C79,2150,"L","")</f>
        <v>199.3431108982796</v>
      </c>
      <c r="R79" s="15" t="s">
        <v>72</v>
      </c>
      <c r="S79">
        <v>1000</v>
      </c>
      <c r="T79" s="17" cm="1">
        <f t="array" ref="T79">STOWA2024_JAARROND_V(T$34*60,$C79,2150,"M","")</f>
        <v>52.898110031359636</v>
      </c>
      <c r="U79" s="17" cm="1">
        <f t="array" ref="U79">STOWA2024_JAARROND_V(U$34*60,$C79,2150,"M","")</f>
        <v>94.294937068249425</v>
      </c>
      <c r="V79" s="17" cm="1">
        <f t="array" ref="V79">STOWA2024_JAARROND_V(V$34*60,$C79,2150,"M","")</f>
        <v>122.86779968803715</v>
      </c>
      <c r="W79" s="17" cm="1">
        <f t="array" ref="W79">STOWA2024_JAARROND_V(W$34*60,$C79,2150,"M","")</f>
        <v>141.74503274856195</v>
      </c>
      <c r="X79" s="17" cm="1">
        <f t="array" ref="X79">STOWA2024_JAARROND_V(X$34*60,$C79,2150,"M","")</f>
        <v>149.29081293208455</v>
      </c>
      <c r="Y79" s="17" cm="1">
        <f t="array" ref="Y79">STOWA2024_JAARROND_V(Y$34*60,$C79,2150,"M","")</f>
        <v>153.55291395284783</v>
      </c>
      <c r="Z79" s="17" cm="1">
        <f t="array" ref="Z79">STOWA2024_JAARROND_V(Z$34*60,$C79,2150,"M","")</f>
        <v>154.59065300458235</v>
      </c>
      <c r="AA79" s="17" cm="1">
        <f t="array" ref="AA79">STOWA2024_JAARROND_V(AA$34*60,$C79,2150,"M","")</f>
        <v>164.62432601177738</v>
      </c>
      <c r="AB79" s="17" cm="1">
        <f t="array" ref="AB79">STOWA2024_JAARROND_V(AB$34*60,$C79,2150,"M","")</f>
        <v>170.40533369280882</v>
      </c>
      <c r="AC79" s="17" cm="1">
        <f t="array" ref="AC79">STOWA2024_JAARROND_V(AC$34*60,$C79,2150,"M","")</f>
        <v>174.96362825328649</v>
      </c>
      <c r="AD79" s="17" cm="1">
        <f t="array" ref="AD79">STOWA2024_JAARROND_V(AD$34*60,$C79,2150,"M","")</f>
        <v>179.22846776022257</v>
      </c>
      <c r="AE79" s="17" cm="1">
        <f t="array" ref="AE79">STOWA2024_JAARROND_V(AE$34*60,$C79,2150,"M","")</f>
        <v>197.97268456796613</v>
      </c>
      <c r="AF79" s="17" cm="1">
        <f t="array" ref="AF79">STOWA2024_JAARROND_V(AF$34*60,$C79,2150,"M","")</f>
        <v>207.0955861464644</v>
      </c>
      <c r="AH79" s="15" t="s">
        <v>72</v>
      </c>
      <c r="AI79">
        <v>1000</v>
      </c>
      <c r="AJ79" s="17" cm="1">
        <f t="array" ref="AJ79">STOWA2024_JAARROND_V(AJ$34*60,$C79,2150,"H","")</f>
        <v>63.425334089829214</v>
      </c>
      <c r="AK79" s="17" cm="1">
        <f t="array" ref="AK79">STOWA2024_JAARROND_V(AK$34*60,$C79,2150,"H","")</f>
        <v>113.06052112235398</v>
      </c>
      <c r="AL79" s="17" cm="1">
        <f t="array" ref="AL79">STOWA2024_JAARROND_V(AL$34*60,$C79,2150,"H","")</f>
        <v>147.3196535656204</v>
      </c>
      <c r="AM79" s="17" cm="1">
        <f t="array" ref="AM79">STOWA2024_JAARROND_V(AM$34*60,$C79,2150,"H","")</f>
        <v>169.95363449321047</v>
      </c>
      <c r="AN79" s="17" cm="1">
        <f t="array" ref="AN79">STOWA2024_JAARROND_V(AN$34*60,$C79,2150,"H","")</f>
        <v>179.00109628011757</v>
      </c>
      <c r="AO79" s="17" cm="1">
        <f t="array" ref="AO79">STOWA2024_JAARROND_V(AO$34*60,$C79,2150,"H","")</f>
        <v>184.11139570303183</v>
      </c>
      <c r="AP79" s="17" cm="1">
        <f t="array" ref="AP79">STOWA2024_JAARROND_V(AP$34*60,$C79,2150,"H","")</f>
        <v>185.35565463809218</v>
      </c>
      <c r="AQ79" s="17" cm="1">
        <f t="array" ref="AQ79">STOWA2024_JAARROND_V(AQ$34*60,$C79,2150,"H","")</f>
        <v>197.38612344410768</v>
      </c>
      <c r="AR79" s="17" cm="1">
        <f t="array" ref="AR79">STOWA2024_JAARROND_V(AR$34*60,$C79,2150,"H","")</f>
        <v>196.3155906470935</v>
      </c>
      <c r="AS79" s="17" cm="1">
        <f t="array" ref="AS79">STOWA2024_JAARROND_V(AS$34*60,$C79,2150,"H","")</f>
        <v>197.14264311613726</v>
      </c>
      <c r="AT79" s="17" cm="1">
        <f t="array" ref="AT79">STOWA2024_JAARROND_V(AT$34*60,$C79,2150,"H","")</f>
        <v>198.9323554430662</v>
      </c>
      <c r="AU79" s="17" cm="1">
        <f t="array" ref="AU79">STOWA2024_JAARROND_V(AU$34*60,$C79,2150,"H","")</f>
        <v>217.35521089372321</v>
      </c>
      <c r="AV79" s="17" cm="1">
        <f t="array" ref="AV79">STOWA2024_JAARROND_V(AV$34*60,$C79,2150,"H","")</f>
        <v>227.37129064171702</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5C150-0B71-4805-928E-53AB637D6FD4}">
  <sheetPr codeName="Blad7">
    <tabColor rgb="FF9999FF"/>
  </sheetPr>
  <dimension ref="B1:AV89"/>
  <sheetViews>
    <sheetView topLeftCell="A34" workbookViewId="0">
      <selection activeCell="F45" sqref="F45"/>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8" width="6.5546875" bestFit="1" customWidth="1"/>
    <col min="9" max="9" width="6.5546875" customWidth="1"/>
    <col min="10" max="11" width="6.3320312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84</v>
      </c>
      <c r="C3">
        <v>10</v>
      </c>
      <c r="D3" s="17" cm="1">
        <f t="array" ref="D3">STOWA2024_JAARROND_T(D$2*60,$C3,2014,"","")</f>
        <v>0.9413612224354756</v>
      </c>
      <c r="E3" s="17" cm="1">
        <f t="array" ref="E3">STOWA2024_JAARROND_T(E$2*60,$C3,2014,"","")</f>
        <v>0.45316486657499716</v>
      </c>
      <c r="F3" s="17" cm="1">
        <f t="array" ref="F3">STOWA2024_JAARROND_T(F$2*60,$C3,2014,"","")</f>
        <v>0.30433635662296254</v>
      </c>
      <c r="G3" s="17" cm="1">
        <f t="array" ref="G3">STOWA2024_JAARROND_T(G$2*60,$C3,2014,"","")</f>
        <v>0.19668832340391318</v>
      </c>
      <c r="H3" s="17" cm="1">
        <f t="array" ref="H3">STOWA2024_JAARROND_T(H$2*60,$C3,2014,"","")</f>
        <v>0.11717366068990716</v>
      </c>
      <c r="I3" s="17" t="e" cm="1">
        <f t="array" ref="I3">STOWA2024_JAARROND_T(I$2*60,$C3,2014,"","")</f>
        <v>#VALUE!</v>
      </c>
      <c r="J3" s="17" t="e" cm="1">
        <f t="array" ref="J3">STOWA2024_JAARROND_T(J$2*60,$C3,2014,"","")</f>
        <v>#VALUE!</v>
      </c>
      <c r="K3" s="17" cm="1">
        <f t="array" ref="K3">STOWA2024_JAARROND_T(K$2*60,$C3,2014,"","")</f>
        <v>3.0630311835515435E-2</v>
      </c>
      <c r="L3" s="17" cm="1">
        <f t="array" ref="L3">STOWA2024_JAARROND_T(L$2*60,$C3,2014,"","")</f>
        <v>2.0100418791757939E-2</v>
      </c>
      <c r="M3" s="17" cm="1">
        <f t="array" ref="M3">STOWA2024_JAARROND_T(M$2*60,$C3,2014,"","")</f>
        <v>1.6777947146759009E-2</v>
      </c>
      <c r="N3" s="17" cm="1">
        <f t="array" ref="N3">STOWA2024_JAARROND_T(N$2*60,$C3,2014,"","")</f>
        <v>1.5262382837824847E-2</v>
      </c>
      <c r="O3" s="17" cm="1">
        <f t="array" ref="O3">STOWA2024_JAARROND_T(O$2*60,$C3,2014,"","")</f>
        <v>1.3571299823498036E-2</v>
      </c>
      <c r="P3" s="17" cm="1">
        <f t="array" ref="P3">STOWA2024_JAARROND_T(P$2*60,$C3,2014,"","")</f>
        <v>1.3458154687928063E-2</v>
      </c>
    </row>
    <row r="4" spans="2:16" x14ac:dyDescent="0.3">
      <c r="B4" s="15" t="s">
        <v>85</v>
      </c>
      <c r="C4">
        <v>20</v>
      </c>
      <c r="D4" s="17" cm="1">
        <f t="array" ref="D4">STOWA2024_JAARROND_T(D$2*60,$C4,2014,"","")</f>
        <v>18.62645056930214</v>
      </c>
      <c r="E4" s="17" cm="1">
        <f t="array" ref="E4">STOWA2024_JAARROND_T(E$2*60,$C4,2014,"","")</f>
        <v>4.0093491060261766</v>
      </c>
      <c r="F4" s="17" cm="1">
        <f t="array" ref="F4">STOWA2024_JAARROND_T(F$2*60,$C4,2014,"","")</f>
        <v>1.9905948351691141</v>
      </c>
      <c r="G4" s="17" cm="1">
        <f t="array" ref="G4">STOWA2024_JAARROND_T(G$2*60,$C4,2014,"","")</f>
        <v>1.0789390317985788</v>
      </c>
      <c r="H4" s="17" cm="1">
        <f t="array" ref="H4">STOWA2024_JAARROND_T(H$2*60,$C4,2014,"","")</f>
        <v>0.61530089018596512</v>
      </c>
      <c r="I4" s="17" cm="1">
        <f t="array" ref="I4">STOWA2024_JAARROND_T(I$2*60,$C4,2014,"","")</f>
        <v>0.37869569356909666</v>
      </c>
      <c r="J4" s="17" cm="1">
        <f t="array" ref="J4">STOWA2024_JAARROND_T(J$2*60,$C4,2014,"","")</f>
        <v>0.29889869705407501</v>
      </c>
      <c r="K4" s="17" cm="1">
        <f t="array" ref="K4">STOWA2024_JAARROND_T(K$2*60,$C4,2014,"","")</f>
        <v>0.13785202035522146</v>
      </c>
      <c r="L4" s="17" cm="1">
        <f t="array" ref="L4">STOWA2024_JAARROND_T(L$2*60,$C4,2014,"","")</f>
        <v>6.9988968110609687E-2</v>
      </c>
      <c r="M4" s="17" cm="1">
        <f t="array" ref="M4">STOWA2024_JAARROND_T(M$2*60,$C4,2014,"","")</f>
        <v>4.8603721717372476E-2</v>
      </c>
      <c r="N4" s="17" cm="1">
        <f t="array" ref="N4">STOWA2024_JAARROND_T(N$2*60,$C4,2014,"","")</f>
        <v>3.8576811825606454E-2</v>
      </c>
      <c r="O4" s="17" cm="1">
        <f t="array" ref="O4">STOWA2024_JAARROND_T(O$2*60,$C4,2014,"","")</f>
        <v>2.5091900506090861E-2</v>
      </c>
      <c r="P4" s="17" cm="1">
        <f t="array" ref="P4">STOWA2024_JAARROND_T(P$2*60,$C4,2014,"","")</f>
        <v>2.2776510287435797E-2</v>
      </c>
    </row>
    <row r="5" spans="2:16" x14ac:dyDescent="0.3">
      <c r="B5" s="15" t="s">
        <v>86</v>
      </c>
      <c r="C5">
        <v>30</v>
      </c>
      <c r="D5" s="17" cm="1">
        <f t="array" ref="D5">STOWA2024_JAARROND_T(D$2*60,$C5,2014,"","")</f>
        <v>122.72341806139984</v>
      </c>
      <c r="E5" s="17" cm="1">
        <f t="array" ref="E5">STOWA2024_JAARROND_T(E$2*60,$C5,2014,"","")</f>
        <v>19.496851337247872</v>
      </c>
      <c r="F5" s="17" cm="1">
        <f t="array" ref="F5">STOWA2024_JAARROND_T(F$2*60,$C5,2014,"","")</f>
        <v>8.8705757438933812</v>
      </c>
      <c r="G5" s="17" cm="1">
        <f t="array" ref="G5">STOWA2024_JAARROND_T(G$2*60,$C5,2014,"","")</f>
        <v>4.6075865332742341</v>
      </c>
      <c r="H5" s="17" cm="1">
        <f t="array" ref="H5">STOWA2024_JAARROND_T(H$2*60,$C5,2014,"","")</f>
        <v>2.4655851216552165</v>
      </c>
      <c r="I5" s="17" cm="1">
        <f t="array" ref="I5">STOWA2024_JAARROND_T(I$2*60,$C5,2014,"","")</f>
        <v>1.3295429263629404</v>
      </c>
      <c r="J5" s="17" cm="1">
        <f t="array" ref="J5">STOWA2024_JAARROND_T(J$2*60,$C5,2014,"","")</f>
        <v>0.94229392528505818</v>
      </c>
      <c r="K5" s="17" cm="1">
        <f t="array" ref="K5">STOWA2024_JAARROND_T(K$2*60,$C5,2014,"","")</f>
        <v>0.4790552097282505</v>
      </c>
      <c r="L5" s="17" cm="1">
        <f t="array" ref="L5">STOWA2024_JAARROND_T(L$2*60,$C5,2014,"","")</f>
        <v>0.21193637954320785</v>
      </c>
      <c r="M5" s="17" cm="1">
        <f t="array" ref="M5">STOWA2024_JAARROND_T(M$2*60,$C5,2014,"","")</f>
        <v>0.1302096927853702</v>
      </c>
      <c r="N5" s="17" cm="1">
        <f t="array" ref="N5">STOWA2024_JAARROND_T(N$2*60,$C5,2014,"","")</f>
        <v>9.3312169397077108E-2</v>
      </c>
      <c r="O5" s="17" cm="1">
        <f t="array" ref="O5">STOWA2024_JAARROND_T(O$2*60,$C5,2014,"","")</f>
        <v>4.6468770412079877E-2</v>
      </c>
      <c r="P5" s="17" cm="1">
        <f t="array" ref="P5">STOWA2024_JAARROND_T(P$2*60,$C5,2014,"","")</f>
        <v>3.881874212247486E-2</v>
      </c>
    </row>
    <row r="6" spans="2:16" x14ac:dyDescent="0.3">
      <c r="B6" s="15" t="s">
        <v>87</v>
      </c>
      <c r="C6">
        <v>40</v>
      </c>
      <c r="D6" s="17" cm="1">
        <f t="array" ref="D6">STOWA2024_JAARROND_T(D$2*60,$C6,2014,"","")</f>
        <v>455.53333799704626</v>
      </c>
      <c r="E6" s="17" cm="1">
        <f t="array" ref="E6">STOWA2024_JAARROND_T(E$2*60,$C6,2014,"","")</f>
        <v>59.498981095703869</v>
      </c>
      <c r="F6" s="17" cm="1">
        <f t="array" ref="F6">STOWA2024_JAARROND_T(F$2*60,$C6,2014,"","")</f>
        <v>26.11577763566234</v>
      </c>
      <c r="G6" s="17" cm="1">
        <f t="array" ref="G6">STOWA2024_JAARROND_T(G$2*60,$C6,2014,"","")</f>
        <v>13.759295072377673</v>
      </c>
      <c r="H6" s="17" cm="1">
        <f t="array" ref="H6">STOWA2024_JAARROND_T(H$2*60,$C6,2014,"","")</f>
        <v>7.6450720620182446</v>
      </c>
      <c r="I6" s="17" cm="1">
        <f t="array" ref="I6">STOWA2024_JAARROND_T(I$2*60,$C6,2014,"","")</f>
        <v>4.2101440619138479</v>
      </c>
      <c r="J6" s="17" cm="1">
        <f t="array" ref="J6">STOWA2024_JAARROND_T(J$2*60,$C6,2014,"","")</f>
        <v>2.9385920668043357</v>
      </c>
      <c r="K6" s="17" cm="1">
        <f t="array" ref="K6">STOWA2024_JAARROND_T(K$2*60,$C6,2014,"","")</f>
        <v>1.3867945199130938</v>
      </c>
      <c r="L6" s="17" cm="1">
        <f t="array" ref="L6">STOWA2024_JAARROND_T(L$2*60,$C6,2014,"","")</f>
        <v>0.57404423175231789</v>
      </c>
      <c r="M6" s="17" cm="1">
        <f t="array" ref="M6">STOWA2024_JAARROND_T(M$2*60,$C6,2014,"","")</f>
        <v>0.32606795357900675</v>
      </c>
      <c r="N6" s="17" cm="1">
        <f t="array" ref="N6">STOWA2024_JAARROND_T(N$2*60,$C6,2014,"","")</f>
        <v>0.21687438945959256</v>
      </c>
      <c r="O6" s="17" cm="1">
        <f t="array" ref="O6">STOWA2024_JAARROND_T(O$2*60,$C6,2014,"","")</f>
        <v>8.6197956905339712E-2</v>
      </c>
      <c r="P6" s="17" cm="1">
        <f t="array" ref="P6">STOWA2024_JAARROND_T(P$2*60,$C6,2014,"","")</f>
        <v>6.6641736738309504E-2</v>
      </c>
    </row>
    <row r="7" spans="2:16" x14ac:dyDescent="0.3">
      <c r="B7" s="15" t="s">
        <v>88</v>
      </c>
      <c r="C7">
        <v>50</v>
      </c>
      <c r="D7" s="17" cm="1">
        <f t="array" ref="D7">STOWA2024_JAARROND_T(D$2*60,$C7,2014,"","")</f>
        <v>1242.2083400101303</v>
      </c>
      <c r="E7" s="17" cm="1">
        <f t="array" ref="E7">STOWA2024_JAARROND_T(E$2*60,$C7,2014,"","")</f>
        <v>139.26638379952499</v>
      </c>
      <c r="F7" s="17" cm="1">
        <f t="array" ref="F7">STOWA2024_JAARROND_T(F$2*60,$C7,2014,"","")</f>
        <v>59.490445831440582</v>
      </c>
      <c r="G7" s="17" cm="1">
        <f t="array" ref="G7">STOWA2024_JAARROND_T(G$2*60,$C7,2014,"","")</f>
        <v>31.76647419889246</v>
      </c>
      <c r="H7" s="17" cm="1">
        <f t="array" ref="H7">STOWA2024_JAARROND_T(H$2*60,$C7,2014,"","")</f>
        <v>18.427394834271482</v>
      </c>
      <c r="I7" s="17" cm="1">
        <f t="array" ref="I7">STOWA2024_JAARROND_T(I$2*60,$C7,2014,"","")</f>
        <v>10.778553841607085</v>
      </c>
      <c r="J7" s="17" cm="1">
        <f t="array" ref="J7">STOWA2024_JAARROND_T(J$2*60,$C7,2014,"","")</f>
        <v>7.7969396646605977</v>
      </c>
      <c r="K7" s="17" cm="1">
        <f t="array" ref="K7">STOWA2024_JAARROND_T(K$2*60,$C7,2014,"","")</f>
        <v>3.5052373991730628</v>
      </c>
      <c r="L7" s="17" cm="1">
        <f t="array" ref="L7">STOWA2024_JAARROND_T(L$2*60,$C7,2014,"","")</f>
        <v>1.4192911477831505</v>
      </c>
      <c r="M7" s="17" cm="1">
        <f t="array" ref="M7">STOWA2024_JAARROND_T(M$2*60,$C7,2014,"","")</f>
        <v>0.7699149507626325</v>
      </c>
      <c r="N7" s="17" cm="1">
        <f t="array" ref="N7">STOWA2024_JAARROND_T(N$2*60,$C7,2014,"","")</f>
        <v>0.48597946918719509</v>
      </c>
      <c r="O7" s="17" cm="1">
        <f t="array" ref="O7">STOWA2024_JAARROND_T(O$2*60,$C7,2014,"","")</f>
        <v>0.16015480714544891</v>
      </c>
      <c r="P7" s="17" cm="1">
        <f t="array" ref="P7">STOWA2024_JAARROND_T(P$2*60,$C7,2014,"","")</f>
        <v>0.11526372635403376</v>
      </c>
    </row>
    <row r="8" spans="2:16" x14ac:dyDescent="0.3">
      <c r="B8" s="15" t="s">
        <v>89</v>
      </c>
      <c r="C8">
        <v>60</v>
      </c>
      <c r="D8" s="17" cm="1">
        <f t="array" ref="D8">STOWA2024_JAARROND_T(D$2*60,$C8,2014,"","")</f>
        <v>2798.2876995088732</v>
      </c>
      <c r="E8" s="17" cm="1">
        <f t="array" ref="E8">STOWA2024_JAARROND_T(E$2*60,$C8,2014,"","")</f>
        <v>276.3867029330122</v>
      </c>
      <c r="F8" s="17" cm="1">
        <f t="array" ref="F8">STOWA2024_JAARROND_T(F$2*60,$C8,2014,"","")</f>
        <v>115.28857668162836</v>
      </c>
      <c r="G8" s="17" cm="1">
        <f t="array" ref="G8">STOWA2024_JAARROND_T(G$2*60,$C8,2014,"","")</f>
        <v>62.08890650938686</v>
      </c>
      <c r="H8" s="17" cm="1">
        <f t="array" ref="H8">STOWA2024_JAARROND_T(H$2*60,$C8,2014,"","")</f>
        <v>37.283793659808317</v>
      </c>
      <c r="I8" s="17" cm="1">
        <f t="array" ref="I8">STOWA2024_JAARROND_T(I$2*60,$C8,2014,"","")</f>
        <v>23.080850501590795</v>
      </c>
      <c r="J8" s="17" cm="1">
        <f t="array" ref="J8">STOWA2024_JAARROND_T(J$2*60,$C8,2014,"","")</f>
        <v>17.415813900512205</v>
      </c>
      <c r="K8" s="17" cm="1">
        <f t="array" ref="K8">STOWA2024_JAARROND_T(K$2*60,$C8,2014,"","")</f>
        <v>7.9764511876120618</v>
      </c>
      <c r="L8" s="17" cm="1">
        <f t="array" ref="L8">STOWA2024_JAARROND_T(L$2*60,$C8,2014,"","")</f>
        <v>3.253258680106216</v>
      </c>
      <c r="M8" s="17" cm="1">
        <f t="array" ref="M8">STOWA2024_JAARROND_T(M$2*60,$C8,2014,"","")</f>
        <v>1.7260808636342118</v>
      </c>
      <c r="N8" s="17" cm="1">
        <f t="array" ref="N8">STOWA2024_JAARROND_T(N$2*60,$C8,2014,"","")</f>
        <v>1.0530559782066304</v>
      </c>
      <c r="O8" s="17" cm="1">
        <f t="array" ref="O8">STOWA2024_JAARROND_T(O$2*60,$C8,2014,"","")</f>
        <v>0.29805746045205722</v>
      </c>
      <c r="P8" s="17" cm="1">
        <f t="array" ref="P8">STOWA2024_JAARROND_T(P$2*60,$C8,2014,"","")</f>
        <v>0.20089088688828124</v>
      </c>
    </row>
    <row r="9" spans="2:16" x14ac:dyDescent="0.3">
      <c r="B9" s="15" t="s">
        <v>90</v>
      </c>
      <c r="C9">
        <v>70</v>
      </c>
      <c r="D9" s="17" cm="1">
        <f t="array" ref="D9">STOWA2024_JAARROND_T(D$2*60,$C9,2014,"","")</f>
        <v>5535.7864902320689</v>
      </c>
      <c r="E9" s="17" cm="1">
        <f t="array" ref="E9">STOWA2024_JAARROND_T(E$2*60,$C9,2014,"","")</f>
        <v>490.53159633038285</v>
      </c>
      <c r="F9" s="17" cm="1">
        <f t="array" ref="F9">STOWA2024_JAARROND_T(F$2*60,$C9,2014,"","")</f>
        <v>200.26356748840251</v>
      </c>
      <c r="G9" s="17" cm="1">
        <f t="array" ref="G9">STOWA2024_JAARROND_T(G$2*60,$C9,2014,"","")</f>
        <v>108.39357126997064</v>
      </c>
      <c r="H9" s="17" cm="1">
        <f t="array" ref="H9">STOWA2024_JAARROND_T(H$2*60,$C9,2014,"","")</f>
        <v>66.872986141875103</v>
      </c>
      <c r="I9" s="17" cm="1">
        <f t="array" ref="I9">STOWA2024_JAARROND_T(I$2*60,$C9,2014,"","")</f>
        <v>43.431144613420109</v>
      </c>
      <c r="J9" s="17" cm="1">
        <f t="array" ref="J9">STOWA2024_JAARROND_T(J$2*60,$C9,2014,"","")</f>
        <v>34.052184461921435</v>
      </c>
      <c r="K9" s="17" cm="1">
        <f t="array" ref="K9">STOWA2024_JAARROND_T(K$2*60,$C9,2014,"","")</f>
        <v>16.69505768841465</v>
      </c>
      <c r="L9" s="17" cm="1">
        <f t="array" ref="L9">STOWA2024_JAARROND_T(L$2*60,$C9,2014,"","")</f>
        <v>6.9940120483094477</v>
      </c>
      <c r="M9" s="17" cm="1">
        <f t="array" ref="M9">STOWA2024_JAARROND_T(M$2*60,$C9,2014,"","")</f>
        <v>3.6967509928483113</v>
      </c>
      <c r="N9" s="17" cm="1">
        <f t="array" ref="N9">STOWA2024_JAARROND_T(N$2*60,$C9,2014,"","")</f>
        <v>2.2128510387770297</v>
      </c>
      <c r="O9" s="17" cm="1">
        <f t="array" ref="O9">STOWA2024_JAARROND_T(O$2*60,$C9,2014,"","")</f>
        <v>0.55562371890734219</v>
      </c>
      <c r="P9" s="17" cm="1">
        <f t="array" ref="P9">STOWA2024_JAARROND_T(P$2*60,$C9,2014,"","")</f>
        <v>0.35290472374436371</v>
      </c>
    </row>
    <row r="10" spans="2:16" x14ac:dyDescent="0.3">
      <c r="B10" s="15" t="s">
        <v>91</v>
      </c>
      <c r="C10">
        <v>80</v>
      </c>
      <c r="D10" s="17" cm="1">
        <f t="array" ref="D10">STOWA2024_JAARROND_T(D$2*60,$C10,2014,"","")</f>
        <v>9968.3002115540694</v>
      </c>
      <c r="E10" s="17" cm="1">
        <f t="array" ref="E10">STOWA2024_JAARROND_T(E$2*60,$C10,2014,"","")</f>
        <v>803.24228197357888</v>
      </c>
      <c r="F10" s="17" cm="1">
        <f t="array" ref="F10">STOWA2024_JAARROND_T(F$2*60,$C10,2014,"","")</f>
        <v>321.56044318196859</v>
      </c>
      <c r="G10" s="17" cm="1">
        <f t="array" ref="G10">STOWA2024_JAARROND_T(G$2*60,$C10,2014,"","")</f>
        <v>188.31197782322394</v>
      </c>
      <c r="H10" s="17" cm="1">
        <f t="array" ref="H10">STOWA2024_JAARROND_T(H$2*60,$C10,2014,"","")</f>
        <v>110.02238662312611</v>
      </c>
      <c r="I10" s="17" cm="1">
        <f t="array" ref="I10">STOWA2024_JAARROND_T(I$2*60,$C10,2014,"","")</f>
        <v>74.393505129202708</v>
      </c>
      <c r="J10" s="17" cm="1">
        <f t="array" ref="J10">STOWA2024_JAARROND_T(J$2*60,$C10,2014,"","")</f>
        <v>60.312239445216868</v>
      </c>
      <c r="K10" s="17" cm="1">
        <f t="array" ref="K10">STOWA2024_JAARROND_T(K$2*60,$C10,2014,"","")</f>
        <v>32.640017536559675</v>
      </c>
      <c r="L10" s="17" cm="1">
        <f t="array" ref="L10">STOWA2024_JAARROND_T(L$2*60,$C10,2014,"","")</f>
        <v>14.232837835673077</v>
      </c>
      <c r="M10" s="17" cm="1">
        <f t="array" ref="M10">STOWA2024_JAARROND_T(M$2*60,$C10,2014,"","")</f>
        <v>7.5997940267122859</v>
      </c>
      <c r="N10" s="17" cm="1">
        <f t="array" ref="N10">STOWA2024_JAARROND_T(N$2*60,$C10,2014,"","")</f>
        <v>4.5196187983741192</v>
      </c>
      <c r="O10" s="17" cm="1">
        <f t="array" ref="O10">STOWA2024_JAARROND_T(O$2*60,$C10,2014,"","")</f>
        <v>1.0373965018344498</v>
      </c>
      <c r="P10" s="17" cm="1">
        <f t="array" ref="P10">STOWA2024_JAARROND_T(P$2*60,$C10,2014,"","")</f>
        <v>0.62498960962937566</v>
      </c>
    </row>
    <row r="11" spans="2:16" x14ac:dyDescent="0.3">
      <c r="B11" s="15" t="s">
        <v>92</v>
      </c>
      <c r="C11">
        <v>90</v>
      </c>
      <c r="D11" s="17" cm="1">
        <f t="array" ref="D11">STOWA2024_JAARROND_T(D$2*60,$C11,2014,"","")</f>
        <v>16715.906502734812</v>
      </c>
      <c r="E11" s="17" cm="1">
        <f t="array" ref="E11">STOWA2024_JAARROND_T(E$2*60,$C11,2014,"","")</f>
        <v>1237.8184718550121</v>
      </c>
      <c r="F11" s="17" cm="1">
        <f t="array" ref="F11">STOWA2024_JAARROND_T(F$2*60,$C11,2014,"","")</f>
        <v>486.68272444458404</v>
      </c>
      <c r="G11" s="17" cm="1">
        <f t="array" ref="G11">STOWA2024_JAARROND_T(G$2*60,$C11,2014,"","")</f>
        <v>288.27020352000523</v>
      </c>
      <c r="H11" s="17" cm="1">
        <f t="array" ref="H11">STOWA2024_JAARROND_T(H$2*60,$C11,2014,"","")</f>
        <v>211.96054997401254</v>
      </c>
      <c r="I11" s="17" cm="1">
        <f t="array" ref="I11">STOWA2024_JAARROND_T(I$2*60,$C11,2014,"","")</f>
        <v>118.7648032472263</v>
      </c>
      <c r="J11" s="17" cm="1">
        <f t="array" ref="J11">STOWA2024_JAARROND_T(J$2*60,$C11,2014,"","")</f>
        <v>99.137179038822197</v>
      </c>
      <c r="K11" s="17" cm="1">
        <f t="array" ref="K11">STOWA2024_JAARROND_T(K$2*60,$C11,2014,"","")</f>
        <v>60.299418320742689</v>
      </c>
      <c r="L11" s="17" cm="1">
        <f t="array" ref="L11">STOWA2024_JAARROND_T(L$2*60,$C11,2014,"","")</f>
        <v>27.619067185138576</v>
      </c>
      <c r="M11" s="17" cm="1">
        <f t="array" ref="M11">STOWA2024_JAARROND_T(M$2*60,$C11,2014,"","")</f>
        <v>15.06011821273019</v>
      </c>
      <c r="N11" s="17" cm="1">
        <f t="array" ref="N11">STOWA2024_JAARROND_T(N$2*60,$C11,2014,"","")</f>
        <v>8.990997934981479</v>
      </c>
      <c r="O11" s="17" cm="1">
        <f t="array" ref="O11">STOWA2024_JAARROND_T(O$2*60,$C11,2014,"","")</f>
        <v>1.940328279671393</v>
      </c>
      <c r="P11" s="17" cm="1">
        <f t="array" ref="P11">STOWA2024_JAARROND_T(P$2*60,$C11,2014,"","")</f>
        <v>1.1160374441454353</v>
      </c>
    </row>
    <row r="12" spans="2:16" x14ac:dyDescent="0.3">
      <c r="B12" s="15" t="s">
        <v>93</v>
      </c>
      <c r="C12">
        <v>100</v>
      </c>
      <c r="D12" s="17" cm="1">
        <f t="array" ref="D12">STOWA2024_JAARROND_T(D$2*60,$C12,2014,"","")</f>
        <v>26508.607477041089</v>
      </c>
      <c r="E12" s="17" cm="1">
        <f t="array" ref="E12">STOWA2024_JAARROND_T(E$2*60,$C12,2014,"","")</f>
        <v>1819.1518838096322</v>
      </c>
      <c r="F12" s="17" cm="1">
        <f t="array" ref="F12">STOWA2024_JAARROND_T(F$2*60,$C12,2014,"","")</f>
        <v>703.45826234279207</v>
      </c>
      <c r="G12" s="17" cm="1">
        <f t="array" ref="G12">STOWA2024_JAARROND_T(G$2*60,$C12,2014,"","")</f>
        <v>420.64894576378873</v>
      </c>
      <c r="H12" s="17" cm="1">
        <f t="array" ref="H12">STOWA2024_JAARROND_T(H$2*60,$C12,2014,"","")</f>
        <v>319.816619743285</v>
      </c>
      <c r="I12" s="17" cm="1">
        <f t="array" ref="I12">STOWA2024_JAARROND_T(I$2*60,$C12,2014,"","")</f>
        <v>250.15020885967365</v>
      </c>
      <c r="J12" s="17" cm="1">
        <f t="array" ref="J12">STOWA2024_JAARROND_T(J$2*60,$C12,2014,"","")</f>
        <v>218.60003522606172</v>
      </c>
      <c r="K12" s="17" cm="1">
        <f t="array" ref="K12">STOWA2024_JAARROND_T(K$2*60,$C12,2014,"","")</f>
        <v>106.19660296874493</v>
      </c>
      <c r="L12" s="17" cm="1">
        <f t="array" ref="L12">STOWA2024_JAARROND_T(L$2*60,$C12,2014,"","")</f>
        <v>51.412097658756089</v>
      </c>
      <c r="M12" s="17" cm="1">
        <f t="array" ref="M12">STOWA2024_JAARROND_T(M$2*60,$C12,2014,"","")</f>
        <v>28.869751215919443</v>
      </c>
      <c r="N12" s="17" cm="1">
        <f t="array" ref="N12">STOWA2024_JAARROND_T(N$2*60,$C12,2014,"","")</f>
        <v>17.453978185392241</v>
      </c>
      <c r="O12" s="17" cm="1">
        <f t="array" ref="O12">STOWA2024_JAARROND_T(O$2*60,$C12,2014,"","")</f>
        <v>3.6352451020053111</v>
      </c>
      <c r="P12" s="17" cm="1">
        <f t="array" ref="P12">STOWA2024_JAARROND_T(P$2*60,$C12,2014,"","")</f>
        <v>2.0102613018781548</v>
      </c>
    </row>
    <row r="13" spans="2:16" x14ac:dyDescent="0.3">
      <c r="B13" s="15" t="s">
        <v>94</v>
      </c>
      <c r="C13">
        <v>110</v>
      </c>
      <c r="D13" s="17" cm="1">
        <f t="array" ref="D13">STOWA2024_JAARROND_T(D$2*60,$C13,2014,"","")</f>
        <v>40191.064349405002</v>
      </c>
      <c r="E13" s="17" cm="1">
        <f t="array" ref="E13">STOWA2024_JAARROND_T(E$2*60,$C13,2014,"","")</f>
        <v>2573.6820746742196</v>
      </c>
      <c r="F13" s="17" cm="1">
        <f t="array" ref="F13">STOWA2024_JAARROND_T(F$2*60,$C13,2014,"","")</f>
        <v>979.99480252592957</v>
      </c>
      <c r="G13" s="17" cm="1">
        <f t="array" ref="G13">STOWA2024_JAARROND_T(G$2*60,$C13,2014,"","")</f>
        <v>590.77712545139786</v>
      </c>
      <c r="H13" s="17" cm="1">
        <f t="array" ref="H13">STOWA2024_JAARROND_T(H$2*60,$C13,2014,"","")</f>
        <v>462.77369726085806</v>
      </c>
      <c r="I13" s="17" cm="1">
        <f t="array" ref="I13">STOWA2024_JAARROND_T(I$2*60,$C13,2014,"","")</f>
        <v>377.0865566140709</v>
      </c>
      <c r="J13" s="17" cm="1">
        <f t="array" ref="J13">STOWA2024_JAARROND_T(J$2*60,$C13,2014,"","")</f>
        <v>339.74374995583526</v>
      </c>
      <c r="K13" s="17" cm="1">
        <f t="array" ref="K13">STOWA2024_JAARROND_T(K$2*60,$C13,2014,"","")</f>
        <v>179.53213969471662</v>
      </c>
      <c r="L13" s="17" cm="1">
        <f t="array" ref="L13">STOWA2024_JAARROND_T(L$2*60,$C13,2014,"","")</f>
        <v>92.255670418409863</v>
      </c>
      <c r="M13" s="17" cm="1">
        <f t="array" ref="M13">STOWA2024_JAARROND_T(M$2*60,$C13,2014,"","")</f>
        <v>53.701059941541352</v>
      </c>
      <c r="N13" s="17" cm="1">
        <f t="array" ref="N13">STOWA2024_JAARROND_T(N$2*60,$C13,2014,"","")</f>
        <v>33.119148603230528</v>
      </c>
      <c r="O13" s="17" cm="1">
        <f t="array" ref="O13">STOWA2024_JAARROND_T(O$2*60,$C13,2014,"","")</f>
        <v>6.8222970479939962</v>
      </c>
      <c r="P13" s="17" cm="1">
        <f t="array" ref="P13">STOWA2024_JAARROND_T(P$2*60,$C13,2014,"","")</f>
        <v>3.6531757301682619</v>
      </c>
    </row>
    <row r="14" spans="2:16" x14ac:dyDescent="0.3">
      <c r="B14" s="15" t="s">
        <v>95</v>
      </c>
      <c r="C14">
        <v>120</v>
      </c>
      <c r="D14" s="17" cm="1">
        <f t="array" ref="D14">STOWA2024_JAARROND_T(D$2*60,$C14,2014,"","")</f>
        <v>58724.586075801824</v>
      </c>
      <c r="E14" s="17" cm="1">
        <f t="array" ref="E14">STOWA2024_JAARROND_T(E$2*60,$C14,2014,"","")</f>
        <v>3529.2873713275139</v>
      </c>
      <c r="F14" s="17" cm="1">
        <f t="array" ref="F14">STOWA2024_JAARROND_T(F$2*60,$C14,2014,"","")</f>
        <v>1324.684341381246</v>
      </c>
      <c r="G14" s="17" cm="1">
        <f t="array" ref="G14">STOWA2024_JAARROND_T(G$2*60,$C14,2014,"","")</f>
        <v>804.19385694316543</v>
      </c>
      <c r="H14" s="17" cm="1">
        <f t="array" ref="H14">STOWA2024_JAARROND_T(H$2*60,$C14,2014,"","")</f>
        <v>647.14105224106163</v>
      </c>
      <c r="I14" s="17" cm="1">
        <f t="array" ref="I14">STOWA2024_JAARROND_T(I$2*60,$C14,2014,"","")</f>
        <v>547.28671333832563</v>
      </c>
      <c r="J14" s="17" cm="1">
        <f t="array" ref="J14">STOWA2024_JAARROND_T(J$2*60,$C14,2014,"","")</f>
        <v>507.06704431399481</v>
      </c>
      <c r="K14" s="17" cm="1">
        <f t="array" ref="K14">STOWA2024_JAARROND_T(K$2*60,$C14,2014,"","")</f>
        <v>292.95879191671605</v>
      </c>
      <c r="L14" s="17" cm="1">
        <f t="array" ref="L14">STOWA2024_JAARROND_T(L$2*60,$C14,2014,"","")</f>
        <v>160.24004529483665</v>
      </c>
      <c r="M14" s="17" cm="1">
        <f t="array" ref="M14">STOWA2024_JAARROND_T(M$2*60,$C14,2014,"","")</f>
        <v>97.185393716612793</v>
      </c>
      <c r="N14" s="17" cm="1">
        <f t="array" ref="N14">STOWA2024_JAARROND_T(N$2*60,$C14,2014,"","")</f>
        <v>61.521907267275026</v>
      </c>
      <c r="O14" s="17" cm="1">
        <f t="array" ref="O14">STOWA2024_JAARROND_T(O$2*60,$C14,2014,"","")</f>
        <v>12.825208841167608</v>
      </c>
      <c r="P14" s="17" cm="1">
        <f t="array" ref="P14">STOWA2024_JAARROND_T(P$2*60,$C14,2014,"","")</f>
        <v>6.6996127616928289</v>
      </c>
    </row>
    <row r="15" spans="2:16" x14ac:dyDescent="0.3">
      <c r="B15" s="15" t="s">
        <v>96</v>
      </c>
      <c r="C15">
        <v>130</v>
      </c>
      <c r="D15" s="17" cm="1">
        <f t="array" ref="D15">STOWA2024_JAARROND_T(D$2*60,$C15,2014,"","")</f>
        <v>83191.784723349891</v>
      </c>
      <c r="E15" s="17" cm="1">
        <f t="array" ref="E15">STOWA2024_JAARROND_T(E$2*60,$C15,2014,"","")</f>
        <v>4715.2507328257589</v>
      </c>
      <c r="F15" s="17" cm="1">
        <f t="array" ref="F15">STOWA2024_JAARROND_T(F$2*60,$C15,2014,"","")</f>
        <v>1746.1688830275343</v>
      </c>
      <c r="G15" s="17" cm="1">
        <f t="array" ref="G15">STOWA2024_JAARROND_T(G$2*60,$C15,2014,"","")</f>
        <v>1066.6260003778198</v>
      </c>
      <c r="H15" s="17" cm="1">
        <f t="array" ref="H15">STOWA2024_JAARROND_T(H$2*60,$C15,2014,"","")</f>
        <v>879.62565773377878</v>
      </c>
      <c r="I15" s="17" cm="1">
        <f t="array" ref="I15">STOWA2024_JAARROND_T(I$2*60,$C15,2014,"","")</f>
        <v>769.6549238705353</v>
      </c>
      <c r="J15" s="17" cm="1">
        <f t="array" ref="J15">STOWA2024_JAARROND_T(J$2*60,$C15,2014,"","")</f>
        <v>731.69613652393127</v>
      </c>
      <c r="K15" s="17" cm="1">
        <f t="array" ref="K15">STOWA2024_JAARROND_T(K$2*60,$C15,2014,"","")</f>
        <v>463.49454867285965</v>
      </c>
      <c r="L15" s="17" cm="1">
        <f t="array" ref="L15">STOWA2024_JAARROND_T(L$2*60,$C15,2014,"","")</f>
        <v>270.32938919210903</v>
      </c>
      <c r="M15" s="17" cm="1">
        <f t="array" ref="M15">STOWA2024_JAARROND_T(M$2*60,$C15,2014,"","")</f>
        <v>171.51821345777509</v>
      </c>
      <c r="N15" s="17" cm="1">
        <f t="array" ref="N15">STOWA2024_JAARROND_T(N$2*60,$C15,2014,"","")</f>
        <v>112.02975922179026</v>
      </c>
      <c r="O15" s="17" cm="1">
        <f t="array" ref="O15">STOWA2024_JAARROND_T(O$2*60,$C15,2014,"","")</f>
        <v>24.151381646576034</v>
      </c>
      <c r="P15" s="17" cm="1">
        <f t="array" ref="P15">STOWA2024_JAARROND_T(P$2*60,$C15,2014,"","")</f>
        <v>12.40264793988162</v>
      </c>
    </row>
    <row r="16" spans="2:16" x14ac:dyDescent="0.3">
      <c r="B16" s="15" t="s">
        <v>97</v>
      </c>
      <c r="C16">
        <v>140</v>
      </c>
      <c r="D16" s="17" cm="1">
        <f t="array" ref="D16">STOWA2024_JAARROND_T(D$2*60,$C16,2014,"","")</f>
        <v>114799.37426588654</v>
      </c>
      <c r="E16" s="17" cm="1">
        <f t="array" ref="E16">STOWA2024_JAARROND_T(E$2*60,$C16,2014,"","")</f>
        <v>6162.0979458197189</v>
      </c>
      <c r="F16" s="17" cm="1">
        <f t="array" ref="F16">STOWA2024_JAARROND_T(F$2*60,$C16,2014,"","")</f>
        <v>2253.3401397869929</v>
      </c>
      <c r="G16" s="17" cm="1">
        <f t="array" ref="G16">STOWA2024_JAARROND_T(G$2*60,$C16,2014,"","")</f>
        <v>1383.9796975645238</v>
      </c>
      <c r="H16" s="17" cm="1">
        <f t="array" ref="H16">STOWA2024_JAARROND_T(H$2*60,$C16,2014,"","")</f>
        <v>1167.3002697653785</v>
      </c>
      <c r="I16" s="17" cm="1">
        <f t="array" ref="I16">STOWA2024_JAARROND_T(I$2*60,$C16,2014,"","")</f>
        <v>1053.9263189001094</v>
      </c>
      <c r="J16" s="17" cm="1">
        <f t="array" ref="J16">STOWA2024_JAARROND_T(J$2*60,$C16,2014,"","")</f>
        <v>1026.1592247990311</v>
      </c>
      <c r="K16" s="17" cm="1">
        <f t="array" ref="K16">STOWA2024_JAARROND_T(K$2*60,$C16,2014,"","")</f>
        <v>713.59445084981348</v>
      </c>
      <c r="L16" s="17" cm="1">
        <f t="array" ref="L16">STOWA2024_JAARROND_T(L$2*60,$C16,2014,"","")</f>
        <v>444.25138465731175</v>
      </c>
      <c r="M16" s="17" cm="1">
        <f t="array" ref="M16">STOWA2024_JAARROND_T(M$2*60,$C16,2014,"","")</f>
        <v>295.79914204475642</v>
      </c>
      <c r="N16" s="17" cm="1">
        <f t="array" ref="N16">STOWA2024_JAARROND_T(N$2*60,$C16,2014,"","")</f>
        <v>200.22983119961822</v>
      </c>
      <c r="O16" s="17" cm="1">
        <f t="array" ref="O16">STOWA2024_JAARROND_T(O$2*60,$C16,2014,"","")</f>
        <v>45.558539374622782</v>
      </c>
      <c r="P16" s="17" cm="1">
        <f t="array" ref="P16">STOWA2024_JAARROND_T(P$2*60,$C16,2014,"","")</f>
        <v>23.184243107119496</v>
      </c>
    </row>
    <row r="17" spans="2:16" x14ac:dyDescent="0.3">
      <c r="B17" s="15" t="s">
        <v>98</v>
      </c>
      <c r="C17">
        <v>150</v>
      </c>
      <c r="D17" s="17" cm="1">
        <f t="array" ref="D17">STOWA2024_JAARROND_T(D$2*60,$C17,2014,"","")</f>
        <v>154878.73195342827</v>
      </c>
      <c r="E17" s="17" cm="1">
        <f t="array" ref="E17">STOWA2024_JAARROND_T(E$2*60,$C17,2014,"","")</f>
        <v>7901.6879009006307</v>
      </c>
      <c r="F17" s="17" cm="1">
        <f t="array" ref="F17">STOWA2024_JAARROND_T(F$2*60,$C17,2014,"","")</f>
        <v>2855.2832959007551</v>
      </c>
      <c r="G17" s="17" cm="1">
        <f t="array" ref="G17">STOWA2024_JAARROND_T(G$2*60,$C17,2014,"","")</f>
        <v>1762.3303401899377</v>
      </c>
      <c r="H17" s="17" cm="1">
        <f t="array" ref="H17">STOWA2024_JAARROND_T(H$2*60,$C17,2014,"","")</f>
        <v>1517.6146486228295</v>
      </c>
      <c r="I17" s="17" cm="1">
        <f t="array" ref="I17">STOWA2024_JAARROND_T(I$2*60,$C17,2014,"","")</f>
        <v>1410.6869787963096</v>
      </c>
      <c r="J17" s="17" cm="1">
        <f t="array" ref="J17">STOWA2024_JAARROND_T(J$2*60,$C17,2014,"","")</f>
        <v>1404.4113605438827</v>
      </c>
      <c r="K17" s="17" cm="1">
        <f t="array" ref="K17">STOWA2024_JAARROND_T(K$2*60,$C17,2014,"","")</f>
        <v>1072.3866322547201</v>
      </c>
      <c r="L17" s="17" cm="1">
        <f t="array" ref="L17">STOWA2024_JAARROND_T(L$2*60,$C17,2014,"","")</f>
        <v>712.95560981503172</v>
      </c>
      <c r="M17" s="17" cm="1">
        <f t="array" ref="M17">STOWA2024_JAARROND_T(M$2*60,$C17,2014,"","")</f>
        <v>499.39144965874863</v>
      </c>
      <c r="N17" s="17" cm="1">
        <f t="array" ref="N17">STOWA2024_JAARROND_T(N$2*60,$C17,2014,"","")</f>
        <v>351.65032072326699</v>
      </c>
      <c r="O17" s="17" cm="1">
        <f t="array" ref="O17">STOWA2024_JAARROND_T(O$2*60,$C17,2014,"","")</f>
        <v>86.088709543455991</v>
      </c>
      <c r="P17" s="17" cm="1">
        <f t="array" ref="P17">STOWA2024_JAARROND_T(P$2*60,$C17,2014,"","")</f>
        <v>43.774644158211764</v>
      </c>
    </row>
    <row r="19" spans="2:16" x14ac:dyDescent="0.3">
      <c r="B19" s="16" t="s">
        <v>74</v>
      </c>
      <c r="D19" s="15" t="s">
        <v>47</v>
      </c>
      <c r="E19" s="15" t="s">
        <v>48</v>
      </c>
      <c r="F19" s="15" t="s">
        <v>49</v>
      </c>
      <c r="G19" s="15" t="s">
        <v>50</v>
      </c>
      <c r="H19" s="15" t="s">
        <v>51</v>
      </c>
      <c r="I19" s="15" t="s">
        <v>52</v>
      </c>
      <c r="J19" s="15" t="s">
        <v>53</v>
      </c>
      <c r="K19" s="15" t="s">
        <v>54</v>
      </c>
      <c r="L19" s="15" t="s">
        <v>55</v>
      </c>
      <c r="M19" s="15" t="s">
        <v>56</v>
      </c>
      <c r="N19" s="15" t="s">
        <v>57</v>
      </c>
      <c r="O19" s="15" t="s">
        <v>58</v>
      </c>
      <c r="P19" s="15" t="s">
        <v>59</v>
      </c>
    </row>
    <row r="20" spans="2:16" x14ac:dyDescent="0.3">
      <c r="D20" s="16">
        <f>10/60</f>
        <v>0.16666666666666666</v>
      </c>
      <c r="E20" s="16">
        <f>1/2</f>
        <v>0.5</v>
      </c>
      <c r="F20" s="16">
        <v>1</v>
      </c>
      <c r="G20" s="16">
        <v>2</v>
      </c>
      <c r="H20" s="16">
        <v>4</v>
      </c>
      <c r="I20" s="16">
        <v>8</v>
      </c>
      <c r="J20" s="16">
        <v>12</v>
      </c>
      <c r="K20" s="16">
        <v>24</v>
      </c>
      <c r="L20" s="16">
        <v>48</v>
      </c>
      <c r="M20" s="16">
        <f>3*24</f>
        <v>72</v>
      </c>
      <c r="N20" s="16">
        <f>4*24</f>
        <v>96</v>
      </c>
      <c r="O20" s="16">
        <f>8*24</f>
        <v>192</v>
      </c>
      <c r="P20" s="16">
        <f>10*24</f>
        <v>240</v>
      </c>
    </row>
    <row r="21" spans="2:16" x14ac:dyDescent="0.3">
      <c r="B21" s="15" t="s">
        <v>84</v>
      </c>
      <c r="C21">
        <v>10</v>
      </c>
      <c r="D21" s="17" cm="1">
        <f t="array" ref="D21">STOWA2024_JAARROND_T(D$2*60,$C21,2033,"L","")</f>
        <v>0.90130145736577594</v>
      </c>
      <c r="E21" s="17" cm="1">
        <f t="array" ref="E21">STOWA2024_JAARROND_T(E$2*60,$C21,2033,"L","")</f>
        <v>0.44019774082194668</v>
      </c>
      <c r="F21" s="17" cm="1">
        <f t="array" ref="F21">STOWA2024_JAARROND_T(F$2*60,$C21,2033,"L","")</f>
        <v>0.29671119126448964</v>
      </c>
      <c r="G21" s="17" cm="1">
        <f t="array" ref="G21">STOWA2024_JAARROND_T(G$2*60,$C21,2033,"L","")</f>
        <v>0.19160294194830285</v>
      </c>
      <c r="H21" s="17" cm="1">
        <f t="array" ref="H21">STOWA2024_JAARROND_T(H$2*60,$C21,2033,"L","")</f>
        <v>0.11269035360995126</v>
      </c>
      <c r="I21" s="17" t="e" cm="1">
        <f t="array" ref="I21">STOWA2024_JAARROND_T(I$2*60,$C21,2033,"L","")</f>
        <v>#VALUE!</v>
      </c>
      <c r="J21" s="17" t="e" cm="1">
        <f t="array" ref="J21">STOWA2024_JAARROND_T(J$2*60,$C21,2033,"L","")</f>
        <v>#VALUE!</v>
      </c>
      <c r="K21" s="17" cm="1">
        <f t="array" ref="K21">STOWA2024_JAARROND_T(K$2*60,$C21,2033,"L","")</f>
        <v>2.9979285030868903E-2</v>
      </c>
      <c r="L21" s="17" cm="1">
        <f t="array" ref="L21">STOWA2024_JAARROND_T(L$2*60,$C21,2033,"L","")</f>
        <v>1.9845620812910084E-2</v>
      </c>
      <c r="M21" s="17" cm="1">
        <f t="array" ref="M21">STOWA2024_JAARROND_T(M$2*60,$C21,2033,"L","")</f>
        <v>1.6631988706763336E-2</v>
      </c>
      <c r="N21" s="17" cm="1">
        <f t="array" ref="N21">STOWA2024_JAARROND_T(N$2*60,$C21,2033,"L","")</f>
        <v>1.5164054131804282E-2</v>
      </c>
      <c r="O21" s="17" cm="1">
        <f t="array" ref="O21">STOWA2024_JAARROND_T(O$2*60,$C21,2033,"L","")</f>
        <v>1.3521389822503603E-2</v>
      </c>
      <c r="P21" s="17" cm="1">
        <f t="array" ref="P21">STOWA2024_JAARROND_T(P$2*60,$C21,2033,"L","")</f>
        <v>1.3415861759862088E-2</v>
      </c>
    </row>
    <row r="22" spans="2:16" x14ac:dyDescent="0.3">
      <c r="B22" s="15" t="s">
        <v>85</v>
      </c>
      <c r="C22">
        <v>20</v>
      </c>
      <c r="D22" s="17" cm="1">
        <f t="array" ref="D22">STOWA2024_JAARROND_T(D$2*60,$C22,2033,"L","")</f>
        <v>17.532367349905542</v>
      </c>
      <c r="E22" s="17" cm="1">
        <f t="array" ref="E22">STOWA2024_JAARROND_T(E$2*60,$C22,2033,"L","")</f>
        <v>3.8163765565770498</v>
      </c>
      <c r="F22" s="17" cm="1">
        <f t="array" ref="F22">STOWA2024_JAARROND_T(F$2*60,$C22,2033,"L","")</f>
        <v>1.9030641570209235</v>
      </c>
      <c r="G22" s="17" cm="1">
        <f t="array" ref="G22">STOWA2024_JAARROND_T(G$2*60,$C22,2033,"L","")</f>
        <v>1.0351162384350761</v>
      </c>
      <c r="H22" s="17" cm="1">
        <f t="array" ref="H22">STOWA2024_JAARROND_T(H$2*60,$C22,2033,"L","")</f>
        <v>0.59285603698585154</v>
      </c>
      <c r="I22" s="17" cm="1">
        <f t="array" ref="I22">STOWA2024_JAARROND_T(I$2*60,$C22,2033,"L","")</f>
        <v>0.36677465123685116</v>
      </c>
      <c r="J22" s="17" cm="1">
        <f t="array" ref="J22">STOWA2024_JAARROND_T(J$2*60,$C22,2033,"L","")</f>
        <v>0.29036186990726848</v>
      </c>
      <c r="K22" s="17" cm="1">
        <f t="array" ref="K22">STOWA2024_JAARROND_T(K$2*60,$C22,2033,"L","")</f>
        <v>0.13311556470549241</v>
      </c>
      <c r="L22" s="17" cm="1">
        <f t="array" ref="L22">STOWA2024_JAARROND_T(L$2*60,$C22,2033,"L","")</f>
        <v>6.8431358382423174E-2</v>
      </c>
      <c r="M22" s="17" cm="1">
        <f t="array" ref="M22">STOWA2024_JAARROND_T(M$2*60,$C22,2033,"L","")</f>
        <v>4.7824289679942948E-2</v>
      </c>
      <c r="N22" s="17" cm="1">
        <f t="array" ref="N22">STOWA2024_JAARROND_T(N$2*60,$C22,2033,"L","")</f>
        <v>3.8105117559513624E-2</v>
      </c>
      <c r="O22" s="17" cm="1">
        <f t="array" ref="O22">STOWA2024_JAARROND_T(O$2*60,$C22,2033,"L","")</f>
        <v>2.4906652234644618E-2</v>
      </c>
      <c r="P22" s="17" cm="1">
        <f t="array" ref="P22">STOWA2024_JAARROND_T(P$2*60,$C22,2033,"L","")</f>
        <v>2.2631760205803066E-2</v>
      </c>
    </row>
    <row r="23" spans="2:16" x14ac:dyDescent="0.3">
      <c r="B23" s="15" t="s">
        <v>86</v>
      </c>
      <c r="C23">
        <v>30</v>
      </c>
      <c r="D23" s="17" cm="1">
        <f t="array" ref="D23">STOWA2024_JAARROND_T(D$2*60,$C23,2033,"L","")</f>
        <v>115.64378421704041</v>
      </c>
      <c r="E23" s="17" cm="1">
        <f t="array" ref="E23">STOWA2024_JAARROND_T(E$2*60,$C23,2033,"L","")</f>
        <v>18.536347700938396</v>
      </c>
      <c r="F23" s="17" cm="1">
        <f t="array" ref="F23">STOWA2024_JAARROND_T(F$2*60,$C23,2033,"L","")</f>
        <v>8.4489285599671184</v>
      </c>
      <c r="G23" s="17" cm="1">
        <f t="array" ref="G23">STOWA2024_JAARROND_T(G$2*60,$C23,2033,"L","")</f>
        <v>4.3876532345204211</v>
      </c>
      <c r="H23" s="17" cm="1">
        <f t="array" ref="H23">STOWA2024_JAARROND_T(H$2*60,$C23,2033,"L","")</f>
        <v>2.3466329454608501</v>
      </c>
      <c r="I23" s="17" cm="1">
        <f t="array" ref="I23">STOWA2024_JAARROND_T(I$2*60,$C23,2033,"L","")</f>
        <v>1.2673938016800081</v>
      </c>
      <c r="J23" s="17" cm="1">
        <f t="array" ref="J23">STOWA2024_JAARROND_T(J$2*60,$C23,2033,"L","")</f>
        <v>0.90060314045636103</v>
      </c>
      <c r="K23" s="17" cm="1">
        <f t="array" ref="K23">STOWA2024_JAARROND_T(K$2*60,$C23,2033,"L","")</f>
        <v>0.4583387895179149</v>
      </c>
      <c r="L23" s="17" cm="1">
        <f t="array" ref="L23">STOWA2024_JAARROND_T(L$2*60,$C23,2033,"L","")</f>
        <v>0.20563182980884698</v>
      </c>
      <c r="M23" s="17" cm="1">
        <f t="array" ref="M23">STOWA2024_JAARROND_T(M$2*60,$C23,2033,"L","")</f>
        <v>0.12730812409905376</v>
      </c>
      <c r="N23" s="17" cm="1">
        <f t="array" ref="N23">STOWA2024_JAARROND_T(N$2*60,$C23,2033,"L","")</f>
        <v>9.168599234425831E-2</v>
      </c>
      <c r="O23" s="17" cm="1">
        <f t="array" ref="O23">STOWA2024_JAARROND_T(O$2*60,$C23,2033,"L","")</f>
        <v>4.5953798971582818E-2</v>
      </c>
      <c r="P23" s="17" cm="1">
        <f t="array" ref="P23">STOWA2024_JAARROND_T(P$2*60,$C23,2033,"L","")</f>
        <v>3.8444306672560963E-2</v>
      </c>
    </row>
    <row r="24" spans="2:16" x14ac:dyDescent="0.3">
      <c r="B24" s="15" t="s">
        <v>87</v>
      </c>
      <c r="C24">
        <v>40</v>
      </c>
      <c r="D24" s="17" cm="1">
        <f t="array" ref="D24">STOWA2024_JAARROND_T(D$2*60,$C24,2033,"L","")</f>
        <v>429.68428309767904</v>
      </c>
      <c r="E24" s="17" cm="1">
        <f t="array" ref="E24">STOWA2024_JAARROND_T(E$2*60,$C24,2033,"L","")</f>
        <v>56.617780173243496</v>
      </c>
      <c r="F24" s="17" cm="1">
        <f t="array" ref="F24">STOWA2024_JAARROND_T(F$2*60,$C24,2033,"L","")</f>
        <v>24.889360298135902</v>
      </c>
      <c r="G24" s="17" cm="1">
        <f t="array" ref="G24">STOWA2024_JAARROND_T(G$2*60,$C24,2033,"L","")</f>
        <v>13.102457836009556</v>
      </c>
      <c r="H24" s="17" cm="1">
        <f t="array" ref="H24">STOWA2024_JAARROND_T(H$2*60,$C24,2033,"L","")</f>
        <v>7.2628618869713959</v>
      </c>
      <c r="I24" s="17" cm="1">
        <f t="array" ref="I24">STOWA2024_JAARROND_T(I$2*60,$C24,2033,"L","")</f>
        <v>3.9887643718810546</v>
      </c>
      <c r="J24" s="17" cm="1">
        <f t="array" ref="J24">STOWA2024_JAARROND_T(J$2*60,$C24,2033,"L","")</f>
        <v>2.7810232361268667</v>
      </c>
      <c r="K24" s="17" cm="1">
        <f t="array" ref="K24">STOWA2024_JAARROND_T(K$2*60,$C24,2033,"L","")</f>
        <v>1.3179062792299474</v>
      </c>
      <c r="L24" s="17" cm="1">
        <f t="array" ref="L24">STOWA2024_JAARROND_T(L$2*60,$C24,2033,"L","")</f>
        <v>0.5535134898326316</v>
      </c>
      <c r="M24" s="17" cm="1">
        <f t="array" ref="M24">STOWA2024_JAARROND_T(M$2*60,$C24,2033,"L","")</f>
        <v>0.31705010871693884</v>
      </c>
      <c r="N24" s="17" cm="1">
        <f t="array" ref="N24">STOWA2024_JAARROND_T(N$2*60,$C24,2033,"L","")</f>
        <v>0.21206343257049962</v>
      </c>
      <c r="O24" s="17" cm="1">
        <f t="array" ref="O24">STOWA2024_JAARROND_T(O$2*60,$C24,2033,"L","")</f>
        <v>8.4923334510847617E-2</v>
      </c>
      <c r="P24" s="17" cm="1">
        <f t="array" ref="P24">STOWA2024_JAARROND_T(P$2*60,$C24,2033,"L","")</f>
        <v>6.5774432549117703E-2</v>
      </c>
    </row>
    <row r="25" spans="2:16" x14ac:dyDescent="0.3">
      <c r="B25" s="15" t="s">
        <v>88</v>
      </c>
      <c r="C25">
        <v>50</v>
      </c>
      <c r="D25" s="17" cm="1">
        <f t="array" ref="D25">STOWA2024_JAARROND_T(D$2*60,$C25,2033,"L","")</f>
        <v>1172.4770735574796</v>
      </c>
      <c r="E25" s="17" cm="1">
        <f t="array" ref="E25">STOWA2024_JAARROND_T(E$2*60,$C25,2033,"L","")</f>
        <v>132.62459402715845</v>
      </c>
      <c r="F25" s="17" cm="1">
        <f t="array" ref="F25">STOWA2024_JAARROND_T(F$2*60,$C25,2033,"L","")</f>
        <v>56.745233140019558</v>
      </c>
      <c r="G25" s="17" cm="1">
        <f t="array" ref="G25">STOWA2024_JAARROND_T(G$2*60,$C25,2033,"L","")</f>
        <v>30.279252572859303</v>
      </c>
      <c r="H25" s="17" cm="1">
        <f t="array" ref="H25">STOWA2024_JAARROND_T(H$2*60,$C25,2033,"L","")</f>
        <v>17.520466640835892</v>
      </c>
      <c r="I25" s="17" cm="1">
        <f t="array" ref="I25">STOWA2024_JAARROND_T(I$2*60,$C25,2033,"L","")</f>
        <v>10.208146134065933</v>
      </c>
      <c r="J25" s="17" cm="1">
        <f t="array" ref="J25">STOWA2024_JAARROND_T(J$2*60,$C25,2033,"L","")</f>
        <v>7.364244565200238</v>
      </c>
      <c r="K25" s="17" cm="1">
        <f t="array" ref="K25">STOWA2024_JAARROND_T(K$2*60,$C25,2033,"L","")</f>
        <v>3.314057552026934</v>
      </c>
      <c r="L25" s="17" cm="1">
        <f t="array" ref="L25">STOWA2024_JAARROND_T(L$2*60,$C25,2033,"L","")</f>
        <v>1.3615046960874546</v>
      </c>
      <c r="M25" s="17" cm="1">
        <f t="array" ref="M25">STOWA2024_JAARROND_T(M$2*60,$C25,2033,"L","")</f>
        <v>0.74499458802955265</v>
      </c>
      <c r="N25" s="17" cm="1">
        <f t="array" ref="N25">STOWA2024_JAARROND_T(N$2*60,$C25,2033,"L","")</f>
        <v>0.47310233419953662</v>
      </c>
      <c r="O25" s="17" cm="1">
        <f t="array" ref="O25">STOWA2024_JAARROND_T(O$2*60,$C25,2033,"L","")</f>
        <v>0.15719241345125803</v>
      </c>
      <c r="P25" s="17" cm="1">
        <f t="array" ref="P25">STOWA2024_JAARROND_T(P$2*60,$C25,2033,"L","")</f>
        <v>0.11336592275367474</v>
      </c>
    </row>
    <row r="26" spans="2:16" x14ac:dyDescent="0.3">
      <c r="B26" s="15" t="s">
        <v>89</v>
      </c>
      <c r="C26">
        <v>60</v>
      </c>
      <c r="D26" s="17" cm="1">
        <f t="array" ref="D26">STOWA2024_JAARROND_T(D$2*60,$C26,2033,"L","")</f>
        <v>2642.359263253461</v>
      </c>
      <c r="E26" s="17" cm="1">
        <f t="array" ref="E26">STOWA2024_JAARROND_T(E$2*60,$C26,2033,"L","")</f>
        <v>263.35454246384813</v>
      </c>
      <c r="F26" s="17" cm="1">
        <f t="array" ref="F26">STOWA2024_JAARROND_T(F$2*60,$C26,2033,"L","")</f>
        <v>110.04413789470007</v>
      </c>
      <c r="G26" s="17" cm="1">
        <f t="array" ref="G26">STOWA2024_JAARROND_T(G$2*60,$C26,2033,"L","")</f>
        <v>59.234138877121268</v>
      </c>
      <c r="H26" s="17" cm="1">
        <f t="array" ref="H26">STOWA2024_JAARROND_T(H$2*60,$C26,2033,"L","")</f>
        <v>35.485495381609695</v>
      </c>
      <c r="I26" s="17" cm="1">
        <f t="array" ref="I26">STOWA2024_JAARROND_T(I$2*60,$C26,2033,"L","")</f>
        <v>21.878730763423608</v>
      </c>
      <c r="J26" s="17" cm="1">
        <f t="array" ref="J26">STOWA2024_JAARROND_T(J$2*60,$C26,2033,"L","")</f>
        <v>16.456786098791518</v>
      </c>
      <c r="K26" s="17" cm="1">
        <f t="array" ref="K26">STOWA2024_JAARROND_T(K$2*60,$C26,2033,"L","")</f>
        <v>7.5111493871829165</v>
      </c>
      <c r="L26" s="17" cm="1">
        <f t="array" ref="L26">STOWA2024_JAARROND_T(L$2*60,$C26,2033,"L","")</f>
        <v>3.1073887133099753</v>
      </c>
      <c r="M26" s="17" cm="1">
        <f t="array" ref="M26">STOWA2024_JAARROND_T(M$2*60,$C26,2033,"L","")</f>
        <v>1.6630818354940993</v>
      </c>
      <c r="N26" s="17" cm="1">
        <f t="array" ref="N26">STOWA2024_JAARROND_T(N$2*60,$C26,2033,"L","")</f>
        <v>1.020992377738398</v>
      </c>
      <c r="O26" s="17" cm="1">
        <f t="array" ref="O26">STOWA2024_JAARROND_T(O$2*60,$C26,2033,"L","")</f>
        <v>0.29143682051067543</v>
      </c>
      <c r="P26" s="17" cm="1">
        <f t="array" ref="P26">STOWA2024_JAARROND_T(P$2*60,$C26,2033,"L","")</f>
        <v>0.19687557662558799</v>
      </c>
    </row>
    <row r="27" spans="2:16" x14ac:dyDescent="0.3">
      <c r="B27" s="15" t="s">
        <v>90</v>
      </c>
      <c r="C27">
        <v>70</v>
      </c>
      <c r="D27" s="17" cm="1">
        <f t="array" ref="D27">STOWA2024_JAARROND_T(D$2*60,$C27,2033,"L","")</f>
        <v>5228.9474500059259</v>
      </c>
      <c r="E27" s="17" cm="1">
        <f t="array" ref="E27">STOWA2024_JAARROND_T(E$2*60,$C27,2033,"L","")</f>
        <v>467.59789838695542</v>
      </c>
      <c r="F27" s="17" cm="1">
        <f t="array" ref="F27">STOWA2024_JAARROND_T(F$2*60,$C27,2033,"L","")</f>
        <v>191.25404466417223</v>
      </c>
      <c r="G27" s="17" cm="1">
        <f t="array" ref="G27">STOWA2024_JAARROND_T(G$2*60,$C27,2033,"L","")</f>
        <v>103.48176849385112</v>
      </c>
      <c r="H27" s="17" cm="1">
        <f t="array" ref="H27">STOWA2024_JAARROND_T(H$2*60,$C27,2033,"L","")</f>
        <v>63.703663099205677</v>
      </c>
      <c r="I27" s="17" cm="1">
        <f t="array" ref="I27">STOWA2024_JAARROND_T(I$2*60,$C27,2033,"L","")</f>
        <v>41.208998882614296</v>
      </c>
      <c r="J27" s="17" cm="1">
        <f t="array" ref="J27">STOWA2024_JAARROND_T(J$2*60,$C27,2033,"L","")</f>
        <v>32.205436471667618</v>
      </c>
      <c r="K27" s="17" cm="1">
        <f t="array" ref="K27">STOWA2024_JAARROND_T(K$2*60,$C27,2033,"L","")</f>
        <v>15.669856391707585</v>
      </c>
      <c r="L27" s="17" cm="1">
        <f t="array" ref="L27">STOWA2024_JAARROND_T(L$2*60,$C27,2033,"L","")</f>
        <v>6.6558875136825142</v>
      </c>
      <c r="M27" s="17" cm="1">
        <f t="array" ref="M27">STOWA2024_JAARROND_T(M$2*60,$C27,2033,"L","")</f>
        <v>3.5482344245676321</v>
      </c>
      <c r="N27" s="17" cm="1">
        <f t="array" ref="N27">STOWA2024_JAARROND_T(N$2*60,$C27,2033,"L","")</f>
        <v>2.1374382637487286</v>
      </c>
      <c r="O27" s="17" cm="1">
        <f t="array" ref="O27">STOWA2024_JAARROND_T(O$2*60,$C27,2033,"L","")</f>
        <v>0.54121468427339026</v>
      </c>
      <c r="P27" s="17" cm="1">
        <f t="array" ref="P27">STOWA2024_JAARROND_T(P$2*60,$C27,2033,"L","")</f>
        <v>0.34456918958445804</v>
      </c>
    </row>
    <row r="28" spans="2:16" x14ac:dyDescent="0.3">
      <c r="B28" s="15" t="s">
        <v>91</v>
      </c>
      <c r="C28">
        <v>80</v>
      </c>
      <c r="D28" s="17" cm="1">
        <f t="array" ref="D28">STOWA2024_JAARROND_T(D$2*60,$C28,2033,"L","")</f>
        <v>9417.9705187573454</v>
      </c>
      <c r="E28" s="17" cm="1">
        <f t="array" ref="E28">STOWA2024_JAARROND_T(E$2*60,$C28,2033,"L","")</f>
        <v>765.93237763765728</v>
      </c>
      <c r="F28" s="17" cm="1">
        <f t="array" ref="F28">STOWA2024_JAARROND_T(F$2*60,$C28,2033,"L","")</f>
        <v>307.21843482510087</v>
      </c>
      <c r="G28" s="17" cm="1">
        <f t="array" ref="G28">STOWA2024_JAARROND_T(G$2*60,$C28,2033,"L","")</f>
        <v>179.67977200357797</v>
      </c>
      <c r="H28" s="17" cm="1">
        <f t="array" ref="H28">STOWA2024_JAARROND_T(H$2*60,$C28,2033,"L","")</f>
        <v>104.88223002967094</v>
      </c>
      <c r="I28" s="17" cm="1">
        <f t="array" ref="I28">STOWA2024_JAARROND_T(I$2*60,$C28,2033,"L","")</f>
        <v>70.646223488011131</v>
      </c>
      <c r="J28" s="17" cm="1">
        <f t="array" ref="J28">STOWA2024_JAARROND_T(J$2*60,$C28,2033,"L","")</f>
        <v>57.089928587247989</v>
      </c>
      <c r="K28" s="17" cm="1">
        <f t="array" ref="K28">STOWA2024_JAARROND_T(K$2*60,$C28,2033,"L","")</f>
        <v>30.553887782490772</v>
      </c>
      <c r="L28" s="17" cm="1">
        <f t="array" ref="L28">STOWA2024_JAARROND_T(L$2*60,$C28,2033,"L","")</f>
        <v>13.501883578013915</v>
      </c>
      <c r="M28" s="17" cm="1">
        <f t="array" ref="M28">STOWA2024_JAARROND_T(M$2*60,$C28,2033,"L","")</f>
        <v>7.2697057871135788</v>
      </c>
      <c r="N28" s="17" cm="1">
        <f t="array" ref="N28">STOWA2024_JAARROND_T(N$2*60,$C28,2033,"L","")</f>
        <v>4.3504826482468344</v>
      </c>
      <c r="O28" s="17" cm="1">
        <f t="array" ref="O28">STOWA2024_JAARROND_T(O$2*60,$C28,2033,"L","")</f>
        <v>1.0066258674069464</v>
      </c>
      <c r="P28" s="17" cm="1">
        <f t="array" ref="P28">STOWA2024_JAARROND_T(P$2*60,$C28,2033,"L","")</f>
        <v>0.60790833554977175</v>
      </c>
    </row>
    <row r="29" spans="2:16" x14ac:dyDescent="0.3">
      <c r="B29" s="15" t="s">
        <v>92</v>
      </c>
      <c r="C29">
        <v>90</v>
      </c>
      <c r="D29" s="17" cm="1">
        <f t="array" ref="D29">STOWA2024_JAARROND_T(D$2*60,$C29,2033,"L","")</f>
        <v>15795.908674481538</v>
      </c>
      <c r="E29" s="17" cm="1">
        <f t="array" ref="E29">STOWA2024_JAARROND_T(E$2*60,$C29,2033,"L","")</f>
        <v>1180.6071198308377</v>
      </c>
      <c r="F29" s="17" cm="1">
        <f t="array" ref="F29">STOWA2024_JAARROND_T(F$2*60,$C29,2033,"L","")</f>
        <v>465.1244949957553</v>
      </c>
      <c r="G29" s="17" cm="1">
        <f t="array" ref="G29">STOWA2024_JAARROND_T(G$2*60,$C29,2033,"L","")</f>
        <v>275.16853595615504</v>
      </c>
      <c r="H29" s="17" cm="1">
        <f t="array" ref="H29">STOWA2024_JAARROND_T(H$2*60,$C29,2033,"L","")</f>
        <v>201.49135287716499</v>
      </c>
      <c r="I29" s="17" cm="1">
        <f t="array" ref="I29">STOWA2024_JAARROND_T(I$2*60,$C29,2033,"L","")</f>
        <v>112.86026609587515</v>
      </c>
      <c r="J29" s="17" cm="1">
        <f t="array" ref="J29">STOWA2024_JAARROND_T(J$2*60,$C29,2033,"L","")</f>
        <v>93.909216284118827</v>
      </c>
      <c r="K29" s="17" cm="1">
        <f t="array" ref="K29">STOWA2024_JAARROND_T(K$2*60,$C29,2033,"L","")</f>
        <v>56.318605852050929</v>
      </c>
      <c r="L29" s="17" cm="1">
        <f t="array" ref="L29">STOWA2024_JAARROND_T(L$2*60,$C29,2033,"L","")</f>
        <v>26.128165101203898</v>
      </c>
      <c r="M29" s="17" cm="1">
        <f t="array" ref="M29">STOWA2024_JAARROND_T(M$2*60,$C29,2033,"L","")</f>
        <v>14.361648951192729</v>
      </c>
      <c r="N29" s="17" cm="1">
        <f t="array" ref="N29">STOWA2024_JAARROND_T(N$2*60,$C29,2033,"L","")</f>
        <v>8.6268208485397206</v>
      </c>
      <c r="O29" s="17" cm="1">
        <f t="array" ref="O29">STOWA2024_JAARROND_T(O$2*60,$C29,2033,"L","")</f>
        <v>1.8755297126469177</v>
      </c>
      <c r="P29" s="17" cm="1">
        <f t="array" ref="P29">STOWA2024_JAARROND_T(P$2*60,$C29,2033,"L","")</f>
        <v>1.0812866427020791</v>
      </c>
    </row>
    <row r="30" spans="2:16" x14ac:dyDescent="0.3">
      <c r="B30" s="15" t="s">
        <v>93</v>
      </c>
      <c r="C30">
        <v>100</v>
      </c>
      <c r="D30" s="17" cm="1">
        <f t="array" ref="D30">STOWA2024_JAARROND_T(D$2*60,$C30,2033,"L","")</f>
        <v>25053.253866878345</v>
      </c>
      <c r="E30" s="17" cm="1">
        <f t="array" ref="E30">STOWA2024_JAARROND_T(E$2*60,$C30,2033,"L","")</f>
        <v>1735.4318489097609</v>
      </c>
      <c r="F30" s="17" cm="1">
        <f t="array" ref="F30">STOWA2024_JAARROND_T(F$2*60,$C30,2033,"L","")</f>
        <v>672.47034625734352</v>
      </c>
      <c r="G30" s="17" cm="1">
        <f t="array" ref="G30">STOWA2024_JAARROND_T(G$2*60,$C30,2033,"L","")</f>
        <v>401.66362877980214</v>
      </c>
      <c r="H30" s="17" cm="1">
        <f t="array" ref="H30">STOWA2024_JAARROND_T(H$2*60,$C30,2033,"L","")</f>
        <v>304.14026815119166</v>
      </c>
      <c r="I30" s="17" cm="1">
        <f t="array" ref="I30">STOWA2024_JAARROND_T(I$2*60,$C30,2033,"L","")</f>
        <v>236.57054636761293</v>
      </c>
      <c r="J30" s="17" cm="1">
        <f t="array" ref="J30">STOWA2024_JAARROND_T(J$2*60,$C30,2033,"L","")</f>
        <v>205.88102605278542</v>
      </c>
      <c r="K30" s="17" cm="1">
        <f t="array" ref="K30">STOWA2024_JAARROND_T(K$2*60,$C30,2033,"L","")</f>
        <v>98.995325915297741</v>
      </c>
      <c r="L30" s="17" cm="1">
        <f t="array" ref="L30">STOWA2024_JAARROND_T(L$2*60,$C30,2033,"L","")</f>
        <v>48.519039181857167</v>
      </c>
      <c r="M30" s="17" cm="1">
        <f t="array" ref="M30">STOWA2024_JAARROND_T(M$2*60,$C30,2033,"L","")</f>
        <v>27.454542095855288</v>
      </c>
      <c r="N30" s="17" cm="1">
        <f t="array" ref="N30">STOWA2024_JAARROND_T(N$2*60,$C30,2033,"L","")</f>
        <v>16.696822307145791</v>
      </c>
      <c r="O30" s="17" cm="1">
        <f t="array" ref="O30">STOWA2024_JAARROND_T(O$2*60,$C30,2033,"L","")</f>
        <v>3.5002827087425916</v>
      </c>
      <c r="P30" s="17" cm="1">
        <f t="array" ref="P30">STOWA2024_JAARROND_T(P$2*60,$C30,2033,"L","")</f>
        <v>1.9398155310869922</v>
      </c>
    </row>
    <row r="31" spans="2:16" x14ac:dyDescent="0.3">
      <c r="B31" s="15" t="s">
        <v>94</v>
      </c>
      <c r="C31">
        <v>110</v>
      </c>
      <c r="D31" s="17" cm="1">
        <f t="array" ref="D31">STOWA2024_JAARROND_T(D$2*60,$C31,2033,"L","")</f>
        <v>37988.98834180367</v>
      </c>
      <c r="E31" s="17" cm="1">
        <f t="array" ref="E31">STOWA2024_JAARROND_T(E$2*60,$C31,2033,"L","")</f>
        <v>2455.6379055547122</v>
      </c>
      <c r="F31" s="17" cm="1">
        <f t="array" ref="F31">STOWA2024_JAARROND_T(F$2*60,$C31,2033,"L","")</f>
        <v>937.02243530537146</v>
      </c>
      <c r="G31" s="17" cm="1">
        <f t="array" ref="G31">STOWA2024_JAARROND_T(G$2*60,$C31,2033,"L","")</f>
        <v>564.26670063973893</v>
      </c>
      <c r="H31" s="17" cm="1">
        <f t="array" ref="H31">STOWA2024_JAARROND_T(H$2*60,$C31,2033,"L","")</f>
        <v>440.23280049504802</v>
      </c>
      <c r="I31" s="17" cm="1">
        <f t="array" ref="I31">STOWA2024_JAARROND_T(I$2*60,$C31,2033,"L","")</f>
        <v>356.73922258897352</v>
      </c>
      <c r="J31" s="17" cm="1">
        <f t="array" ref="J31">STOWA2024_JAARROND_T(J$2*60,$C31,2033,"L","")</f>
        <v>320.0821578029653</v>
      </c>
      <c r="K31" s="17" cm="1">
        <f t="array" ref="K31">STOWA2024_JAARROND_T(K$2*60,$C31,2033,"L","")</f>
        <v>167.08381249723624</v>
      </c>
      <c r="L31" s="17" cm="1">
        <f t="array" ref="L31">STOWA2024_JAARROND_T(L$2*60,$C31,2033,"L","")</f>
        <v>86.878157354937002</v>
      </c>
      <c r="M31" s="17" cm="1">
        <f t="array" ref="M31">STOWA2024_JAARROND_T(M$2*60,$C31,2033,"L","")</f>
        <v>50.939070379507342</v>
      </c>
      <c r="N31" s="17" cm="1">
        <f t="array" ref="N31">STOWA2024_JAARROND_T(N$2*60,$C31,2033,"L","")</f>
        <v>31.594394276540019</v>
      </c>
      <c r="O31" s="17" cm="1">
        <f t="array" ref="O31">STOWA2024_JAARROND_T(O$2*60,$C31,2033,"L","")</f>
        <v>6.5434196415042569</v>
      </c>
      <c r="P31" s="17" cm="1">
        <f t="array" ref="P31">STOWA2024_JAARROND_T(P$2*60,$C31,2033,"L","")</f>
        <v>3.5105251887287112</v>
      </c>
    </row>
    <row r="32" spans="2:16" x14ac:dyDescent="0.3">
      <c r="B32" s="15" t="s">
        <v>95</v>
      </c>
      <c r="C32">
        <v>120</v>
      </c>
      <c r="D32" s="17" cm="1">
        <f t="array" ref="D32">STOWA2024_JAARROND_T(D$2*60,$C32,2033,"L","")</f>
        <v>55512.471016327705</v>
      </c>
      <c r="E32" s="17" cm="1">
        <f t="array" ref="E32">STOWA2024_JAARROND_T(E$2*60,$C32,2033,"L","")</f>
        <v>3367.8706008747104</v>
      </c>
      <c r="F32" s="17" cm="1">
        <f t="array" ref="F32">STOWA2024_JAARROND_T(F$2*60,$C32,2033,"L","")</f>
        <v>1266.8196802067296</v>
      </c>
      <c r="G32" s="17" cm="1">
        <f t="array" ref="G32">STOWA2024_JAARROND_T(G$2*60,$C32,2033,"L","")</f>
        <v>768.28063257208817</v>
      </c>
      <c r="H32" s="17" cm="1">
        <f t="array" ref="H32">STOWA2024_JAARROND_T(H$2*60,$C32,2033,"L","")</f>
        <v>615.78718897323142</v>
      </c>
      <c r="I32" s="17" cm="1">
        <f t="array" ref="I32">STOWA2024_JAARROND_T(I$2*60,$C32,2033,"L","")</f>
        <v>517.91101625345277</v>
      </c>
      <c r="J32" s="17" cm="1">
        <f t="array" ref="J32">STOWA2024_JAARROND_T(J$2*60,$C32,2033,"L","")</f>
        <v>477.86146687175903</v>
      </c>
      <c r="K32" s="17" cm="1">
        <f t="array" ref="K32">STOWA2024_JAARROND_T(K$2*60,$C32,2033,"L","")</f>
        <v>272.25530476296643</v>
      </c>
      <c r="L32" s="17" cm="1">
        <f t="array" ref="L32">STOWA2024_JAARROND_T(L$2*60,$C32,2033,"L","")</f>
        <v>150.6109785013432</v>
      </c>
      <c r="M32" s="17" cm="1">
        <f t="array" ref="M32">STOWA2024_JAARROND_T(M$2*60,$C32,2033,"L","")</f>
        <v>91.974549304422567</v>
      </c>
      <c r="N32" s="17" cm="1">
        <f t="array" ref="N32">STOWA2024_JAARROND_T(N$2*60,$C32,2033,"L","")</f>
        <v>58.536181486248822</v>
      </c>
      <c r="O32" s="17" cm="1">
        <f t="array" ref="O32">STOWA2024_JAARROND_T(O$2*60,$C32,2033,"L","")</f>
        <v>12.252866621876443</v>
      </c>
      <c r="P32" s="17" cm="1">
        <f t="array" ref="P32">STOWA2024_JAARROND_T(P$2*60,$C32,2033,"L","")</f>
        <v>6.410464859240748</v>
      </c>
    </row>
    <row r="33" spans="2:48" x14ac:dyDescent="0.3">
      <c r="B33" s="15" t="s">
        <v>96</v>
      </c>
      <c r="C33">
        <v>130</v>
      </c>
      <c r="D33" s="17" cm="1">
        <f t="array" ref="D33">STOWA2024_JAARROND_T(D$2*60,$C33,2033,"L","")</f>
        <v>78647.839623527922</v>
      </c>
      <c r="E33" s="17" cm="1">
        <f t="array" ref="E33">STOWA2024_JAARROND_T(E$2*60,$C33,2033,"L","")</f>
        <v>4500.1081944951738</v>
      </c>
      <c r="F33" s="17" cm="1">
        <f t="array" ref="F33">STOWA2024_JAARROND_T(F$2*60,$C33,2033,"L","")</f>
        <v>1670.1406436141071</v>
      </c>
      <c r="G33" s="17" cm="1">
        <f t="array" ref="G33">STOWA2024_JAARROND_T(G$2*60,$C33,2033,"L","")</f>
        <v>1019.1889179792544</v>
      </c>
      <c r="H33" s="17" cm="1">
        <f t="array" ref="H33">STOWA2024_JAARROND_T(H$2*60,$C33,2033,"L","")</f>
        <v>837.20072570818127</v>
      </c>
      <c r="I33" s="17" cm="1">
        <f t="array" ref="I33">STOWA2024_JAARROND_T(I$2*60,$C33,2033,"L","")</f>
        <v>728.52888891550288</v>
      </c>
      <c r="J33" s="17" cm="1">
        <f t="array" ref="J33">STOWA2024_JAARROND_T(J$2*60,$C33,2033,"L","")</f>
        <v>689.72419015280195</v>
      </c>
      <c r="K33" s="17" cm="1">
        <f t="array" ref="K33">STOWA2024_JAARROND_T(K$2*60,$C33,2033,"L","")</f>
        <v>430.19771357508694</v>
      </c>
      <c r="L33" s="17" cm="1">
        <f t="array" ref="L33">STOWA2024_JAARROND_T(L$2*60,$C33,2033,"L","")</f>
        <v>253.6484600014694</v>
      </c>
      <c r="M33" s="17" cm="1">
        <f t="array" ref="M33">STOWA2024_JAARROND_T(M$2*60,$C33,2033,"L","")</f>
        <v>161.97665210805877</v>
      </c>
      <c r="N33" s="17" cm="1">
        <f t="array" ref="N33">STOWA2024_JAARROND_T(N$2*60,$C33,2033,"L","")</f>
        <v>106.33264062882191</v>
      </c>
      <c r="O33" s="17" cm="1">
        <f t="array" ref="O33">STOWA2024_JAARROND_T(O$2*60,$C33,2033,"L","")</f>
        <v>22.983078056851735</v>
      </c>
      <c r="P33" s="17" cm="1">
        <f t="array" ref="P33">STOWA2024_JAARROND_T(P$2*60,$C33,2033,"L","")</f>
        <v>11.815023477142994</v>
      </c>
    </row>
    <row r="34" spans="2:48" x14ac:dyDescent="0.3">
      <c r="B34" s="15" t="s">
        <v>97</v>
      </c>
      <c r="C34">
        <v>140</v>
      </c>
      <c r="D34" s="17" cm="1">
        <f t="array" ref="D34">STOWA2024_JAARROND_T(D$2*60,$C34,2033,"L","")</f>
        <v>108536.66023289645</v>
      </c>
      <c r="E34" s="17" cm="1">
        <f t="array" ref="E34">STOWA2024_JAARROND_T(E$2*60,$C34,2033,"L","")</f>
        <v>5881.5170211487721</v>
      </c>
      <c r="F34" s="17" cm="1">
        <f t="array" ref="F34">STOWA2024_JAARROND_T(F$2*60,$C34,2033,"L","")</f>
        <v>2155.4922437184714</v>
      </c>
      <c r="G34" s="17" cm="1">
        <f t="array" ref="G34">STOWA2024_JAARROND_T(G$2*60,$C34,2033,"L","")</f>
        <v>1322.645745760605</v>
      </c>
      <c r="H34" s="17" cm="1">
        <f t="array" ref="H34">STOWA2024_JAARROND_T(H$2*60,$C34,2033,"L","")</f>
        <v>1111.2193431079247</v>
      </c>
      <c r="I34" s="17" cm="1">
        <f t="array" ref="I34">STOWA2024_JAARROND_T(I$2*60,$C34,2033,"L","")</f>
        <v>997.82886303217879</v>
      </c>
      <c r="J34" s="17" cm="1">
        <f t="array" ref="J34">STOWA2024_JAARROND_T(J$2*60,$C34,2033,"L","")</f>
        <v>967.49904278090253</v>
      </c>
      <c r="K34" s="17" cm="1">
        <f t="array" ref="K34">STOWA2024_JAARROND_T(K$2*60,$C34,2033,"L","")</f>
        <v>661.59002789463625</v>
      </c>
      <c r="L34" s="17" cm="1">
        <f t="array" ref="L34">STOWA2024_JAARROND_T(L$2*60,$C34,2033,"L","")</f>
        <v>416.19228154943215</v>
      </c>
      <c r="M34" s="17" cm="1">
        <f t="array" ref="M34">STOWA2024_JAARROND_T(M$2*60,$C34,2033,"L","")</f>
        <v>278.79886287933317</v>
      </c>
      <c r="N34" s="17" cm="1">
        <f t="array" ref="N34">STOWA2024_JAARROND_T(N$2*60,$C34,2033,"L","")</f>
        <v>189.61306480174341</v>
      </c>
      <c r="O34" s="17" cm="1">
        <f t="array" ref="O34">STOWA2024_JAARROND_T(O$2*60,$C34,2033,"L","")</f>
        <v>43.183094514687433</v>
      </c>
      <c r="P34" s="17" cm="1">
        <f t="array" ref="P34">STOWA2024_JAARROND_T(P$2*60,$C34,2033,"L","")</f>
        <v>21.985455996873963</v>
      </c>
    </row>
    <row r="35" spans="2:48" x14ac:dyDescent="0.3">
      <c r="B35" s="15" t="s">
        <v>98</v>
      </c>
      <c r="C35">
        <v>150</v>
      </c>
      <c r="D35" s="17" cm="1">
        <f t="array" ref="D35">STOWA2024_JAARROND_T(D$2*60,$C35,2033,"L","")</f>
        <v>146438.46453030145</v>
      </c>
      <c r="E35" s="17" cm="1">
        <f t="array" ref="E35">STOWA2024_JAARROND_T(E$2*60,$C35,2033,"L","")</f>
        <v>7542.5375518429064</v>
      </c>
      <c r="F35" s="17" cm="1">
        <f t="array" ref="F35">STOWA2024_JAARROND_T(F$2*60,$C35,2033,"L","")</f>
        <v>2731.6107878947323</v>
      </c>
      <c r="G35" s="17" cm="1">
        <f t="array" ref="G35">STOWA2024_JAARROND_T(G$2*60,$C35,2033,"L","")</f>
        <v>1684.4681800753724</v>
      </c>
      <c r="H35" s="17" cm="1">
        <f t="array" ref="H35">STOWA2024_JAARROND_T(H$2*60,$C35,2033,"L","")</f>
        <v>1444.9510574915219</v>
      </c>
      <c r="I35" s="17" cm="1">
        <f t="array" ref="I35">STOWA2024_JAARROND_T(I$2*60,$C35,2033,"L","")</f>
        <v>1335.8540672556412</v>
      </c>
      <c r="J35" s="17" cm="1">
        <f t="array" ref="J35">STOWA2024_JAARROND_T(J$2*60,$C35,2033,"L","")</f>
        <v>1324.3843882649437</v>
      </c>
      <c r="K35" s="17" cm="1">
        <f t="array" ref="K35">STOWA2024_JAARROND_T(K$2*60,$C35,2033,"L","")</f>
        <v>993.25477147967899</v>
      </c>
      <c r="L35" s="17" cm="1">
        <f t="array" ref="L35">STOWA2024_JAARROND_T(L$2*60,$C35,2033,"L","")</f>
        <v>666.98612042885168</v>
      </c>
      <c r="M35" s="17" cm="1">
        <f t="array" ref="M35">STOWA2024_JAARROND_T(M$2*60,$C35,2033,"L","")</f>
        <v>469.84469439386174</v>
      </c>
      <c r="N35" s="17" cm="1">
        <f t="array" ref="N35">STOWA2024_JAARROND_T(N$2*60,$C35,2033,"L","")</f>
        <v>332.28476032542864</v>
      </c>
      <c r="O35" s="17" cm="1">
        <f t="array" ref="O35">STOWA2024_JAARROND_T(O$2*60,$C35,2033,"L","")</f>
        <v>81.275832415700364</v>
      </c>
      <c r="P35" s="17" cm="1">
        <f t="array" ref="P35">STOWA2024_JAARROND_T(P$2*60,$C35,2033,"L","")</f>
        <v>41.316009705091055</v>
      </c>
    </row>
    <row r="37" spans="2:48" x14ac:dyDescent="0.3">
      <c r="B37" s="16" t="s">
        <v>75</v>
      </c>
      <c r="D37" s="15" t="s">
        <v>47</v>
      </c>
      <c r="E37" s="15" t="s">
        <v>48</v>
      </c>
      <c r="F37" s="15" t="s">
        <v>49</v>
      </c>
      <c r="G37" s="15" t="s">
        <v>50</v>
      </c>
      <c r="H37" s="15" t="s">
        <v>51</v>
      </c>
      <c r="I37" s="15" t="s">
        <v>52</v>
      </c>
      <c r="J37" s="15" t="s">
        <v>53</v>
      </c>
      <c r="K37" s="15" t="s">
        <v>54</v>
      </c>
      <c r="L37" s="15" t="s">
        <v>55</v>
      </c>
      <c r="M37" s="15" t="s">
        <v>56</v>
      </c>
      <c r="N37" s="15" t="s">
        <v>57</v>
      </c>
      <c r="O37" s="15" t="s">
        <v>58</v>
      </c>
      <c r="P37" s="15" t="s">
        <v>59</v>
      </c>
      <c r="R37" s="16" t="s">
        <v>78</v>
      </c>
      <c r="T37" s="15" t="s">
        <v>47</v>
      </c>
      <c r="U37" s="15" t="s">
        <v>48</v>
      </c>
      <c r="V37" s="15" t="s">
        <v>49</v>
      </c>
      <c r="W37" s="15" t="s">
        <v>50</v>
      </c>
      <c r="X37" s="15" t="s">
        <v>51</v>
      </c>
      <c r="Y37" s="15" t="s">
        <v>52</v>
      </c>
      <c r="Z37" s="15" t="s">
        <v>53</v>
      </c>
      <c r="AA37" s="15" t="s">
        <v>54</v>
      </c>
      <c r="AB37" s="15" t="s">
        <v>55</v>
      </c>
      <c r="AC37" s="15" t="s">
        <v>56</v>
      </c>
      <c r="AD37" s="15" t="s">
        <v>57</v>
      </c>
      <c r="AE37" s="15" t="s">
        <v>58</v>
      </c>
      <c r="AF37" s="15" t="s">
        <v>59</v>
      </c>
      <c r="AH37" s="16" t="s">
        <v>81</v>
      </c>
      <c r="AJ37" s="15" t="s">
        <v>47</v>
      </c>
      <c r="AK37" s="15" t="s">
        <v>48</v>
      </c>
      <c r="AL37" s="15" t="s">
        <v>49</v>
      </c>
      <c r="AM37" s="15" t="s">
        <v>50</v>
      </c>
      <c r="AN37" s="15" t="s">
        <v>51</v>
      </c>
      <c r="AO37" s="15" t="s">
        <v>52</v>
      </c>
      <c r="AP37" s="15" t="s">
        <v>53</v>
      </c>
      <c r="AQ37" s="15" t="s">
        <v>54</v>
      </c>
      <c r="AR37" s="15" t="s">
        <v>55</v>
      </c>
      <c r="AS37" s="15" t="s">
        <v>56</v>
      </c>
      <c r="AT37" s="15" t="s">
        <v>57</v>
      </c>
      <c r="AU37" s="15" t="s">
        <v>58</v>
      </c>
      <c r="AV37" s="15" t="s">
        <v>59</v>
      </c>
    </row>
    <row r="38" spans="2:48" x14ac:dyDescent="0.3">
      <c r="D38" s="16">
        <f>10/60</f>
        <v>0.16666666666666666</v>
      </c>
      <c r="E38" s="16">
        <f>1/2</f>
        <v>0.5</v>
      </c>
      <c r="F38" s="16">
        <v>1</v>
      </c>
      <c r="G38" s="16">
        <v>2</v>
      </c>
      <c r="H38" s="16">
        <v>4</v>
      </c>
      <c r="I38" s="16">
        <v>8</v>
      </c>
      <c r="J38" s="16">
        <v>12</v>
      </c>
      <c r="K38" s="16">
        <v>24</v>
      </c>
      <c r="L38" s="16">
        <v>48</v>
      </c>
      <c r="M38" s="16">
        <f>3*24</f>
        <v>72</v>
      </c>
      <c r="N38" s="16">
        <f>4*24</f>
        <v>96</v>
      </c>
      <c r="O38" s="16">
        <f>8*24</f>
        <v>192</v>
      </c>
      <c r="P38" s="16">
        <f>10*24</f>
        <v>240</v>
      </c>
      <c r="T38" s="16">
        <f>10/60</f>
        <v>0.16666666666666666</v>
      </c>
      <c r="U38" s="16">
        <f>1/2</f>
        <v>0.5</v>
      </c>
      <c r="V38" s="16">
        <v>1</v>
      </c>
      <c r="W38" s="16">
        <v>2</v>
      </c>
      <c r="X38" s="16">
        <v>4</v>
      </c>
      <c r="Y38" s="16">
        <v>8</v>
      </c>
      <c r="Z38" s="16">
        <v>12</v>
      </c>
      <c r="AA38" s="16">
        <v>24</v>
      </c>
      <c r="AB38" s="16">
        <v>48</v>
      </c>
      <c r="AC38" s="16">
        <f>3*24</f>
        <v>72</v>
      </c>
      <c r="AD38" s="16">
        <f>4*24</f>
        <v>96</v>
      </c>
      <c r="AE38" s="16">
        <f>8*24</f>
        <v>192</v>
      </c>
      <c r="AF38" s="16">
        <f>10*24</f>
        <v>240</v>
      </c>
      <c r="AJ38" s="16">
        <f>10/60</f>
        <v>0.16666666666666666</v>
      </c>
      <c r="AK38" s="16">
        <f>1/2</f>
        <v>0.5</v>
      </c>
      <c r="AL38" s="16">
        <v>1</v>
      </c>
      <c r="AM38" s="16">
        <v>2</v>
      </c>
      <c r="AN38" s="16">
        <v>4</v>
      </c>
      <c r="AO38" s="16">
        <v>8</v>
      </c>
      <c r="AP38" s="16">
        <v>12</v>
      </c>
      <c r="AQ38" s="16">
        <v>24</v>
      </c>
      <c r="AR38" s="16">
        <v>48</v>
      </c>
      <c r="AS38" s="16">
        <f>3*24</f>
        <v>72</v>
      </c>
      <c r="AT38" s="16">
        <f>4*24</f>
        <v>96</v>
      </c>
      <c r="AU38" s="16">
        <f>8*24</f>
        <v>192</v>
      </c>
      <c r="AV38" s="16">
        <f>10*24</f>
        <v>240</v>
      </c>
    </row>
    <row r="39" spans="2:48" x14ac:dyDescent="0.3">
      <c r="B39" s="15" t="s">
        <v>84</v>
      </c>
      <c r="C39">
        <v>10</v>
      </c>
      <c r="D39" s="17" cm="1">
        <f t="array" ref="D39">STOWA2024_JAARROND_T(D$2*60,$C39,2050,"L","")</f>
        <v>0.86408678357400293</v>
      </c>
      <c r="E39" s="17" cm="1">
        <f t="array" ref="E39">STOWA2024_JAARROND_T(E$2*60,$C39,2050,"L","")</f>
        <v>0.42792270366190172</v>
      </c>
      <c r="F39" s="17" cm="1">
        <f t="array" ref="F39">STOWA2024_JAARROND_T(F$2*60,$C39,2050,"L","")</f>
        <v>0.28943208075908372</v>
      </c>
      <c r="G39" s="17" cm="1">
        <f t="array" ref="G39">STOWA2024_JAARROND_T(G$2*60,$C39,2050,"L","")</f>
        <v>0.18669262950962526</v>
      </c>
      <c r="H39" s="17" cm="1">
        <f t="array" ref="H39">STOWA2024_JAARROND_T(H$2*60,$C39,2050,"L","")</f>
        <v>0.10820234305870398</v>
      </c>
      <c r="I39" s="17" t="e" cm="1">
        <f t="array" ref="I39">STOWA2024_JAARROND_T(I$2*60,$C39,2050,"L","")</f>
        <v>#VALUE!</v>
      </c>
      <c r="J39" s="17" t="e" cm="1">
        <f t="array" ref="J39">STOWA2024_JAARROND_T(J$2*60,$C39,2050,"L","")</f>
        <v>#VALUE!</v>
      </c>
      <c r="K39" s="17" cm="1">
        <f t="array" ref="K39">STOWA2024_JAARROND_T(K$2*60,$C39,2050,"L","")</f>
        <v>2.9356296898817181E-2</v>
      </c>
      <c r="L39" s="17" cm="1">
        <f t="array" ref="L39">STOWA2024_JAARROND_T(L$2*60,$C39,2050,"L","")</f>
        <v>1.9598495815609858E-2</v>
      </c>
      <c r="M39" s="17" cm="1">
        <f t="array" ref="M39">STOWA2024_JAARROND_T(M$2*60,$C39,2050,"L","")</f>
        <v>1.6489292975436685E-2</v>
      </c>
      <c r="N39" s="17" cm="1">
        <f t="array" ref="N39">STOWA2024_JAARROND_T(N$2*60,$C39,2050,"L","")</f>
        <v>1.5067639500337234E-2</v>
      </c>
      <c r="O39" s="17" cm="1">
        <f t="array" ref="O39">STOWA2024_JAARROND_T(O$2*60,$C39,2050,"L","")</f>
        <v>1.3471235583601457E-2</v>
      </c>
      <c r="P39" s="17" cm="1">
        <f t="array" ref="P39">STOWA2024_JAARROND_T(P$2*60,$C39,2050,"L","")</f>
        <v>1.3375477595515028E-2</v>
      </c>
      <c r="R39" s="15" t="s">
        <v>84</v>
      </c>
      <c r="S39">
        <v>10</v>
      </c>
      <c r="T39" s="17" cm="1">
        <f t="array" ref="T39">STOWA2024_JAARROND_T(T$38*60,$C39,2050,"M","")</f>
        <v>0.81283142434359312</v>
      </c>
      <c r="U39" s="17" cm="1">
        <f t="array" ref="U39">STOWA2024_JAARROND_T(U$38*60,$C39,2050,"M","")</f>
        <v>0.4107199429887467</v>
      </c>
      <c r="V39" s="17" cm="1">
        <f t="array" ref="V39">STOWA2024_JAARROND_T(V$38*60,$C39,2050,"M","")</f>
        <v>0.27911089628585145</v>
      </c>
      <c r="W39" s="17" cm="1">
        <f t="array" ref="W39">STOWA2024_JAARROND_T(W$38*60,$C39,2050,"M","")</f>
        <v>0.17962807271224368</v>
      </c>
      <c r="X39" s="17" cm="1">
        <f t="array" ref="X39">STOWA2024_JAARROND_T(X$38*60,$C39,2050,"M","")</f>
        <v>0.10139545960358358</v>
      </c>
      <c r="Y39" s="17" t="e" cm="1">
        <f t="array" ref="Y39">STOWA2024_JAARROND_T(Y$38*60,$C39,2050,"M","")</f>
        <v>#VALUE!</v>
      </c>
      <c r="Z39" s="17" t="e" cm="1">
        <f t="array" ref="Z39">STOWA2024_JAARROND_T(Z$38*60,$C39,2050,"M","")</f>
        <v>#VALUE!</v>
      </c>
      <c r="AA39" s="17" cm="1">
        <f t="array" ref="AA39">STOWA2024_JAARROND_T(AA$38*60,$C39,2050,"M","")</f>
        <v>2.8471850397225038E-2</v>
      </c>
      <c r="AB39" s="17" cm="1">
        <f t="array" ref="AB39">STOWA2024_JAARROND_T(AB$38*60,$C39,2050,"M","")</f>
        <v>1.9241491261661012E-2</v>
      </c>
      <c r="AC39" s="17" cm="1">
        <f t="array" ref="AC39">STOWA2024_JAARROND_T(AC$38*60,$C39,2050,"M","")</f>
        <v>1.6281469692847259E-2</v>
      </c>
      <c r="AD39" s="17" cm="1">
        <f t="array" ref="AD39">STOWA2024_JAARROND_T(AD$38*60,$C39,2050,"M","")</f>
        <v>1.4926492683961047E-2</v>
      </c>
      <c r="AE39" s="17" cm="1">
        <f t="array" ref="AE39">STOWA2024_JAARROND_T(AE$38*60,$C39,2050,"M","")</f>
        <v>1.3399648542762601E-2</v>
      </c>
      <c r="AF39" s="17" cm="1">
        <f t="array" ref="AF39">STOWA2024_JAARROND_T(AF$38*60,$C39,2050,"M","")</f>
        <v>1.3312914939733068E-2</v>
      </c>
      <c r="AH39" s="15" t="s">
        <v>84</v>
      </c>
      <c r="AI39">
        <v>10</v>
      </c>
      <c r="AJ39" s="17" cm="1">
        <f t="array" ref="AJ39">STOWA2024_JAARROND_T(AJ$38*60,$C39,2050,"H","")</f>
        <v>0.75218405453396586</v>
      </c>
      <c r="AK39" s="17" cm="1">
        <f t="array" ref="AK39">STOWA2024_JAARROND_T(AK$38*60,$C39,2050,"H","")</f>
        <v>0.38973375656651305</v>
      </c>
      <c r="AL39" s="17" cm="1">
        <f t="array" ref="AL39">STOWA2024_JAARROND_T(AL$38*60,$C39,2050,"H","")</f>
        <v>0.2663551179541781</v>
      </c>
      <c r="AM39" s="17" cm="1">
        <f t="array" ref="AM39">STOWA2024_JAARROND_T(AM$38*60,$C39,2050,"H","")</f>
        <v>0.17071091021090712</v>
      </c>
      <c r="AN39" s="17" cm="1">
        <f t="array" ref="AN39">STOWA2024_JAARROND_T(AN$38*60,$C39,2050,"H","")</f>
        <v>9.1970886026139204E-2</v>
      </c>
      <c r="AO39" s="17" t="e" cm="1">
        <f t="array" ref="AO39">STOWA2024_JAARROND_T(AO$38*60,$C39,2050,"H","")</f>
        <v>#VALUE!</v>
      </c>
      <c r="AP39" s="17" t="e" cm="1">
        <f t="array" ref="AP39">STOWA2024_JAARROND_T(AP$38*60,$C39,2050,"H","")</f>
        <v>#VALUE!</v>
      </c>
      <c r="AQ39" s="17" cm="1">
        <f t="array" ref="AQ39">STOWA2024_JAARROND_T(AQ$38*60,$C39,2050,"H","")</f>
        <v>2.7374640211827311E-2</v>
      </c>
      <c r="AR39" s="17" cm="1">
        <f t="array" ref="AR39">STOWA2024_JAARROND_T(AR$38*60,$C39,2050,"H","")</f>
        <v>1.8789774751820799E-2</v>
      </c>
      <c r="AS39" s="17" cm="1">
        <f t="array" ref="AS39">STOWA2024_JAARROND_T(AS$38*60,$C39,2050,"H","")</f>
        <v>1.6015406264360224E-2</v>
      </c>
      <c r="AT39" s="17" cm="1">
        <f t="array" ref="AT39">STOWA2024_JAARROND_T(AT$38*60,$C39,2050,"H","")</f>
        <v>1.4744525718954904E-2</v>
      </c>
      <c r="AU39" s="17" cm="1">
        <f t="array" ref="AU39">STOWA2024_JAARROND_T(AU$38*60,$C39,2050,"H","")</f>
        <v>1.3305549696542881E-2</v>
      </c>
      <c r="AV39" s="17" cm="1">
        <f t="array" ref="AV39">STOWA2024_JAARROND_T(AV$38*60,$C39,2050,"H","")</f>
        <v>1.3233308574463329E-2</v>
      </c>
    </row>
    <row r="40" spans="2:48" x14ac:dyDescent="0.3">
      <c r="B40" s="15" t="s">
        <v>85</v>
      </c>
      <c r="C40">
        <v>20</v>
      </c>
      <c r="D40" s="17" cm="1">
        <f t="array" ref="D40">STOWA2024_JAARROND_T(D$2*60,$C40,2050,"L","")</f>
        <v>16.516010352001988</v>
      </c>
      <c r="E40" s="17" cm="1">
        <f t="array" ref="E40">STOWA2024_JAARROND_T(E$2*60,$C40,2050,"L","")</f>
        <v>3.6356633386363941</v>
      </c>
      <c r="F40" s="17" cm="1">
        <f t="array" ref="F40">STOWA2024_JAARROND_T(F$2*60,$C40,2050,"L","")</f>
        <v>1.8209965013079727</v>
      </c>
      <c r="G40" s="17" cm="1">
        <f t="array" ref="G40">STOWA2024_JAARROND_T(G$2*60,$C40,2050,"L","")</f>
        <v>0.99416178278676293</v>
      </c>
      <c r="H40" s="17" cm="1">
        <f t="array" ref="H40">STOWA2024_JAARROND_T(H$2*60,$C40,2050,"L","")</f>
        <v>0.57176203497209799</v>
      </c>
      <c r="I40" s="17" cm="1">
        <f t="array" ref="I40">STOWA2024_JAARROND_T(I$2*60,$C40,2050,"L","")</f>
        <v>0.35549920728408241</v>
      </c>
      <c r="J40" s="17" cm="1">
        <f t="array" ref="J40">STOWA2024_JAARROND_T(J$2*60,$C40,2050,"L","")</f>
        <v>0.28226038280024235</v>
      </c>
      <c r="K40" s="17" cm="1">
        <f t="array" ref="K40">STOWA2024_JAARROND_T(K$2*60,$C40,2050,"L","")</f>
        <v>0.12863490561054208</v>
      </c>
      <c r="L40" s="17" cm="1">
        <f t="array" ref="L40">STOWA2024_JAARROND_T(L$2*60,$C40,2050,"L","")</f>
        <v>6.6935507169706268E-2</v>
      </c>
      <c r="M40" s="17" cm="1">
        <f t="array" ref="M40">STOWA2024_JAARROND_T(M$2*60,$C40,2050,"L","")</f>
        <v>4.7068398820418633E-2</v>
      </c>
      <c r="N40" s="17" cm="1">
        <f t="array" ref="N40">STOWA2024_JAARROND_T(N$2*60,$C40,2050,"L","")</f>
        <v>3.7645152493492748E-2</v>
      </c>
      <c r="O40" s="17" cm="1">
        <f t="array" ref="O40">STOWA2024_JAARROND_T(O$2*60,$C40,2050,"L","")</f>
        <v>2.472497570603371E-2</v>
      </c>
      <c r="P40" s="17" cm="1">
        <f t="array" ref="P40">STOWA2024_JAARROND_T(P$2*60,$C40,2050,"L","")</f>
        <v>2.2489672243465247E-2</v>
      </c>
      <c r="R40" s="15" t="s">
        <v>85</v>
      </c>
      <c r="S40">
        <v>20</v>
      </c>
      <c r="T40" s="17" cm="1">
        <f t="array" ref="T40">STOWA2024_JAARROND_T(T$38*60,$C40,2050,"M","")</f>
        <v>15.12234446088382</v>
      </c>
      <c r="U40" s="17" cm="1">
        <f t="array" ref="U40">STOWA2024_JAARROND_T(U$38*60,$C40,2050,"M","")</f>
        <v>3.3853750362367276</v>
      </c>
      <c r="V40" s="17" cm="1">
        <f t="array" ref="V40">STOWA2024_JAARROND_T(V$38*60,$C40,2050,"M","")</f>
        <v>1.7070788047809156</v>
      </c>
      <c r="W40" s="17" cm="1">
        <f t="array" ref="W40">STOWA2024_JAARROND_T(W$38*60,$C40,2050,"M","")</f>
        <v>0.93708753348053475</v>
      </c>
      <c r="X40" s="17" cm="1">
        <f t="array" ref="X40">STOWA2024_JAARROND_T(X$38*60,$C40,2050,"M","")</f>
        <v>0.54242626868661536</v>
      </c>
      <c r="Y40" s="17" cm="1">
        <f t="array" ref="Y40">STOWA2024_JAARROND_T(Y$38*60,$C40,2050,"M","")</f>
        <v>0.33970841114124956</v>
      </c>
      <c r="Z40" s="17" cm="1">
        <f t="array" ref="Z40">STOWA2024_JAARROND_T(Z$38*60,$C40,2050,"M","")</f>
        <v>0.27086059937362278</v>
      </c>
      <c r="AA40" s="17" cm="1">
        <f t="array" ref="AA40">STOWA2024_JAARROND_T(AA$38*60,$C40,2050,"M","")</f>
        <v>0.12235500934307088</v>
      </c>
      <c r="AB40" s="17" cm="1">
        <f t="array" ref="AB40">STOWA2024_JAARROND_T(AB$38*60,$C40,2050,"M","")</f>
        <v>6.4794555175504295E-2</v>
      </c>
      <c r="AC40" s="17" cm="1">
        <f t="array" ref="AC40">STOWA2024_JAARROND_T(AC$38*60,$C40,2050,"M","")</f>
        <v>4.5976615448038036E-2</v>
      </c>
      <c r="AD40" s="17" cm="1">
        <f t="array" ref="AD40">STOWA2024_JAARROND_T(AD$38*60,$C40,2050,"M","")</f>
        <v>3.6976326912179509E-2</v>
      </c>
      <c r="AE40" s="17" cm="1">
        <f t="array" ref="AE40">STOWA2024_JAARROND_T(AE$38*60,$C40,2050,"M","")</f>
        <v>2.4458944126062792E-2</v>
      </c>
      <c r="AF40" s="17" cm="1">
        <f t="array" ref="AF40">STOWA2024_JAARROND_T(AF$38*60,$C40,2050,"M","")</f>
        <v>2.2281377421263807E-2</v>
      </c>
      <c r="AH40" s="15" t="s">
        <v>85</v>
      </c>
      <c r="AI40">
        <v>20</v>
      </c>
      <c r="AJ40" s="17" cm="1">
        <f t="array" ref="AJ40">STOWA2024_JAARROND_T(AJ$38*60,$C40,2050,"H","")</f>
        <v>13.480043972758965</v>
      </c>
      <c r="AK40" s="17" cm="1">
        <f t="array" ref="AK40">STOWA2024_JAARROND_T(AK$38*60,$C40,2050,"H","")</f>
        <v>3.0862413785709784</v>
      </c>
      <c r="AL40" s="17" cm="1">
        <f t="array" ref="AL40">STOWA2024_JAARROND_T(AL$38*60,$C40,2050,"H","")</f>
        <v>1.5707293407664038</v>
      </c>
      <c r="AM40" s="17" cm="1">
        <f t="array" ref="AM40">STOWA2024_JAARROND_T(AM$38*60,$C40,2050,"H","")</f>
        <v>0.8686811657362884</v>
      </c>
      <c r="AN40" s="17" cm="1">
        <f t="array" ref="AN40">STOWA2024_JAARROND_T(AN$38*60,$C40,2050,"H","")</f>
        <v>0.50714942571609545</v>
      </c>
      <c r="AO40" s="17" cm="1">
        <f t="array" ref="AO40">STOWA2024_JAARROND_T(AO$38*60,$C40,2050,"H","")</f>
        <v>0.32051682705242873</v>
      </c>
      <c r="AP40" s="17" cm="1">
        <f t="array" ref="AP40">STOWA2024_JAARROND_T(AP$38*60,$C40,2050,"H","")</f>
        <v>0.25688990533488765</v>
      </c>
      <c r="AQ40" s="17" cm="1">
        <f t="array" ref="AQ40">STOWA2024_JAARROND_T(AQ$38*60,$C40,2050,"H","")</f>
        <v>0.11472629685494397</v>
      </c>
      <c r="AR40" s="17" cm="1">
        <f t="array" ref="AR40">STOWA2024_JAARROND_T(AR$38*60,$C40,2050,"H","")</f>
        <v>6.2122906521571028E-2</v>
      </c>
      <c r="AS40" s="17" cm="1">
        <f t="array" ref="AS40">STOWA2024_JAARROND_T(AS$38*60,$C40,2050,"H","")</f>
        <v>4.459473660185044E-2</v>
      </c>
      <c r="AT40" s="17" cm="1">
        <f t="array" ref="AT40">STOWA2024_JAARROND_T(AT$38*60,$C40,2050,"H","")</f>
        <v>3.6122019413639544E-2</v>
      </c>
      <c r="AU40" s="17" cm="1">
        <f t="array" ref="AU40">STOWA2024_JAARROND_T(AU$38*60,$C40,2050,"H","")</f>
        <v>2.411584902406342E-2</v>
      </c>
      <c r="AV40" s="17" cm="1">
        <f t="array" ref="AV40">STOWA2024_JAARROND_T(AV$38*60,$C40,2050,"H","")</f>
        <v>2.2012327948128338E-2</v>
      </c>
    </row>
    <row r="41" spans="2:48" x14ac:dyDescent="0.3">
      <c r="B41" s="15" t="s">
        <v>86</v>
      </c>
      <c r="C41">
        <v>30</v>
      </c>
      <c r="D41" s="17" cm="1">
        <f t="array" ref="D41">STOWA2024_JAARROND_T(D$2*60,$C41,2050,"L","")</f>
        <v>109.05009148009471</v>
      </c>
      <c r="E41" s="17" cm="1">
        <f t="array" ref="E41">STOWA2024_JAARROND_T(E$2*60,$C41,2050,"L","")</f>
        <v>17.634069206582073</v>
      </c>
      <c r="F41" s="17" cm="1">
        <f t="array" ref="F41">STOWA2024_JAARROND_T(F$2*60,$C41,2050,"L","")</f>
        <v>8.0523807527287659</v>
      </c>
      <c r="G41" s="17" cm="1">
        <f t="array" ref="G41">STOWA2024_JAARROND_T(G$2*60,$C41,2050,"L","")</f>
        <v>4.1811180629814624</v>
      </c>
      <c r="H41" s="17" cm="1">
        <f t="array" ref="H41">STOWA2024_JAARROND_T(H$2*60,$C41,2050,"L","")</f>
        <v>2.2353602763593106</v>
      </c>
      <c r="I41" s="17" cm="1">
        <f t="array" ref="I41">STOWA2024_JAARROND_T(I$2*60,$C41,2050,"L","")</f>
        <v>1.209437855448197</v>
      </c>
      <c r="J41" s="17" cm="1">
        <f t="array" ref="J41">STOWA2024_JAARROND_T(J$2*60,$C41,2050,"L","")</f>
        <v>0.86178735224400449</v>
      </c>
      <c r="K41" s="17" cm="1">
        <f t="array" ref="K41">STOWA2024_JAARROND_T(K$2*60,$C41,2050,"L","")</f>
        <v>0.43889537590511762</v>
      </c>
      <c r="L41" s="17" cm="1">
        <f t="array" ref="L41">STOWA2024_JAARROND_T(L$2*60,$C41,2050,"L","")</f>
        <v>0.19961140415775308</v>
      </c>
      <c r="M41" s="17" cm="1">
        <f t="array" ref="M41">STOWA2024_JAARROND_T(M$2*60,$C41,2050,"L","")</f>
        <v>0.12451059555530282</v>
      </c>
      <c r="N41" s="17" cm="1">
        <f t="array" ref="N41">STOWA2024_JAARROND_T(N$2*60,$C41,2050,"L","")</f>
        <v>9.0106195701587899E-2</v>
      </c>
      <c r="O41" s="17" cm="1">
        <f t="array" ref="O41">STOWA2024_JAARROND_T(O$2*60,$C41,2050,"L","")</f>
        <v>4.5450626231316564E-2</v>
      </c>
      <c r="P41" s="17" cm="1">
        <f t="array" ref="P41">STOWA2024_JAARROND_T(P$2*60,$C41,2050,"L","")</f>
        <v>3.8077992244884465E-2</v>
      </c>
      <c r="R41" s="15" t="s">
        <v>86</v>
      </c>
      <c r="S41">
        <v>30</v>
      </c>
      <c r="T41" s="17" cm="1">
        <f t="array" ref="T41">STOWA2024_JAARROND_T(T$38*60,$C41,2050,"M","")</f>
        <v>99.987209753625137</v>
      </c>
      <c r="U41" s="17" cm="1">
        <f t="array" ref="U41">STOWA2024_JAARROND_T(U$38*60,$C41,2050,"M","")</f>
        <v>16.380847258963612</v>
      </c>
      <c r="V41" s="17" cm="1">
        <f t="array" ref="V41">STOWA2024_JAARROND_T(V$38*60,$C41,2050,"M","")</f>
        <v>7.5008238197778452</v>
      </c>
      <c r="W41" s="17" cm="1">
        <f t="array" ref="W41">STOWA2024_JAARROND_T(W$38*60,$C41,2050,"M","")</f>
        <v>3.8942850277463608</v>
      </c>
      <c r="X41" s="17" cm="1">
        <f t="array" ref="X41">STOWA2024_JAARROND_T(X$38*60,$C41,2050,"M","")</f>
        <v>2.0814548392665668</v>
      </c>
      <c r="Y41" s="17" cm="1">
        <f t="array" ref="Y41">STOWA2024_JAARROND_T(Y$38*60,$C41,2050,"M","")</f>
        <v>1.1296577353190651</v>
      </c>
      <c r="Z41" s="17" cm="1">
        <f t="array" ref="Z41">STOWA2024_JAARROND_T(Z$38*60,$C41,2050,"M","")</f>
        <v>0.80835559084478792</v>
      </c>
      <c r="AA41" s="17" cm="1">
        <f t="array" ref="AA41">STOWA2024_JAARROND_T(AA$38*60,$C41,2050,"M","")</f>
        <v>0.41190633069233851</v>
      </c>
      <c r="AB41" s="17" cm="1">
        <f t="array" ref="AB41">STOWA2024_JAARROND_T(AB$38*60,$C41,2050,"M","")</f>
        <v>0.19107809994315905</v>
      </c>
      <c r="AC41" s="17" cm="1">
        <f t="array" ref="AC41">STOWA2024_JAARROND_T(AC$38*60,$C41,2050,"M","")</f>
        <v>0.1204988512172129</v>
      </c>
      <c r="AD41" s="17" cm="1">
        <f t="array" ref="AD41">STOWA2024_JAARROND_T(AD$38*60,$C41,2050,"M","")</f>
        <v>8.7823067832390411E-2</v>
      </c>
      <c r="AE41" s="17" cm="1">
        <f t="array" ref="AE41">STOWA2024_JAARROND_T(AE$38*60,$C41,2050,"M","")</f>
        <v>4.4717180332291787E-2</v>
      </c>
      <c r="AF41" s="17" cm="1">
        <f t="array" ref="AF41">STOWA2024_JAARROND_T(AF$38*60,$C41,2050,"M","")</f>
        <v>3.7543213147881623E-2</v>
      </c>
      <c r="AH41" s="15" t="s">
        <v>86</v>
      </c>
      <c r="AI41">
        <v>30</v>
      </c>
      <c r="AJ41" s="17" cm="1">
        <f t="array" ref="AJ41">STOWA2024_JAARROND_T(AJ$38*60,$C41,2050,"H","")</f>
        <v>89.269669250030574</v>
      </c>
      <c r="AK41" s="17" cm="1">
        <f t="array" ref="AK41">STOWA2024_JAARROND_T(AK$38*60,$C41,2050,"H","")</f>
        <v>14.877733551133277</v>
      </c>
      <c r="AL41" s="17" cm="1">
        <f t="array" ref="AL41">STOWA2024_JAARROND_T(AL$38*60,$C41,2050,"H","")</f>
        <v>6.8378733573868509</v>
      </c>
      <c r="AM41" s="17" cm="1">
        <f t="array" ref="AM41">STOWA2024_JAARROND_T(AM$38*60,$C41,2050,"H","")</f>
        <v>3.5506267310503632</v>
      </c>
      <c r="AN41" s="17" cm="1">
        <f t="array" ref="AN41">STOWA2024_JAARROND_T(AN$38*60,$C41,2050,"H","")</f>
        <v>1.8980802156190866</v>
      </c>
      <c r="AO41" s="17" cm="1">
        <f t="array" ref="AO41">STOWA2024_JAARROND_T(AO$38*60,$C41,2050,"H","")</f>
        <v>1.035013264015523</v>
      </c>
      <c r="AP41" s="17" cm="1">
        <f t="array" ref="AP41">STOWA2024_JAARROND_T(AP$38*60,$C41,2050,"H","")</f>
        <v>0.7450586310979247</v>
      </c>
      <c r="AQ41" s="17" cm="1">
        <f t="array" ref="AQ41">STOWA2024_JAARROND_T(AQ$38*60,$C41,2050,"H","")</f>
        <v>0.37953798073145062</v>
      </c>
      <c r="AR41" s="17" cm="1">
        <f t="array" ref="AR41">STOWA2024_JAARROND_T(AR$38*60,$C41,2050,"H","")</f>
        <v>0.18055567874477696</v>
      </c>
      <c r="AS41" s="17" cm="1">
        <f t="array" ref="AS41">STOWA2024_JAARROND_T(AS$38*60,$C41,2050,"H","")</f>
        <v>0.11547100619119569</v>
      </c>
      <c r="AT41" s="17" cm="1">
        <f t="array" ref="AT41">STOWA2024_JAARROND_T(AT$38*60,$C41,2050,"H","")</f>
        <v>8.4931233425740549E-2</v>
      </c>
      <c r="AU41" s="17" cm="1">
        <f t="array" ref="AU41">STOWA2024_JAARROND_T(AU$38*60,$C41,2050,"H","")</f>
        <v>4.3777198803983543E-2</v>
      </c>
      <c r="AV41" s="17" cm="1">
        <f t="array" ref="AV41">STOWA2024_JAARROND_T(AV$38*60,$C41,2050,"H","")</f>
        <v>3.6856754527677477E-2</v>
      </c>
    </row>
    <row r="42" spans="2:48" x14ac:dyDescent="0.3">
      <c r="B42" s="15" t="s">
        <v>87</v>
      </c>
      <c r="C42">
        <v>40</v>
      </c>
      <c r="D42" s="17" cm="1">
        <f t="array" ref="D42">STOWA2024_JAARROND_T(D$2*60,$C42,2050,"L","")</f>
        <v>405.58763421306162</v>
      </c>
      <c r="E42" s="17" cm="1">
        <f t="array" ref="E42">STOWA2024_JAARROND_T(E$2*60,$C42,2050,"L","")</f>
        <v>53.907810976578354</v>
      </c>
      <c r="F42" s="17" cm="1">
        <f t="array" ref="F42">STOWA2024_JAARROND_T(F$2*60,$C42,2050,"L","")</f>
        <v>23.734029031996901</v>
      </c>
      <c r="G42" s="17" cm="1">
        <f t="array" ref="G42">STOWA2024_JAARROND_T(G$2*60,$C42,2050,"L","")</f>
        <v>12.484238916194736</v>
      </c>
      <c r="H42" s="17" cm="1">
        <f t="array" ref="H42">STOWA2024_JAARROND_T(H$2*60,$C42,2050,"L","")</f>
        <v>6.9043395139394255</v>
      </c>
      <c r="I42" s="17" cm="1">
        <f t="array" ref="I42">STOWA2024_JAARROND_T(I$2*60,$C42,2050,"L","")</f>
        <v>3.7820409637008505</v>
      </c>
      <c r="J42" s="17" cm="1">
        <f t="array" ref="J42">STOWA2024_JAARROND_T(J$2*60,$C42,2050,"L","")</f>
        <v>2.6344635573434889</v>
      </c>
      <c r="K42" s="17" cm="1">
        <f t="array" ref="K42">STOWA2024_JAARROND_T(K$2*60,$C42,2050,"L","")</f>
        <v>1.2536507563732553</v>
      </c>
      <c r="L42" s="17" cm="1">
        <f t="array" ref="L42">STOWA2024_JAARROND_T(L$2*60,$C42,2050,"L","")</f>
        <v>0.53401647187581736</v>
      </c>
      <c r="M42" s="17" cm="1">
        <f t="array" ref="M42">STOWA2024_JAARROND_T(M$2*60,$C42,2050,"L","")</f>
        <v>0.3083940331624061</v>
      </c>
      <c r="N42" s="17" cm="1">
        <f t="array" ref="N42">STOWA2024_JAARROND_T(N$2*60,$C42,2050,"L","")</f>
        <v>0.2074165364256588</v>
      </c>
      <c r="O42" s="17" cm="1">
        <f t="array" ref="O42">STOWA2024_JAARROND_T(O$2*60,$C42,2050,"L","")</f>
        <v>8.3682567635924382E-2</v>
      </c>
      <c r="P42" s="17" cm="1">
        <f t="array" ref="P42">STOWA2024_JAARROND_T(P$2*60,$C42,2050,"L","")</f>
        <v>6.492973381314239E-2</v>
      </c>
      <c r="R42" s="15" t="s">
        <v>87</v>
      </c>
      <c r="S42">
        <v>40</v>
      </c>
      <c r="T42" s="17" cm="1">
        <f t="array" ref="T42">STOWA2024_JAARROND_T(T$38*60,$C42,2050,"M","")</f>
        <v>372.4298887338324</v>
      </c>
      <c r="U42" s="17" cm="1">
        <f t="array" ref="U42">STOWA2024_JAARROND_T(U$38*60,$C42,2050,"M","")</f>
        <v>50.137856593318595</v>
      </c>
      <c r="V42" s="17" cm="1">
        <f t="array" ref="V42">STOWA2024_JAARROND_T(V$38*60,$C42,2050,"M","")</f>
        <v>22.123758906410703</v>
      </c>
      <c r="W42" s="17" cm="1">
        <f t="array" ref="W42">STOWA2024_JAARROND_T(W$38*60,$C42,2050,"M","")</f>
        <v>11.623546688051015</v>
      </c>
      <c r="X42" s="17" cm="1">
        <f t="array" ref="X42">STOWA2024_JAARROND_T(X$38*60,$C42,2050,"M","")</f>
        <v>6.4070537081365675</v>
      </c>
      <c r="Y42" s="17" cm="1">
        <f t="array" ref="Y42">STOWA2024_JAARROND_T(Y$38*60,$C42,2050,"M","")</f>
        <v>3.4969631185090324</v>
      </c>
      <c r="Z42" s="17" cm="1">
        <f t="array" ref="Z42">STOWA2024_JAARROND_T(Z$38*60,$C42,2050,"M","")</f>
        <v>2.4332166623060161</v>
      </c>
      <c r="AA42" s="17" cm="1">
        <f t="array" ref="AA42">STOWA2024_JAARROND_T(AA$38*60,$C42,2050,"M","")</f>
        <v>1.1650498724655649</v>
      </c>
      <c r="AB42" s="17" cm="1">
        <f t="array" ref="AB42">STOWA2024_JAARROND_T(AB$38*60,$C42,2050,"M","")</f>
        <v>0.50656909360746694</v>
      </c>
      <c r="AC42" s="17" cm="1">
        <f t="array" ref="AC42">STOWA2024_JAARROND_T(AC$38*60,$C42,2050,"M","")</f>
        <v>0.29605816793657086</v>
      </c>
      <c r="AD42" s="17" cm="1">
        <f t="array" ref="AD42">STOWA2024_JAARROND_T(AD$38*60,$C42,2050,"M","")</f>
        <v>0.20073822426437227</v>
      </c>
      <c r="AE42" s="17" cm="1">
        <f t="array" ref="AE42">STOWA2024_JAARROND_T(AE$38*60,$C42,2050,"M","")</f>
        <v>8.1882280359537901E-2</v>
      </c>
      <c r="AF42" s="17" cm="1">
        <f t="array" ref="AF42">STOWA2024_JAARROND_T(AF$38*60,$C42,2050,"M","")</f>
        <v>6.3700449618711907E-2</v>
      </c>
      <c r="AH42" s="15" t="s">
        <v>87</v>
      </c>
      <c r="AI42">
        <v>40</v>
      </c>
      <c r="AJ42" s="17" cm="1">
        <f t="array" ref="AJ42">STOWA2024_JAARROND_T(AJ$38*60,$C42,2050,"H","")</f>
        <v>333.16498053159182</v>
      </c>
      <c r="AK42" s="17" cm="1">
        <f t="array" ref="AK42">STOWA2024_JAARROND_T(AK$38*60,$C42,2050,"H","")</f>
        <v>45.606165213325411</v>
      </c>
      <c r="AL42" s="17" cm="1">
        <f t="array" ref="AL42">STOWA2024_JAARROND_T(AL$38*60,$C42,2050,"H","")</f>
        <v>20.183170858450442</v>
      </c>
      <c r="AM42" s="17" cm="1">
        <f t="array" ref="AM42">STOWA2024_JAARROND_T(AM$38*60,$C42,2050,"H","")</f>
        <v>10.587762666391452</v>
      </c>
      <c r="AN42" s="17" cm="1">
        <f t="array" ref="AN42">STOWA2024_JAARROND_T(AN$38*60,$C42,2050,"H","")</f>
        <v>5.8118170307464707</v>
      </c>
      <c r="AO42" s="17" cm="1">
        <f t="array" ref="AO42">STOWA2024_JAARROND_T(AO$38*60,$C42,2050,"H","")</f>
        <v>3.158637924117611</v>
      </c>
      <c r="AP42" s="17" cm="1">
        <f t="array" ref="AP42">STOWA2024_JAARROND_T(AP$38*60,$C42,2050,"H","")</f>
        <v>2.1957183496068344</v>
      </c>
      <c r="AQ42" s="17" cm="1">
        <f t="array" ref="AQ42">STOWA2024_JAARROND_T(AQ$38*60,$C42,2050,"H","")</f>
        <v>1.0598193203820783</v>
      </c>
      <c r="AR42" s="17" cm="1">
        <f t="array" ref="AR42">STOWA2024_JAARROND_T(AR$38*60,$C42,2050,"H","")</f>
        <v>0.47302615259754466</v>
      </c>
      <c r="AS42" s="17" cm="1">
        <f t="array" ref="AS42">STOWA2024_JAARROND_T(AS$38*60,$C42,2050,"H","")</f>
        <v>0.28073000904242634</v>
      </c>
      <c r="AT42" s="17" cm="1">
        <f t="array" ref="AT42">STOWA2024_JAARROND_T(AT$38*60,$C42,2050,"H","")</f>
        <v>0.19234418917343402</v>
      </c>
      <c r="AU42" s="17" cm="1">
        <f t="array" ref="AU42">STOWA2024_JAARROND_T(AU$38*60,$C42,2050,"H","")</f>
        <v>7.9589601877988594E-2</v>
      </c>
      <c r="AV42" s="17" cm="1">
        <f t="array" ref="AV42">STOWA2024_JAARROND_T(AV$38*60,$C42,2050,"H","")</f>
        <v>6.2130895394276173E-2</v>
      </c>
    </row>
    <row r="43" spans="2:48" x14ac:dyDescent="0.3">
      <c r="B43" s="15" t="s">
        <v>88</v>
      </c>
      <c r="C43">
        <v>50</v>
      </c>
      <c r="D43" s="17" cm="1">
        <f t="array" ref="D43">STOWA2024_JAARROND_T(D$2*60,$C43,2050,"L","")</f>
        <v>1107.4388505007764</v>
      </c>
      <c r="E43" s="17" cm="1">
        <f t="array" ref="E43">STOWA2024_JAARROND_T(E$2*60,$C43,2050,"L","")</f>
        <v>126.37298239252932</v>
      </c>
      <c r="F43" s="17" cm="1">
        <f t="array" ref="F43">STOWA2024_JAARROND_T(F$2*60,$C43,2050,"L","")</f>
        <v>54.156638334106802</v>
      </c>
      <c r="G43" s="17" cm="1">
        <f t="array" ref="G43">STOWA2024_JAARROND_T(G$2*60,$C43,2050,"L","")</f>
        <v>28.877547774598877</v>
      </c>
      <c r="H43" s="17" cm="1">
        <f t="array" ref="H43">STOWA2024_JAARROND_T(H$2*60,$C43,2050,"L","")</f>
        <v>16.667800934428733</v>
      </c>
      <c r="I43" s="17" cm="1">
        <f t="array" ref="I43">STOWA2024_JAARROND_T(I$2*60,$C43,2050,"L","")</f>
        <v>9.6742735681709018</v>
      </c>
      <c r="J43" s="17" cm="1">
        <f t="array" ref="J43">STOWA2024_JAARROND_T(J$2*60,$C43,2050,"L","")</f>
        <v>6.9608544069284699</v>
      </c>
      <c r="K43" s="17" cm="1">
        <f t="array" ref="K43">STOWA2024_JAARROND_T(K$2*60,$C43,2050,"L","")</f>
        <v>3.1364960748284951</v>
      </c>
      <c r="L43" s="17" cm="1">
        <f t="array" ref="L43">STOWA2024_JAARROND_T(L$2*60,$C43,2050,"L","")</f>
        <v>1.306901460436436</v>
      </c>
      <c r="M43" s="17" cm="1">
        <f t="array" ref="M43">STOWA2024_JAARROND_T(M$2*60,$C43,2050,"L","")</f>
        <v>0.72119531815347526</v>
      </c>
      <c r="N43" s="17" cm="1">
        <f t="array" ref="N43">STOWA2024_JAARROND_T(N$2*60,$C43,2050,"L","")</f>
        <v>0.46071590789174177</v>
      </c>
      <c r="O43" s="17" cm="1">
        <f t="array" ref="O43">STOWA2024_JAARROND_T(O$2*60,$C43,2050,"L","")</f>
        <v>0.15431953088285399</v>
      </c>
      <c r="P43" s="17" cm="1">
        <f t="array" ref="P43">STOWA2024_JAARROND_T(P$2*60,$C43,2050,"L","")</f>
        <v>0.11152229487696888</v>
      </c>
      <c r="R43" s="15" t="s">
        <v>88</v>
      </c>
      <c r="S43">
        <v>50</v>
      </c>
      <c r="T43" s="17" cm="1">
        <f t="array" ref="T43">STOWA2024_JAARROND_T(T$38*60,$C43,2050,"M","")</f>
        <v>1017.8854156175393</v>
      </c>
      <c r="U43" s="17" cm="1">
        <f t="array" ref="U43">STOWA2024_JAARROND_T(U$38*60,$C43,2050,"M","")</f>
        <v>117.66820203448468</v>
      </c>
      <c r="V43" s="17" cm="1">
        <f t="array" ref="V43">STOWA2024_JAARROND_T(V$38*60,$C43,2050,"M","")</f>
        <v>50.54436978540604</v>
      </c>
      <c r="W43" s="17" cm="1">
        <f t="array" ref="W43">STOWA2024_JAARROND_T(W$38*60,$C43,2050,"M","")</f>
        <v>26.92273129938819</v>
      </c>
      <c r="X43" s="17" cm="1">
        <f t="array" ref="X43">STOWA2024_JAARROND_T(X$38*60,$C43,2050,"M","")</f>
        <v>15.482321852735712</v>
      </c>
      <c r="Y43" s="17" cm="1">
        <f t="array" ref="Y43">STOWA2024_JAARROND_T(Y$38*60,$C43,2050,"M","")</f>
        <v>8.9361284402238486</v>
      </c>
      <c r="Z43" s="17" cm="1">
        <f t="array" ref="Z43">STOWA2024_JAARROND_T(Z$38*60,$C43,2050,"M","")</f>
        <v>6.4056144518993365</v>
      </c>
      <c r="AA43" s="17" cm="1">
        <f t="array" ref="AA43">STOWA2024_JAARROND_T(AA$38*60,$C43,2050,"M","")</f>
        <v>2.8930334438808125</v>
      </c>
      <c r="AB43" s="17" cm="1">
        <f t="array" ref="AB43">STOWA2024_JAARROND_T(AB$38*60,$C43,2050,"M","")</f>
        <v>1.2304299668223255</v>
      </c>
      <c r="AC43" s="17" cm="1">
        <f t="array" ref="AC43">STOWA2024_JAARROND_T(AC$38*60,$C43,2050,"M","")</f>
        <v>0.68745242741492951</v>
      </c>
      <c r="AD43" s="17" cm="1">
        <f t="array" ref="AD43">STOWA2024_JAARROND_T(AD$38*60,$C43,2050,"M","")</f>
        <v>0.44300548960880853</v>
      </c>
      <c r="AE43" s="17" cm="1">
        <f t="array" ref="AE43">STOWA2024_JAARROND_T(AE$38*60,$C43,2050,"M","")</f>
        <v>0.15017237293017965</v>
      </c>
      <c r="AF43" s="17" cm="1">
        <f t="array" ref="AF43">STOWA2024_JAARROND_T(AF$38*60,$C43,2050,"M","")</f>
        <v>0.10885397338310815</v>
      </c>
      <c r="AH43" s="15" t="s">
        <v>88</v>
      </c>
      <c r="AI43">
        <v>50</v>
      </c>
      <c r="AJ43" s="17" cm="1">
        <f t="array" ref="AJ43">STOWA2024_JAARROND_T(AJ$38*60,$C43,2050,"H","")</f>
        <v>911.73979762073407</v>
      </c>
      <c r="AK43" s="17" cm="1">
        <f t="array" ref="AK43">STOWA2024_JAARROND_T(AK$38*60,$C43,2050,"H","")</f>
        <v>107.18954723581416</v>
      </c>
      <c r="AL43" s="17" cm="1">
        <f t="array" ref="AL43">STOWA2024_JAARROND_T(AL$38*60,$C43,2050,"H","")</f>
        <v>46.183726019480225</v>
      </c>
      <c r="AM43" s="17" cm="1">
        <f t="array" ref="AM43">STOWA2024_JAARROND_T(AM$38*60,$C43,2050,"H","")</f>
        <v>24.565034007267105</v>
      </c>
      <c r="AN43" s="17" cm="1">
        <f t="array" ref="AN43">STOWA2024_JAARROND_T(AN$38*60,$C43,2050,"H","")</f>
        <v>14.058642231641521</v>
      </c>
      <c r="AO43" s="17" cm="1">
        <f t="array" ref="AO43">STOWA2024_JAARROND_T(AO$38*60,$C43,2050,"H","")</f>
        <v>8.0564646429455049</v>
      </c>
      <c r="AP43" s="17" cm="1">
        <f t="array" ref="AP43">STOWA2024_JAARROND_T(AP$38*60,$C43,2050,"H","")</f>
        <v>5.7479089481343966</v>
      </c>
      <c r="AQ43" s="17" cm="1">
        <f t="array" ref="AQ43">STOWA2024_JAARROND_T(AQ$38*60,$C43,2050,"H","")</f>
        <v>2.606075378089955</v>
      </c>
      <c r="AR43" s="17" cm="1">
        <f t="array" ref="AR43">STOWA2024_JAARROND_T(AR$38*60,$C43,2050,"H","")</f>
        <v>1.137720956451215</v>
      </c>
      <c r="AS43" s="17" cm="1">
        <f t="array" ref="AS43">STOWA2024_JAARROND_T(AS$38*60,$C43,2050,"H","")</f>
        <v>0.64585191585689417</v>
      </c>
      <c r="AT43" s="17" cm="1">
        <f t="array" ref="AT43">STOWA2024_JAARROND_T(AT$38*60,$C43,2050,"H","")</f>
        <v>0.42090139124877041</v>
      </c>
      <c r="AU43" s="17" cm="1">
        <f t="array" ref="AU43">STOWA2024_JAARROND_T(AU$38*60,$C43,2050,"H","")</f>
        <v>0.14492159660332826</v>
      </c>
      <c r="AV43" s="17" cm="1">
        <f t="array" ref="AV43">STOWA2024_JAARROND_T(AV$38*60,$C43,2050,"H","")</f>
        <v>0.10546878781050391</v>
      </c>
    </row>
    <row r="44" spans="2:48" x14ac:dyDescent="0.3">
      <c r="B44" s="15" t="s">
        <v>89</v>
      </c>
      <c r="C44">
        <v>60</v>
      </c>
      <c r="D44" s="17" cm="1">
        <f t="array" ref="D44">STOWA2024_JAARROND_T(D$2*60,$C44,2050,"L","")</f>
        <v>2496.8749361124674</v>
      </c>
      <c r="E44" s="17" cm="1">
        <f t="array" ref="E44">STOWA2024_JAARROND_T(E$2*60,$C44,2050,"L","")</f>
        <v>251.0822040313013</v>
      </c>
      <c r="F44" s="17" cm="1">
        <f t="array" ref="F44">STOWA2024_JAARROND_T(F$2*60,$C44,2050,"L","")</f>
        <v>105.095838676379</v>
      </c>
      <c r="G44" s="17" cm="1">
        <f t="array" ref="G44">STOWA2024_JAARROND_T(G$2*60,$C44,2050,"L","")</f>
        <v>56.54117325636625</v>
      </c>
      <c r="H44" s="17" cm="1">
        <f t="array" ref="H44">STOWA2024_JAARROND_T(H$2*60,$C44,2050,"L","")</f>
        <v>33.79273065981598</v>
      </c>
      <c r="I44" s="17" cm="1">
        <f t="array" ref="I44">STOWA2024_JAARROND_T(I$2*60,$C44,2050,"L","")</f>
        <v>20.751809871663607</v>
      </c>
      <c r="J44" s="17" cm="1">
        <f t="array" ref="J44">STOWA2024_JAARROND_T(J$2*60,$C44,2050,"L","")</f>
        <v>15.560876545055411</v>
      </c>
      <c r="K44" s="17" cm="1">
        <f t="array" ref="K44">STOWA2024_JAARROND_T(K$2*60,$C44,2050,"L","")</f>
        <v>7.0803549547771647</v>
      </c>
      <c r="L44" s="17" cm="1">
        <f t="array" ref="L44">STOWA2024_JAARROND_T(L$2*60,$C44,2050,"L","")</f>
        <v>2.9699926289007199</v>
      </c>
      <c r="M44" s="17" cm="1">
        <f t="array" ref="M44">STOWA2024_JAARROND_T(M$2*60,$C44,2050,"L","")</f>
        <v>1.6031334556010233</v>
      </c>
      <c r="N44" s="17" cm="1">
        <f t="array" ref="N44">STOWA2024_JAARROND_T(N$2*60,$C44,2050,"L","")</f>
        <v>0.99037137646235995</v>
      </c>
      <c r="O44" s="17" cm="1">
        <f t="array" ref="O44">STOWA2024_JAARROND_T(O$2*60,$C44,2050,"L","")</f>
        <v>0.28504046957938856</v>
      </c>
      <c r="P44" s="17" cm="1">
        <f t="array" ref="P44">STOWA2024_JAARROND_T(P$2*60,$C44,2050,"L","")</f>
        <v>0.19298687746298931</v>
      </c>
      <c r="R44" s="15" t="s">
        <v>89</v>
      </c>
      <c r="S44">
        <v>60</v>
      </c>
      <c r="T44" s="17" cm="1">
        <f t="array" ref="T44">STOWA2024_JAARROND_T(T$38*60,$C44,2050,"M","")</f>
        <v>2296.466414045718</v>
      </c>
      <c r="U44" s="17" cm="1">
        <f t="array" ref="U44">STOWA2024_JAARROND_T(U$38*60,$C44,2050,"M","")</f>
        <v>233.98411826314671</v>
      </c>
      <c r="V44" s="17" cm="1">
        <f t="array" ref="V44">STOWA2024_JAARROND_T(V$38*60,$C44,2050,"M","")</f>
        <v>98.185372857903303</v>
      </c>
      <c r="W44" s="17" cm="1">
        <f t="array" ref="W44">STOWA2024_JAARROND_T(W$38*60,$C44,2050,"M","")</f>
        <v>52.781469215490759</v>
      </c>
      <c r="X44" s="17" cm="1">
        <f t="array" ref="X44">STOWA2024_JAARROND_T(X$38*60,$C44,2050,"M","")</f>
        <v>31.435661888548463</v>
      </c>
      <c r="Y44" s="17" cm="1">
        <f t="array" ref="Y44">STOWA2024_JAARROND_T(Y$38*60,$C44,2050,"M","")</f>
        <v>19.190598628807908</v>
      </c>
      <c r="Z44" s="17" cm="1">
        <f t="array" ref="Z44">STOWA2024_JAARROND_T(Z$38*60,$C44,2050,"M","")</f>
        <v>14.325010042562303</v>
      </c>
      <c r="AA44" s="17" cm="1">
        <f t="array" ref="AA44">STOWA2024_JAARROND_T(AA$38*60,$C44,2050,"M","")</f>
        <v>6.4922164918824414</v>
      </c>
      <c r="AB44" s="17" cm="1">
        <f t="array" ref="AB44">STOWA2024_JAARROND_T(AB$38*60,$C44,2050,"M","")</f>
        <v>2.7786272538380228</v>
      </c>
      <c r="AC44" s="17" cm="1">
        <f t="array" ref="AC44">STOWA2024_JAARROND_T(AC$38*60,$C44,2050,"M","")</f>
        <v>1.5185887214153151</v>
      </c>
      <c r="AD44" s="17" cm="1">
        <f t="array" ref="AD44">STOWA2024_JAARROND_T(AD$38*60,$C44,2050,"M","")</f>
        <v>0.94665603334658266</v>
      </c>
      <c r="AE44" s="17" cm="1">
        <f t="array" ref="AE44">STOWA2024_JAARROND_T(AE$38*60,$C44,2050,"M","")</f>
        <v>0.27584859137191953</v>
      </c>
      <c r="AF44" s="17" cm="1">
        <f t="array" ref="AF44">STOWA2024_JAARROND_T(AF$38*60,$C44,2050,"M","")</f>
        <v>0.187383954070101</v>
      </c>
      <c r="AH44" s="15" t="s">
        <v>89</v>
      </c>
      <c r="AI44">
        <v>60</v>
      </c>
      <c r="AJ44" s="17" cm="1">
        <f t="array" ref="AJ44">STOWA2024_JAARROND_T(AJ$38*60,$C44,2050,"H","")</f>
        <v>2058.7837836151548</v>
      </c>
      <c r="AK44" s="17" cm="1">
        <f t="array" ref="AK44">STOWA2024_JAARROND_T(AK$38*60,$C44,2050,"H","")</f>
        <v>213.38814093141568</v>
      </c>
      <c r="AL44" s="17" cm="1">
        <f t="array" ref="AL44">STOWA2024_JAARROND_T(AL$38*60,$C44,2050,"H","")</f>
        <v>89.834165635397483</v>
      </c>
      <c r="AM44" s="17" cm="1">
        <f t="array" ref="AM44">STOWA2024_JAARROND_T(AM$38*60,$C44,2050,"H","")</f>
        <v>48.239944684588295</v>
      </c>
      <c r="AN44" s="17" cm="1">
        <f t="array" ref="AN44">STOWA2024_JAARROND_T(AN$38*60,$C44,2050,"H","")</f>
        <v>28.598918104114325</v>
      </c>
      <c r="AO44" s="17" cm="1">
        <f t="array" ref="AO44">STOWA2024_JAARROND_T(AO$38*60,$C44,2050,"H","")</f>
        <v>17.324867201516849</v>
      </c>
      <c r="AP44" s="17" cm="1">
        <f t="array" ref="AP44">STOWA2024_JAARROND_T(AP$38*60,$C44,2050,"H","")</f>
        <v>12.8568008219363</v>
      </c>
      <c r="AQ44" s="17" cm="1">
        <f t="array" ref="AQ44">STOWA2024_JAARROND_T(AQ$38*60,$C44,2050,"H","")</f>
        <v>5.8029446433416298</v>
      </c>
      <c r="AR44" s="17" cm="1">
        <f t="array" ref="AR44">STOWA2024_JAARROND_T(AR$38*60,$C44,2050,"H","")</f>
        <v>2.5480559745441926</v>
      </c>
      <c r="AS44" s="17" cm="1">
        <f t="array" ref="AS44">STOWA2024_JAARROND_T(AS$38*60,$C44,2050,"H","")</f>
        <v>1.4150285213021214</v>
      </c>
      <c r="AT44" s="17" cm="1">
        <f t="array" ref="AT44">STOWA2024_JAARROND_T(AT$38*60,$C44,2050,"H","")</f>
        <v>0.89243210977544796</v>
      </c>
      <c r="AU44" s="17" cm="1">
        <f t="array" ref="AU44">STOWA2024_JAARROND_T(AU$38*60,$C44,2050,"H","")</f>
        <v>0.26428659086827611</v>
      </c>
      <c r="AV44" s="17" cm="1">
        <f t="array" ref="AV44">STOWA2024_JAARROND_T(AV$38*60,$C44,2050,"H","")</f>
        <v>0.18031682935979035</v>
      </c>
    </row>
    <row r="45" spans="2:48" x14ac:dyDescent="0.3">
      <c r="B45" s="15" t="s">
        <v>90</v>
      </c>
      <c r="C45">
        <v>70</v>
      </c>
      <c r="D45" s="17" cm="1">
        <f t="array" ref="D45">STOWA2024_JAARROND_T(D$2*60,$C45,2050,"L","")</f>
        <v>4942.5909456556983</v>
      </c>
      <c r="E45" s="17" cm="1">
        <f t="array" ref="E45">STOWA2024_JAARROND_T(E$2*60,$C45,2050,"L","")</f>
        <v>445.99423149178511</v>
      </c>
      <c r="F45" s="17" cm="1">
        <f t="array" ref="F45">STOWA2024_JAARROND_T(F$2*60,$C45,2050,"L","")</f>
        <v>182.74961818874519</v>
      </c>
      <c r="G45" s="17" cm="1">
        <f t="array" ref="G45">STOWA2024_JAARROND_T(G$2*60,$C45,2050,"L","")</f>
        <v>98.845579319771559</v>
      </c>
      <c r="H45" s="17" cm="1">
        <f t="array" ref="H45">STOWA2024_JAARROND_T(H$2*60,$C45,2050,"L","")</f>
        <v>60.717857113650176</v>
      </c>
      <c r="I45" s="17" cm="1">
        <f t="array" ref="I45">STOWA2024_JAARROND_T(I$2*60,$C45,2050,"L","")</f>
        <v>39.123577981288797</v>
      </c>
      <c r="J45" s="17" cm="1">
        <f t="array" ref="J45">STOWA2024_JAARROND_T(J$2*60,$C45,2050,"L","")</f>
        <v>30.478092185712285</v>
      </c>
      <c r="K45" s="17" cm="1">
        <f t="array" ref="K45">STOWA2024_JAARROND_T(K$2*60,$C45,2050,"L","")</f>
        <v>14.723514762228882</v>
      </c>
      <c r="L45" s="17" cm="1">
        <f t="array" ref="L45">STOWA2024_JAARROND_T(L$2*60,$C45,2050,"L","")</f>
        <v>6.338465128510947</v>
      </c>
      <c r="M45" s="17" cm="1">
        <f t="array" ref="M45">STOWA2024_JAARROND_T(M$2*60,$C45,2050,"L","")</f>
        <v>3.4074946836016116</v>
      </c>
      <c r="N45" s="17" cm="1">
        <f t="array" ref="N45">STOWA2024_JAARROND_T(N$2*60,$C45,2050,"L","")</f>
        <v>2.0654555014291947</v>
      </c>
      <c r="O45" s="17" cm="1">
        <f t="array" ref="O45">STOWA2024_JAARROND_T(O$2*60,$C45,2050,"L","")</f>
        <v>0.52734658164977721</v>
      </c>
      <c r="P45" s="17" cm="1">
        <f t="array" ref="P45">STOWA2024_JAARROND_T(P$2*60,$C45,2050,"L","")</f>
        <v>0.33653154864763551</v>
      </c>
      <c r="R45" s="15" t="s">
        <v>90</v>
      </c>
      <c r="S45">
        <v>70</v>
      </c>
      <c r="T45" s="17" cm="1">
        <f t="array" ref="T45">STOWA2024_JAARROND_T(T$38*60,$C45,2050,"M","")</f>
        <v>4548.0079520072568</v>
      </c>
      <c r="U45" s="17" cm="1">
        <f t="array" ref="U45">STOWA2024_JAARROND_T(U$38*60,$C45,2050,"M","")</f>
        <v>415.88323030316667</v>
      </c>
      <c r="V45" s="17" cm="1">
        <f t="array" ref="V45">STOWA2024_JAARROND_T(V$38*60,$C45,2050,"M","")</f>
        <v>170.86654518940148</v>
      </c>
      <c r="W45" s="17" cm="1">
        <f t="array" ref="W45">STOWA2024_JAARROND_T(W$38*60,$C45,2050,"M","")</f>
        <v>92.368059095659106</v>
      </c>
      <c r="X45" s="17" cm="1">
        <f t="array" ref="X45">STOWA2024_JAARROND_T(X$38*60,$C45,2050,"M","")</f>
        <v>56.556000108236255</v>
      </c>
      <c r="Y45" s="17" cm="1">
        <f t="array" ref="Y45">STOWA2024_JAARROND_T(Y$38*60,$C45,2050,"M","")</f>
        <v>36.230529428677947</v>
      </c>
      <c r="Z45" s="17" cm="1">
        <f t="array" ref="Z45">STOWA2024_JAARROND_T(Z$38*60,$C45,2050,"M","")</f>
        <v>28.091612423259534</v>
      </c>
      <c r="AA45" s="17" cm="1">
        <f t="array" ref="AA45">STOWA2024_JAARROND_T(AA$38*60,$C45,2050,"M","")</f>
        <v>13.435985932271045</v>
      </c>
      <c r="AB45" s="17" cm="1">
        <f t="array" ref="AB45">STOWA2024_JAARROND_T(AB$38*60,$C45,2050,"M","")</f>
        <v>5.8981255054030477</v>
      </c>
      <c r="AC45" s="17" cm="1">
        <f t="array" ref="AC45">STOWA2024_JAARROND_T(AC$38*60,$C45,2050,"M","")</f>
        <v>3.2098015885439759</v>
      </c>
      <c r="AD45" s="17" cm="1">
        <f t="array" ref="AD45">STOWA2024_JAARROND_T(AD$38*60,$C45,2050,"M","")</f>
        <v>1.9634373832684038</v>
      </c>
      <c r="AE45" s="17" cm="1">
        <f t="array" ref="AE45">STOWA2024_JAARROND_T(AE$38*60,$C45,2050,"M","")</f>
        <v>0.50750333470668163</v>
      </c>
      <c r="AF45" s="17" cm="1">
        <f t="array" ref="AF45">STOWA2024_JAARROND_T(AF$38*60,$C45,2050,"M","")</f>
        <v>0.32500759175050364</v>
      </c>
      <c r="AH45" s="15" t="s">
        <v>90</v>
      </c>
      <c r="AI45">
        <v>70</v>
      </c>
      <c r="AJ45" s="17" cm="1">
        <f t="array" ref="AJ45">STOWA2024_JAARROND_T(AJ$38*60,$C45,2050,"H","")</f>
        <v>4079.7905679405044</v>
      </c>
      <c r="AK45" s="17" cm="1">
        <f t="array" ref="AK45">STOWA2024_JAARROND_T(AK$38*60,$C45,2050,"H","")</f>
        <v>379.59136270026585</v>
      </c>
      <c r="AL45" s="17" cm="1">
        <f t="array" ref="AL45">STOWA2024_JAARROND_T(AL$38*60,$C45,2050,"H","")</f>
        <v>156.49521041954307</v>
      </c>
      <c r="AM45" s="17" cm="1">
        <f t="array" ref="AM45">STOWA2024_JAARROND_T(AM$38*60,$C45,2050,"H","")</f>
        <v>84.535322800913733</v>
      </c>
      <c r="AN45" s="17" cm="1">
        <f t="array" ref="AN45">STOWA2024_JAARROND_T(AN$38*60,$C45,2050,"H","")</f>
        <v>51.53987531226462</v>
      </c>
      <c r="AO45" s="17" cm="1">
        <f t="array" ref="AO45">STOWA2024_JAARROND_T(AO$38*60,$C45,2050,"H","")</f>
        <v>32.766520672544225</v>
      </c>
      <c r="AP45" s="17" cm="1">
        <f t="array" ref="AP45">STOWA2024_JAARROND_T(AP$38*60,$C45,2050,"H","")</f>
        <v>25.250305642564907</v>
      </c>
      <c r="AQ45" s="17" cm="1">
        <f t="array" ref="AQ45">STOWA2024_JAARROND_T(AQ$38*60,$C45,2050,"H","")</f>
        <v>11.934357906998306</v>
      </c>
      <c r="AR45" s="17" cm="1">
        <f t="array" ref="AR45">STOWA2024_JAARROND_T(AR$38*60,$C45,2050,"H","")</f>
        <v>5.3705382148489571</v>
      </c>
      <c r="AS45" s="17" cm="1">
        <f t="array" ref="AS45">STOWA2024_JAARROND_T(AS$38*60,$C45,2050,"H","")</f>
        <v>2.969073734423493</v>
      </c>
      <c r="AT45" s="17" cm="1">
        <f t="array" ref="AT45">STOWA2024_JAARROND_T(AT$38*60,$C45,2050,"H","")</f>
        <v>1.8376980540844898</v>
      </c>
      <c r="AU45" s="17" cm="1">
        <f t="array" ref="AU45">STOWA2024_JAARROND_T(AU$38*60,$C45,2050,"H","")</f>
        <v>0.48271281884100919</v>
      </c>
      <c r="AV45" s="17" cm="1">
        <f t="array" ref="AV45">STOWA2024_JAARROND_T(AV$38*60,$C45,2050,"H","")</f>
        <v>0.3105593690292594</v>
      </c>
    </row>
    <row r="46" spans="2:48" x14ac:dyDescent="0.3">
      <c r="B46" s="15" t="s">
        <v>91</v>
      </c>
      <c r="C46">
        <v>80</v>
      </c>
      <c r="D46" s="17" cm="1">
        <f t="array" ref="D46">STOWA2024_JAARROND_T(D$2*60,$C46,2050,"L","")</f>
        <v>8904.2844564019852</v>
      </c>
      <c r="E46" s="17" cm="1">
        <f t="array" ref="E46">STOWA2024_JAARROND_T(E$2*60,$C46,2050,"L","")</f>
        <v>730.77774046323111</v>
      </c>
      <c r="F46" s="17" cm="1">
        <f t="array" ref="F46">STOWA2024_JAARROND_T(F$2*60,$C46,2050,"L","")</f>
        <v>293.67621656800839</v>
      </c>
      <c r="G46" s="17" cm="1">
        <f t="array" ref="G46">STOWA2024_JAARROND_T(G$2*60,$C46,2050,"L","")</f>
        <v>171.53789412242091</v>
      </c>
      <c r="H46" s="17" cm="1">
        <f t="array" ref="H46">STOWA2024_JAARROND_T(H$2*60,$C46,2050,"L","")</f>
        <v>100.03681121701587</v>
      </c>
      <c r="I46" s="17" cm="1">
        <f t="array" ref="I46">STOWA2024_JAARROND_T(I$2*60,$C46,2050,"L","")</f>
        <v>67.126736245468123</v>
      </c>
      <c r="J46" s="17" cm="1">
        <f t="array" ref="J46">STOWA2024_JAARROND_T(J$2*60,$C46,2050,"L","")</f>
        <v>54.073262862495028</v>
      </c>
      <c r="K46" s="17" cm="1">
        <f t="array" ref="K46">STOWA2024_JAARROND_T(K$2*60,$C46,2050,"L","")</f>
        <v>28.632016780149726</v>
      </c>
      <c r="L46" s="17" cm="1">
        <f t="array" ref="L46">STOWA2024_JAARROND_T(L$2*60,$C46,2050,"L","")</f>
        <v>12.817785749616828</v>
      </c>
      <c r="M46" s="17" cm="1">
        <f t="array" ref="M46">STOWA2024_JAARROND_T(M$2*60,$C46,2050,"L","")</f>
        <v>6.9577212535896829</v>
      </c>
      <c r="N46" s="17" cm="1">
        <f t="array" ref="N46">STOWA2024_JAARROND_T(N$2*60,$C46,2050,"L","")</f>
        <v>4.1895550795194936</v>
      </c>
      <c r="O46" s="17" cm="1">
        <f t="array" ref="O46">STOWA2024_JAARROND_T(O$2*60,$C46,2050,"L","")</f>
        <v>0.97721236870105743</v>
      </c>
      <c r="P46" s="17" cm="1">
        <f t="array" ref="P46">STOWA2024_JAARROND_T(P$2*60,$C46,2050,"L","")</f>
        <v>0.5915011485189966</v>
      </c>
      <c r="R46" s="15" t="s">
        <v>91</v>
      </c>
      <c r="S46">
        <v>80</v>
      </c>
      <c r="T46" s="17" cm="1">
        <f t="array" ref="T46">STOWA2024_JAARROND_T(T$38*60,$C46,2050,"M","")</f>
        <v>8196.2952554980711</v>
      </c>
      <c r="U46" s="17" cm="1">
        <f t="array" ref="U46">STOWA2024_JAARROND_T(U$38*60,$C46,2050,"M","")</f>
        <v>681.76474019547288</v>
      </c>
      <c r="V46" s="17" cm="1">
        <f t="array" ref="V46">STOWA2024_JAARROND_T(V$38*60,$C46,2050,"M","")</f>
        <v>274.74651105533917</v>
      </c>
      <c r="W46" s="17" cm="1">
        <f t="array" ref="W46">STOWA2024_JAARROND_T(W$38*60,$C46,2050,"M","")</f>
        <v>160.17204038675271</v>
      </c>
      <c r="X46" s="17" cm="1">
        <f t="array" ref="X46">STOWA2024_JAARROND_T(X$38*60,$C46,2050,"M","")</f>
        <v>93.277827315051752</v>
      </c>
      <c r="Y46" s="17" cm="1">
        <f t="array" ref="Y46">STOWA2024_JAARROND_T(Y$38*60,$C46,2050,"M","")</f>
        <v>62.239443514778593</v>
      </c>
      <c r="Z46" s="17" cm="1">
        <f t="array" ref="Z46">STOWA2024_JAARROND_T(Z$38*60,$C46,2050,"M","")</f>
        <v>49.900318597229216</v>
      </c>
      <c r="AA46" s="17" cm="1">
        <f t="array" ref="AA46">STOWA2024_JAARROND_T(AA$38*60,$C46,2050,"M","")</f>
        <v>26.025411510178518</v>
      </c>
      <c r="AB46" s="17" cm="1">
        <f t="array" ref="AB46">STOWA2024_JAARROND_T(AB$38*60,$C46,2050,"M","")</f>
        <v>11.871733976410562</v>
      </c>
      <c r="AC46" s="17" cm="1">
        <f t="array" ref="AC46">STOWA2024_JAARROND_T(AC$38*60,$C46,2050,"M","")</f>
        <v>6.5213691918494341</v>
      </c>
      <c r="AD46" s="17" cm="1">
        <f t="array" ref="AD46">STOWA2024_JAARROND_T(AD$38*60,$C46,2050,"M","")</f>
        <v>3.9624037491546416</v>
      </c>
      <c r="AE46" s="17" cm="1">
        <f t="array" ref="AE46">STOWA2024_JAARROND_T(AE$38*60,$C46,2050,"M","")</f>
        <v>0.93519989074071885</v>
      </c>
      <c r="AF46" s="17" cm="1">
        <f t="array" ref="AF46">STOWA2024_JAARROND_T(AF$38*60,$C46,2050,"M","")</f>
        <v>0.56808743524995198</v>
      </c>
      <c r="AH46" s="15" t="s">
        <v>91</v>
      </c>
      <c r="AI46">
        <v>80</v>
      </c>
      <c r="AJ46" s="17" cm="1">
        <f t="array" ref="AJ46">STOWA2024_JAARROND_T(AJ$38*60,$C46,2050,"H","")</f>
        <v>7356.0060132335693</v>
      </c>
      <c r="AK46" s="17" cm="1">
        <f t="array" ref="AK46">STOWA2024_JAARROND_T(AK$38*60,$C46,2050,"H","")</f>
        <v>622.66587552030489</v>
      </c>
      <c r="AL46" s="17" cm="1">
        <f t="array" ref="AL46">STOWA2024_JAARROND_T(AL$38*60,$C46,2050,"H","")</f>
        <v>251.8404009037954</v>
      </c>
      <c r="AM46" s="17" cm="1">
        <f t="array" ref="AM46">STOWA2024_JAARROND_T(AM$38*60,$C46,2050,"H","")</f>
        <v>146.44569159586459</v>
      </c>
      <c r="AN46" s="17" cm="1">
        <f t="array" ref="AN46">STOWA2024_JAARROND_T(AN$38*60,$C46,2050,"H","")</f>
        <v>85.122916823481233</v>
      </c>
      <c r="AO46" s="17" cm="1">
        <f t="array" ref="AO46">STOWA2024_JAARROND_T(AO$38*60,$C46,2050,"H","")</f>
        <v>56.379509859721985</v>
      </c>
      <c r="AP46" s="17" cm="1">
        <f t="array" ref="AP46">STOWA2024_JAARROND_T(AP$38*60,$C46,2050,"H","")</f>
        <v>44.924897272997946</v>
      </c>
      <c r="AQ46" s="17" cm="1">
        <f t="array" ref="AQ46">STOWA2024_JAARROND_T(AQ$38*60,$C46,2050,"H","")</f>
        <v>22.996613829407291</v>
      </c>
      <c r="AR46" s="17" cm="1">
        <f t="array" ref="AR46">STOWA2024_JAARROND_T(AR$38*60,$C46,2050,"H","")</f>
        <v>10.74387143637564</v>
      </c>
      <c r="AS46" s="17" cm="1">
        <f t="array" ref="AS46">STOWA2024_JAARROND_T(AS$38*60,$C46,2050,"H","")</f>
        <v>5.9927675224193395</v>
      </c>
      <c r="AT46" s="17" cm="1">
        <f t="array" ref="AT46">STOWA2024_JAARROND_T(AT$38*60,$C46,2050,"H","")</f>
        <v>3.6840198806774822</v>
      </c>
      <c r="AU46" s="17" cm="1">
        <f t="array" ref="AU46">STOWA2024_JAARROND_T(AU$38*60,$C46,2050,"H","")</f>
        <v>0.88304898277722987</v>
      </c>
      <c r="AV46" s="17" cm="1">
        <f t="array" ref="AV46">STOWA2024_JAARROND_T(AV$38*60,$C46,2050,"H","")</f>
        <v>0.53892547986086503</v>
      </c>
    </row>
    <row r="47" spans="2:48" x14ac:dyDescent="0.3">
      <c r="B47" s="15" t="s">
        <v>92</v>
      </c>
      <c r="C47">
        <v>90</v>
      </c>
      <c r="D47" s="17" cm="1">
        <f t="array" ref="D47">STOWA2024_JAARROND_T(D$2*60,$C47,2050,"L","")</f>
        <v>14937.049101360555</v>
      </c>
      <c r="E47" s="17" cm="1">
        <f t="array" ref="E47">STOWA2024_JAARROND_T(E$2*60,$C47,2050,"L","")</f>
        <v>1126.7001935885892</v>
      </c>
      <c r="F47" s="17" cm="1">
        <f t="array" ref="F47">STOWA2024_JAARROND_T(F$2*60,$C47,2050,"L","")</f>
        <v>444.76357719014925</v>
      </c>
      <c r="G47" s="17" cm="1">
        <f t="array" ref="G47">STOWA2024_JAARROND_T(G$2*60,$C47,2050,"L","")</f>
        <v>262.80712954252624</v>
      </c>
      <c r="H47" s="17" cm="1">
        <f t="array" ref="H47">STOWA2024_JAARROND_T(H$2*60,$C47,2050,"L","")</f>
        <v>191.65410818506894</v>
      </c>
      <c r="I47" s="17" cm="1">
        <f t="array" ref="I47">STOWA2024_JAARROND_T(I$2*60,$C47,2050,"L","")</f>
        <v>107.3113806787786</v>
      </c>
      <c r="J47" s="17" cm="1">
        <f t="array" ref="J47">STOWA2024_JAARROND_T(J$2*60,$C47,2050,"L","")</f>
        <v>89.01160810457678</v>
      </c>
      <c r="K47" s="17" cm="1">
        <f t="array" ref="K47">STOWA2024_JAARROND_T(K$2*60,$C47,2050,"L","")</f>
        <v>52.6583943851847</v>
      </c>
      <c r="L47" s="17" cm="1">
        <f t="array" ref="L47">STOWA2024_JAARROND_T(L$2*60,$C47,2050,"L","")</f>
        <v>24.736525978192191</v>
      </c>
      <c r="M47" s="17" cm="1">
        <f t="array" ref="M47">STOWA2024_JAARROND_T(M$2*60,$C47,2050,"L","")</f>
        <v>13.70364427356785</v>
      </c>
      <c r="N47" s="17" cm="1">
        <f t="array" ref="N47">STOWA2024_JAARROND_T(N$2*60,$C47,2050,"L","")</f>
        <v>8.2812694666561821</v>
      </c>
      <c r="O47" s="17" cm="1">
        <f t="array" ref="O47">STOWA2024_JAARROND_T(O$2*60,$C47,2050,"L","")</f>
        <v>1.8136402429627083</v>
      </c>
      <c r="P47" s="17" cm="1">
        <f t="array" ref="P47">STOWA2024_JAARROND_T(P$2*60,$C47,2050,"L","")</f>
        <v>1.0480477846045788</v>
      </c>
      <c r="R47" s="15" t="s">
        <v>92</v>
      </c>
      <c r="S47">
        <v>90</v>
      </c>
      <c r="T47" s="17" cm="1">
        <f t="array" ref="T47">STOWA2024_JAARROND_T(T$38*60,$C47,2050,"M","")</f>
        <v>13753.118348797332</v>
      </c>
      <c r="U47" s="17" cm="1">
        <f t="array" ref="U47">STOWA2024_JAARROND_T(U$38*60,$C47,2050,"M","")</f>
        <v>1051.5251321428977</v>
      </c>
      <c r="V47" s="17" cm="1">
        <f t="array" ref="V47">STOWA2024_JAARROND_T(V$38*60,$C47,2050,"M","")</f>
        <v>416.29396390593945</v>
      </c>
      <c r="W47" s="17" cm="1">
        <f t="array" ref="W47">STOWA2024_JAARROND_T(W$38*60,$C47,2050,"M","")</f>
        <v>245.54460930949466</v>
      </c>
      <c r="X47" s="17" cm="1">
        <f t="array" ref="X47">STOWA2024_JAARROND_T(X$38*60,$C47,2050,"M","")</f>
        <v>177.98379871416063</v>
      </c>
      <c r="Y47" s="17" cm="1">
        <f t="array" ref="Y47">STOWA2024_JAARROND_T(Y$38*60,$C47,2050,"M","")</f>
        <v>99.600297732946061</v>
      </c>
      <c r="Z47" s="17" cm="1">
        <f t="array" ref="Z47">STOWA2024_JAARROND_T(Z$38*60,$C47,2050,"M","")</f>
        <v>82.231882704818204</v>
      </c>
      <c r="AA47" s="17" cm="1">
        <f t="array" ref="AA47">STOWA2024_JAARROND_T(AA$38*60,$C47,2050,"M","")</f>
        <v>47.705803479822116</v>
      </c>
      <c r="AB47" s="17" cm="1">
        <f t="array" ref="AB47">STOWA2024_JAARROND_T(AB$38*60,$C47,2050,"M","")</f>
        <v>22.81786639245167</v>
      </c>
      <c r="AC47" s="17" cm="1">
        <f t="array" ref="AC47">STOWA2024_JAARROND_T(AC$38*60,$C47,2050,"M","")</f>
        <v>12.786308581122265</v>
      </c>
      <c r="AD47" s="17" cm="1">
        <f t="array" ref="AD47">STOWA2024_JAARROND_T(AD$38*60,$C47,2050,"M","")</f>
        <v>7.7953542202116255</v>
      </c>
      <c r="AE47" s="17" cm="1">
        <f t="array" ref="AE47">STOWA2024_JAARROND_T(AE$38*60,$C47,2050,"M","")</f>
        <v>1.7259412556298379</v>
      </c>
      <c r="AF47" s="17" cm="1">
        <f t="array" ref="AF47">STOWA2024_JAARROND_T(AF$38*60,$C47,2050,"M","")</f>
        <v>1.0008246172601132</v>
      </c>
      <c r="AH47" s="15" t="s">
        <v>92</v>
      </c>
      <c r="AI47">
        <v>90</v>
      </c>
      <c r="AJ47" s="17" cm="1">
        <f t="array" ref="AJ47">STOWA2024_JAARROND_T(AJ$38*60,$C47,2050,"H","")</f>
        <v>12347.494960784767</v>
      </c>
      <c r="AK47" s="17" cm="1">
        <f t="array" ref="AK47">STOWA2024_JAARROND_T(AK$38*60,$C47,2050,"H","")</f>
        <v>960.85114887639998</v>
      </c>
      <c r="AL47" s="17" cm="1">
        <f t="array" ref="AL47">STOWA2024_JAARROND_T(AL$38*60,$C47,2050,"H","")</f>
        <v>381.82948076036041</v>
      </c>
      <c r="AM47" s="17" cm="1">
        <f t="array" ref="AM47">STOWA2024_JAARROND_T(AM$38*60,$C47,2050,"H","")</f>
        <v>224.68347234882779</v>
      </c>
      <c r="AN47" s="17" cm="1">
        <f t="array" ref="AN47">STOWA2024_JAARROND_T(AN$38*60,$C47,2050,"H","")</f>
        <v>161.57719155518603</v>
      </c>
      <c r="AO47" s="17" cm="1">
        <f t="array" ref="AO47">STOWA2024_JAARROND_T(AO$38*60,$C47,2050,"H","")</f>
        <v>90.344987673241178</v>
      </c>
      <c r="AP47" s="17" cm="1">
        <f t="array" ref="AP47">STOWA2024_JAARROND_T(AP$38*60,$C47,2050,"H","")</f>
        <v>74.137798119917136</v>
      </c>
      <c r="AQ47" s="17" cm="1">
        <f t="array" ref="AQ47">STOWA2024_JAARROND_T(AQ$38*60,$C47,2050,"H","")</f>
        <v>41.97004885411878</v>
      </c>
      <c r="AR47" s="17" cm="1">
        <f t="array" ref="AR47">STOWA2024_JAARROND_T(AR$38*60,$C47,2050,"H","")</f>
        <v>20.540292269482798</v>
      </c>
      <c r="AS47" s="17" cm="1">
        <f t="array" ref="AS47">STOWA2024_JAARROND_T(AS$38*60,$C47,2050,"H","")</f>
        <v>11.680407467858567</v>
      </c>
      <c r="AT47" s="17" cm="1">
        <f t="array" ref="AT47">STOWA2024_JAARROND_T(AT$38*60,$C47,2050,"H","")</f>
        <v>7.2028155449016875</v>
      </c>
      <c r="AU47" s="17" cm="1">
        <f t="array" ref="AU47">STOWA2024_JAARROND_T(AU$38*60,$C47,2050,"H","")</f>
        <v>1.6177577222561044</v>
      </c>
      <c r="AV47" s="17" cm="1">
        <f t="array" ref="AV47">STOWA2024_JAARROND_T(AV$38*60,$C47,2050,"H","")</f>
        <v>0.94249840763601145</v>
      </c>
    </row>
    <row r="48" spans="2:48" x14ac:dyDescent="0.3">
      <c r="B48" s="15" t="s">
        <v>93</v>
      </c>
      <c r="C48">
        <v>100</v>
      </c>
      <c r="D48" s="17" cm="1">
        <f t="array" ref="D48">STOWA2024_JAARROND_T(D$2*60,$C48,2050,"L","")</f>
        <v>23694.464847268526</v>
      </c>
      <c r="E48" s="17" cm="1">
        <f t="array" ref="E48">STOWA2024_JAARROND_T(E$2*60,$C48,2050,"L","")</f>
        <v>1656.5217567267339</v>
      </c>
      <c r="F48" s="17" cm="1">
        <f t="array" ref="F48">STOWA2024_JAARROND_T(F$2*60,$C48,2050,"L","")</f>
        <v>643.19789788667788</v>
      </c>
      <c r="G48" s="17" cm="1">
        <f t="array" ref="G48">STOWA2024_JAARROND_T(G$2*60,$C48,2050,"L","")</f>
        <v>383.7436971602026</v>
      </c>
      <c r="H48" s="17" cm="1">
        <f t="array" ref="H48">STOWA2024_JAARROND_T(H$2*60,$C48,2050,"L","")</f>
        <v>289.4046417407497</v>
      </c>
      <c r="I48" s="17" cm="1">
        <f t="array" ref="I48">STOWA2024_JAARROND_T(I$2*60,$C48,2050,"L","")</f>
        <v>223.87543939290791</v>
      </c>
      <c r="J48" s="17" cm="1">
        <f t="array" ref="J48">STOWA2024_JAARROND_T(J$2*60,$C48,2050,"L","")</f>
        <v>194.03977829254171</v>
      </c>
      <c r="K48" s="17" cm="1">
        <f t="array" ref="K48">STOWA2024_JAARROND_T(K$2*60,$C48,2050,"L","")</f>
        <v>92.386594089418153</v>
      </c>
      <c r="L48" s="17" cm="1">
        <f t="array" ref="L48">STOWA2024_JAARROND_T(L$2*60,$C48,2050,"L","")</f>
        <v>45.824392536671759</v>
      </c>
      <c r="M48" s="17" cm="1">
        <f t="array" ref="M48">STOWA2024_JAARROND_T(M$2*60,$C48,2050,"L","")</f>
        <v>26.124245060496893</v>
      </c>
      <c r="N48" s="17" cm="1">
        <f t="array" ref="N48">STOWA2024_JAARROND_T(N$2*60,$C48,2050,"L","")</f>
        <v>15.980556182612768</v>
      </c>
      <c r="O48" s="17" cm="1">
        <f t="array" ref="O48">STOWA2024_JAARROND_T(O$2*60,$C48,2050,"L","")</f>
        <v>3.3718500247026717</v>
      </c>
      <c r="P48" s="17" cm="1">
        <f t="array" ref="P48">STOWA2024_JAARROND_T(P$2*60,$C48,2050,"L","")</f>
        <v>1.8727117475600266</v>
      </c>
      <c r="R48" s="15" t="s">
        <v>93</v>
      </c>
      <c r="S48">
        <v>100</v>
      </c>
      <c r="T48" s="17" cm="1">
        <f t="array" ref="T48">STOWA2024_JAARROND_T(T$38*60,$C48,2050,"M","")</f>
        <v>21821.127229647169</v>
      </c>
      <c r="U48" s="17" cm="1">
        <f t="array" ref="U48">STOWA2024_JAARROND_T(U$38*60,$C48,2050,"M","")</f>
        <v>1546.4587393255226</v>
      </c>
      <c r="V48" s="17" cm="1">
        <f t="array" ref="V48">STOWA2024_JAARROND_T(V$38*60,$C48,2050,"M","")</f>
        <v>602.25807279606158</v>
      </c>
      <c r="W48" s="17" cm="1">
        <f t="array" ref="W48">STOWA2024_JAARROND_T(W$38*60,$C48,2050,"M","")</f>
        <v>358.71505895220321</v>
      </c>
      <c r="X48" s="17" cm="1">
        <f t="array" ref="X48">STOWA2024_JAARROND_T(X$38*60,$C48,2050,"M","")</f>
        <v>268.91982026316055</v>
      </c>
      <c r="Y48" s="17" cm="1">
        <f t="array" ref="Y48">STOWA2024_JAARROND_T(Y$38*60,$C48,2050,"M","")</f>
        <v>206.34677546318747</v>
      </c>
      <c r="Z48" s="17" cm="1">
        <f t="array" ref="Z48">STOWA2024_JAARROND_T(Z$38*60,$C48,2050,"M","")</f>
        <v>177.7773168352052</v>
      </c>
      <c r="AA48" s="17" cm="1">
        <f t="array" ref="AA48">STOWA2024_JAARROND_T(AA$38*60,$C48,2050,"M","")</f>
        <v>83.461181135857146</v>
      </c>
      <c r="AB48" s="17" cm="1">
        <f t="array" ref="AB48">STOWA2024_JAARROND_T(AB$38*60,$C48,2050,"M","")</f>
        <v>42.119260359285711</v>
      </c>
      <c r="AC48" s="17" cm="1">
        <f t="array" ref="AC48">STOWA2024_JAARROND_T(AC$38*60,$C48,2050,"M","")</f>
        <v>24.275832955542846</v>
      </c>
      <c r="AD48" s="17" cm="1">
        <f t="array" ref="AD48">STOWA2024_JAARROND_T(AD$38*60,$C48,2050,"M","")</f>
        <v>14.976851705500589</v>
      </c>
      <c r="AE48" s="17" cm="1">
        <f t="array" ref="AE48">STOWA2024_JAARROND_T(AE$38*60,$C48,2050,"M","")</f>
        <v>3.1906808239643158</v>
      </c>
      <c r="AF48" s="17" cm="1">
        <f t="array" ref="AF48">STOWA2024_JAARROND_T(AF$38*60,$C48,2050,"M","")</f>
        <v>1.7778619890761744</v>
      </c>
      <c r="AH48" s="15" t="s">
        <v>93</v>
      </c>
      <c r="AI48">
        <v>100</v>
      </c>
      <c r="AJ48" s="17" cm="1">
        <f t="array" ref="AJ48">STOWA2024_JAARROND_T(AJ$38*60,$C48,2050,"H","")</f>
        <v>19596.753811150291</v>
      </c>
      <c r="AK48" s="17" cm="1">
        <f t="array" ref="AK48">STOWA2024_JAARROND_T(AK$38*60,$C48,2050,"H","")</f>
        <v>1413.6697658655171</v>
      </c>
      <c r="AL48" s="17" cm="1">
        <f t="array" ref="AL48">STOWA2024_JAARROND_T(AL$38*60,$C48,2050,"H","")</f>
        <v>552.67687922797029</v>
      </c>
      <c r="AM48" s="17" cm="1">
        <f t="array" ref="AM48">STOWA2024_JAARROND_T(AM$38*60,$C48,2050,"H","")</f>
        <v>328.4559324049826</v>
      </c>
      <c r="AN48" s="17" cm="1">
        <f t="array" ref="AN48">STOWA2024_JAARROND_T(AN$38*60,$C48,2050,"H","")</f>
        <v>244.32091430130652</v>
      </c>
      <c r="AO48" s="17" cm="1">
        <f t="array" ref="AO48">STOWA2024_JAARROND_T(AO$38*60,$C48,2050,"H","")</f>
        <v>185.49432043576951</v>
      </c>
      <c r="AP48" s="17" cm="1">
        <f t="array" ref="AP48">STOWA2024_JAARROND_T(AP$38*60,$C48,2050,"H","")</f>
        <v>115.39411874399195</v>
      </c>
      <c r="AQ48" s="17" cm="1">
        <f t="array" ref="AQ48">STOWA2024_JAARROND_T(AQ$38*60,$C48,2050,"H","")</f>
        <v>73.153509705496319</v>
      </c>
      <c r="AR48" s="17" cm="1">
        <f t="array" ref="AR48">STOWA2024_JAARROND_T(AR$38*60,$C48,2050,"H","")</f>
        <v>37.737210330593477</v>
      </c>
      <c r="AS48" s="17" cm="1">
        <f t="array" ref="AS48">STOWA2024_JAARROND_T(AS$38*60,$C48,2050,"H","")</f>
        <v>22.057203503527365</v>
      </c>
      <c r="AT48" s="17" cm="1">
        <f t="array" ref="AT48">STOWA2024_JAARROND_T(AT$38*60,$C48,2050,"H","")</f>
        <v>13.758758663336623</v>
      </c>
      <c r="AU48" s="17" cm="1">
        <f t="array" ref="AU48">STOWA2024_JAARROND_T(AU$38*60,$C48,2050,"H","")</f>
        <v>2.968719735227753</v>
      </c>
      <c r="AV48" s="17" cm="1">
        <f t="array" ref="AV48">STOWA2024_JAARROND_T(AV$38*60,$C48,2050,"H","")</f>
        <v>1.6613466565524648</v>
      </c>
    </row>
    <row r="49" spans="2:48" x14ac:dyDescent="0.3">
      <c r="B49" s="15" t="s">
        <v>94</v>
      </c>
      <c r="C49">
        <v>110</v>
      </c>
      <c r="D49" s="17" cm="1">
        <f t="array" ref="D49">STOWA2024_JAARROND_T(D$2*60,$C49,2050,"L","")</f>
        <v>35932.837338806567</v>
      </c>
      <c r="E49" s="17" cm="1">
        <f t="array" ref="E49">STOWA2024_JAARROND_T(E$2*60,$C49,2050,"L","")</f>
        <v>2344.3623958679927</v>
      </c>
      <c r="F49" s="17" cm="1">
        <f t="array" ref="F49">STOWA2024_JAARROND_T(F$2*60,$C49,2050,"L","")</f>
        <v>896.42275158451446</v>
      </c>
      <c r="G49" s="17" cm="1">
        <f t="array" ref="G49">STOWA2024_JAARROND_T(G$2*60,$C49,2050,"L","")</f>
        <v>539.24281261911528</v>
      </c>
      <c r="H49" s="17" cm="1">
        <f t="array" ref="H49">STOWA2024_JAARROND_T(H$2*60,$C49,2050,"L","")</f>
        <v>419.03919940407411</v>
      </c>
      <c r="I49" s="17" cm="1">
        <f t="array" ref="I49">STOWA2024_JAARROND_T(I$2*60,$C49,2050,"L","")</f>
        <v>337.7140543804104</v>
      </c>
      <c r="J49" s="17" cm="1">
        <f t="array" ref="J49">STOWA2024_JAARROND_T(J$2*60,$C49,2050,"L","")</f>
        <v>301.77530792121377</v>
      </c>
      <c r="K49" s="17" cm="1">
        <f t="array" ref="K49">STOWA2024_JAARROND_T(K$2*60,$C49,2050,"L","")</f>
        <v>155.67335583853929</v>
      </c>
      <c r="L49" s="17" cm="1">
        <f t="array" ref="L49">STOWA2024_JAARROND_T(L$2*60,$C49,2050,"L","")</f>
        <v>81.877693584293226</v>
      </c>
      <c r="M49" s="17" cm="1">
        <f t="array" ref="M49">STOWA2024_JAARROND_T(M$2*60,$C49,2050,"L","")</f>
        <v>48.349658856819183</v>
      </c>
      <c r="N49" s="17" cm="1">
        <f t="array" ref="N49">STOWA2024_JAARROND_T(N$2*60,$C49,2050,"L","")</f>
        <v>30.155253122554242</v>
      </c>
      <c r="O49" s="17" cm="1">
        <f t="array" ref="O49">STOWA2024_JAARROND_T(O$2*60,$C49,2050,"L","")</f>
        <v>6.2791707525828544</v>
      </c>
      <c r="P49" s="17" cm="1">
        <f t="array" ref="P49">STOWA2024_JAARROND_T(P$2*60,$C49,2050,"L","")</f>
        <v>3.3751845118081674</v>
      </c>
      <c r="R49" s="15" t="s">
        <v>94</v>
      </c>
      <c r="S49">
        <v>110</v>
      </c>
      <c r="T49" s="17" cm="1">
        <f t="array" ref="T49">STOWA2024_JAARROND_T(T$38*60,$C49,2050,"M","")</f>
        <v>33097.501123755566</v>
      </c>
      <c r="U49" s="17" cm="1">
        <f t="array" ref="U49">STOWA2024_JAARROND_T(U$38*60,$C49,2050,"M","")</f>
        <v>2189.1333120596455</v>
      </c>
      <c r="V49" s="17" cm="1">
        <f t="array" ref="V49">STOWA2024_JAARROND_T(V$38*60,$C49,2050,"M","")</f>
        <v>839.63002833474218</v>
      </c>
      <c r="W49" s="17" cm="1">
        <f t="array" ref="W49">STOWA2024_JAARROND_T(W$38*60,$C49,2050,"M","")</f>
        <v>504.27757846601605</v>
      </c>
      <c r="X49" s="17" cm="1">
        <f t="array" ref="X49">STOWA2024_JAARROND_T(X$38*60,$C49,2050,"M","")</f>
        <v>389.56830747285653</v>
      </c>
      <c r="Y49" s="17" cm="1">
        <f t="array" ref="Y49">STOWA2024_JAARROND_T(Y$38*60,$C49,2050,"M","")</f>
        <v>311.43681552892843</v>
      </c>
      <c r="Z49" s="17" cm="1">
        <f t="array" ref="Z49">STOWA2024_JAARROND_T(Z$38*60,$C49,2050,"M","")</f>
        <v>276.61914097095843</v>
      </c>
      <c r="AA49" s="17" cm="1">
        <f t="array" ref="AA49">STOWA2024_JAARROND_T(AA$38*60,$C49,2050,"M","")</f>
        <v>140.29163136478533</v>
      </c>
      <c r="AB49" s="17" cm="1">
        <f t="array" ref="AB49">STOWA2024_JAARROND_T(AB$38*60,$C49,2050,"M","")</f>
        <v>75.019974469517081</v>
      </c>
      <c r="AC49" s="17" cm="1">
        <f t="array" ref="AC49">STOWA2024_JAARROND_T(AC$38*60,$C49,2050,"M","")</f>
        <v>44.761099642913919</v>
      </c>
      <c r="AD49" s="17" cm="1">
        <f t="array" ref="AD49">STOWA2024_JAARROND_T(AD$38*60,$C49,2050,"M","")</f>
        <v>28.145717417597439</v>
      </c>
      <c r="AE49" s="17" cm="1">
        <f t="array" ref="AE49">STOWA2024_JAARROND_T(AE$38*60,$C49,2050,"M","")</f>
        <v>5.9081180372718398</v>
      </c>
      <c r="AF49" s="17" cm="1">
        <f t="array" ref="AF49">STOWA2024_JAARROND_T(AF$38*60,$C49,2050,"M","")</f>
        <v>3.1849154271967226</v>
      </c>
      <c r="AH49" s="15" t="s">
        <v>94</v>
      </c>
      <c r="AI49">
        <v>110</v>
      </c>
      <c r="AJ49" s="17" cm="1">
        <f t="array" ref="AJ49">STOWA2024_JAARROND_T(AJ$38*60,$C49,2050,"H","")</f>
        <v>29730.645194353594</v>
      </c>
      <c r="AK49" s="17" cm="1">
        <f t="array" ref="AK49">STOWA2024_JAARROND_T(AK$38*60,$C49,2050,"H","")</f>
        <v>2001.813233327907</v>
      </c>
      <c r="AL49" s="17" cm="1">
        <f t="array" ref="AL49">STOWA2024_JAARROND_T(AL$38*60,$C49,2050,"H","")</f>
        <v>770.83712450064172</v>
      </c>
      <c r="AM49" s="17" cm="1">
        <f t="array" ref="AM49">STOWA2024_JAARROND_T(AM$38*60,$C49,2050,"H","")</f>
        <v>461.99033381087264</v>
      </c>
      <c r="AN49" s="17" cm="1">
        <f t="array" ref="AN49">STOWA2024_JAARROND_T(AN$38*60,$C49,2050,"H","")</f>
        <v>354.16132253752733</v>
      </c>
      <c r="AO49" s="17" cm="1">
        <f t="array" ref="AO49">STOWA2024_JAARROND_T(AO$38*60,$C49,2050,"H","")</f>
        <v>280.16104253937749</v>
      </c>
      <c r="AP49" s="17" cm="1">
        <f t="array" ref="AP49">STOWA2024_JAARROND_T(AP$38*60,$C49,2050,"H","")</f>
        <v>246.88874766664856</v>
      </c>
      <c r="AQ49" s="17" cm="1">
        <f t="array" ref="AQ49">STOWA2024_JAARROND_T(AQ$38*60,$C49,2050,"H","")</f>
        <v>122.57078549392897</v>
      </c>
      <c r="AR49" s="17" cm="1">
        <f t="array" ref="AR49">STOWA2024_JAARROND_T(AR$38*60,$C49,2050,"H","")</f>
        <v>66.934550876892914</v>
      </c>
      <c r="AS49" s="17" cm="1">
        <f t="array" ref="AS49">STOWA2024_JAARROND_T(AS$38*60,$C49,2050,"H","")</f>
        <v>40.471701114200748</v>
      </c>
      <c r="AT49" s="17" cm="1">
        <f t="array" ref="AT49">STOWA2024_JAARROND_T(AT$38*60,$C49,2050,"H","")</f>
        <v>25.717547256767528</v>
      </c>
      <c r="AU49" s="17" cm="1">
        <f t="array" ref="AU49">STOWA2024_JAARROND_T(AU$38*60,$C49,2050,"H","")</f>
        <v>5.4564876248859404</v>
      </c>
      <c r="AV49" s="17" cm="1">
        <f t="array" ref="AV49">STOWA2024_JAARROND_T(AV$38*60,$C49,2050,"H","")</f>
        <v>2.9528683563171163</v>
      </c>
    </row>
    <row r="50" spans="2:48" x14ac:dyDescent="0.3">
      <c r="B50" s="15" t="s">
        <v>95</v>
      </c>
      <c r="C50">
        <v>120</v>
      </c>
      <c r="D50" s="17" cm="1">
        <f t="array" ref="D50">STOWA2024_JAARROND_T(D$2*60,$C50,2050,"L","")</f>
        <v>52512.988465652023</v>
      </c>
      <c r="E50" s="17" cm="1">
        <f t="array" ref="E50">STOWA2024_JAARROND_T(E$2*60,$C50,2050,"L","")</f>
        <v>3215.6944213117849</v>
      </c>
      <c r="F50" s="17" cm="1">
        <f t="array" ref="F50">STOWA2024_JAARROND_T(F$2*60,$C50,2050,"L","")</f>
        <v>1212.1430339246419</v>
      </c>
      <c r="G50" s="17" cm="1">
        <f t="array" ref="G50">STOWA2024_JAARROND_T(G$2*60,$C50,2050,"L","")</f>
        <v>734.37572116808894</v>
      </c>
      <c r="H50" s="17" cm="1">
        <f t="array" ref="H50">STOWA2024_JAARROND_T(H$2*60,$C50,2050,"L","")</f>
        <v>586.3012407721269</v>
      </c>
      <c r="I50" s="17" cm="1">
        <f t="array" ref="I50">STOWA2024_JAARROND_T(I$2*60,$C50,2050,"L","")</f>
        <v>490.43559696347779</v>
      </c>
      <c r="J50" s="17" cm="1">
        <f t="array" ref="J50">STOWA2024_JAARROND_T(J$2*60,$C50,2050,"L","")</f>
        <v>450.66039332103702</v>
      </c>
      <c r="K50" s="17" cm="1">
        <f t="array" ref="K50">STOWA2024_JAARROND_T(K$2*60,$C50,2050,"L","")</f>
        <v>253.30149732146344</v>
      </c>
      <c r="L50" s="17" cm="1">
        <f t="array" ref="L50">STOWA2024_JAARROND_T(L$2*60,$C50,2050,"L","")</f>
        <v>141.67354566668385</v>
      </c>
      <c r="M50" s="17" cm="1">
        <f t="array" ref="M50">STOWA2024_JAARROND_T(M$2*60,$C50,2050,"L","")</f>
        <v>87.098370254043118</v>
      </c>
      <c r="N50" s="17" cm="1">
        <f t="array" ref="N50">STOWA2024_JAARROND_T(N$2*60,$C50,2050,"L","")</f>
        <v>55.725907365540486</v>
      </c>
      <c r="O50" s="17" cm="1">
        <f t="array" ref="O50">STOWA2024_JAARROND_T(O$2*60,$C50,2050,"L","")</f>
        <v>11.712651706109902</v>
      </c>
      <c r="P50" s="17" cm="1">
        <f t="array" ref="P50">STOWA2024_JAARROND_T(P$2*60,$C50,2050,"L","")</f>
        <v>6.1373735671457847</v>
      </c>
      <c r="R50" s="15" t="s">
        <v>95</v>
      </c>
      <c r="S50">
        <v>120</v>
      </c>
      <c r="T50" s="17" cm="1">
        <f t="array" ref="T50">STOWA2024_JAARROND_T(T$38*60,$C50,2050,"M","")</f>
        <v>48376.806832174967</v>
      </c>
      <c r="U50" s="17" cm="1">
        <f t="array" ref="U50">STOWA2024_JAARROND_T(U$38*60,$C50,2050,"M","")</f>
        <v>3003.382838646558</v>
      </c>
      <c r="V50" s="17" cm="1">
        <f t="array" ref="V50">STOWA2024_JAARROND_T(V$38*60,$C50,2050,"M","")</f>
        <v>1135.6467142051679</v>
      </c>
      <c r="W50" s="17" cm="1">
        <f t="array" ref="W50">STOWA2024_JAARROND_T(W$38*60,$C50,2050,"M","")</f>
        <v>686.99141840539744</v>
      </c>
      <c r="X50" s="17" cm="1">
        <f t="array" ref="X50">STOWA2024_JAARROND_T(X$38*60,$C50,2050,"M","")</f>
        <v>545.28817290976281</v>
      </c>
      <c r="Y50" s="17" cm="1">
        <f t="array" ref="Y50">STOWA2024_JAARROND_T(Y$38*60,$C50,2050,"M","")</f>
        <v>452.47671581069869</v>
      </c>
      <c r="Z50" s="17" cm="1">
        <f t="array" ref="Z50">STOWA2024_JAARROND_T(Z$38*60,$C50,2050,"M","")</f>
        <v>413.27143057217012</v>
      </c>
      <c r="AA50" s="17" cm="1">
        <f t="array" ref="AA50">STOWA2024_JAARROND_T(AA$38*60,$C50,2050,"M","")</f>
        <v>227.78959688171437</v>
      </c>
      <c r="AB50" s="17" cm="1">
        <f t="array" ref="AB50">STOWA2024_JAARROND_T(AB$38*60,$C50,2050,"M","")</f>
        <v>129.4399220463072</v>
      </c>
      <c r="AC50" s="17" cm="1">
        <f t="array" ref="AC50">STOWA2024_JAARROND_T(AC$38*60,$C50,2050,"M","")</f>
        <v>80.359965984768564</v>
      </c>
      <c r="AD50" s="17" cm="1">
        <f t="array" ref="AD50">STOWA2024_JAARROND_T(AD$38*60,$C50,2050,"M","")</f>
        <v>51.812599421340863</v>
      </c>
      <c r="AE50" s="17" cm="1">
        <f t="array" ref="AE50">STOWA2024_JAARROND_T(AE$38*60,$C50,2050,"M","")</f>
        <v>10.957732254612061</v>
      </c>
      <c r="AF50" s="17" cm="1">
        <f t="array" ref="AF50">STOWA2024_JAARROND_T(AF$38*60,$C50,2050,"M","")</f>
        <v>5.7554249591332569</v>
      </c>
      <c r="AH50" s="15" t="s">
        <v>95</v>
      </c>
      <c r="AI50">
        <v>120</v>
      </c>
      <c r="AJ50" s="17" cm="1">
        <f t="array" ref="AJ50">STOWA2024_JAARROND_T(AJ$38*60,$C50,2050,"H","")</f>
        <v>43464.151419504167</v>
      </c>
      <c r="AK50" s="17" cm="1">
        <f t="array" ref="AK50">STOWA2024_JAARROND_T(AK$38*60,$C50,2050,"H","")</f>
        <v>2747.1351546790725</v>
      </c>
      <c r="AL50" s="17" cm="1">
        <f t="array" ref="AL50">STOWA2024_JAARROND_T(AL$38*60,$C50,2050,"H","")</f>
        <v>1042.9663439858823</v>
      </c>
      <c r="AM50" s="17" cm="1">
        <f t="array" ref="AM50">STOWA2024_JAARROND_T(AM$38*60,$C50,2050,"H","")</f>
        <v>629.66773720363858</v>
      </c>
      <c r="AN50" s="17" cm="1">
        <f t="array" ref="AN50">STOWA2024_JAARROND_T(AN$38*60,$C50,2050,"H","")</f>
        <v>495.99765854946651</v>
      </c>
      <c r="AO50" s="17" cm="1">
        <f t="array" ref="AO50">STOWA2024_JAARROND_T(AO$38*60,$C50,2050,"H","")</f>
        <v>407.27616264553694</v>
      </c>
      <c r="AP50" s="17" cm="1">
        <f t="array" ref="AP50">STOWA2024_JAARROND_T(AP$38*60,$C50,2050,"H","")</f>
        <v>369.06419349941899</v>
      </c>
      <c r="AQ50" s="17" cm="1">
        <f t="array" ref="AQ50">STOWA2024_JAARROND_T(AQ$38*60,$C50,2050,"H","")</f>
        <v>198.46012891148712</v>
      </c>
      <c r="AR50" s="17" cm="1">
        <f t="array" ref="AR50">STOWA2024_JAARROND_T(AR$38*60,$C50,2050,"H","")</f>
        <v>115.05969943309837</v>
      </c>
      <c r="AS50" s="17" cm="1">
        <f t="array" ref="AS50">STOWA2024_JAARROND_T(AS$38*60,$C50,2050,"H","")</f>
        <v>72.333449420560456</v>
      </c>
      <c r="AT50" s="17" cm="1">
        <f t="array" ref="AT50">STOWA2024_JAARROND_T(AT$38*60,$C50,2050,"H","")</f>
        <v>47.104363995953122</v>
      </c>
      <c r="AU50" s="17" cm="1">
        <f t="array" ref="AU50">STOWA2024_JAARROND_T(AU$38*60,$C50,2050,"H","")</f>
        <v>10.044909022177455</v>
      </c>
      <c r="AV50" s="17" cm="1">
        <f t="array" ref="AV50">STOWA2024_JAARROND_T(AV$38*60,$C50,2050,"H","")</f>
        <v>5.2929689157893272</v>
      </c>
    </row>
    <row r="51" spans="2:48" x14ac:dyDescent="0.3">
      <c r="B51" s="15" t="s">
        <v>96</v>
      </c>
      <c r="C51">
        <v>130</v>
      </c>
      <c r="D51" s="17" cm="1">
        <f t="array" ref="D51">STOWA2024_JAARROND_T(D$2*60,$C51,2050,"L","")</f>
        <v>74404.422039600409</v>
      </c>
      <c r="E51" s="17" cm="1">
        <f t="array" ref="E51">STOWA2024_JAARROND_T(E$2*60,$C51,2050,"L","")</f>
        <v>4297.2649863707302</v>
      </c>
      <c r="F51" s="17" cm="1">
        <f t="array" ref="F51">STOWA2024_JAARROND_T(F$2*60,$C51,2050,"L","")</f>
        <v>1598.2934769318049</v>
      </c>
      <c r="G51" s="17" cm="1">
        <f t="array" ref="G51">STOWA2024_JAARROND_T(G$2*60,$C51,2050,"L","")</f>
        <v>974.39808532423058</v>
      </c>
      <c r="H51" s="17" cm="1">
        <f t="array" ref="H51">STOWA2024_JAARROND_T(H$2*60,$C51,2050,"L","")</f>
        <v>797.29631147393934</v>
      </c>
      <c r="I51" s="17" cm="1">
        <f t="array" ref="I51">STOWA2024_JAARROND_T(I$2*60,$C51,2050,"L","")</f>
        <v>690.05654241376863</v>
      </c>
      <c r="J51" s="17" cm="1">
        <f t="array" ref="J51">STOWA2024_JAARROND_T(J$2*60,$C51,2050,"L","")</f>
        <v>650.62490212881562</v>
      </c>
      <c r="K51" s="17" cm="1">
        <f t="array" ref="K51">STOWA2024_JAARROND_T(K$2*60,$C51,2050,"L","")</f>
        <v>399.74813372610606</v>
      </c>
      <c r="L51" s="17" cm="1">
        <f t="array" ref="L51">STOWA2024_JAARROND_T(L$2*60,$C51,2050,"L","")</f>
        <v>238.18952492909645</v>
      </c>
      <c r="M51" s="17" cm="1">
        <f t="array" ref="M51">STOWA2024_JAARROND_T(M$2*60,$C51,2050,"L","")</f>
        <v>153.06755500650692</v>
      </c>
      <c r="N51" s="17" cm="1">
        <f t="array" ref="N51">STOWA2024_JAARROND_T(N$2*60,$C51,2050,"L","")</f>
        <v>100.982559440096</v>
      </c>
      <c r="O51" s="17" cm="1">
        <f t="array" ref="O51">STOWA2024_JAARROND_T(O$2*60,$C51,2050,"L","")</f>
        <v>21.884350044314974</v>
      </c>
      <c r="P51" s="17" cm="1">
        <f t="array" ref="P51">STOWA2024_JAARROND_T(P$2*60,$C51,2050,"L","")</f>
        <v>11.262510022014043</v>
      </c>
      <c r="R51" s="15" t="s">
        <v>96</v>
      </c>
      <c r="S51">
        <v>130</v>
      </c>
      <c r="T51" s="17" cm="1">
        <f t="array" ref="T51">STOWA2024_JAARROND_T(T$38*60,$C51,2050,"M","")</f>
        <v>68552.437456228872</v>
      </c>
      <c r="U51" s="17" cm="1">
        <f t="array" ref="U51">STOWA2024_JAARROND_T(U$38*60,$C51,2050,"M","")</f>
        <v>4014.234963766246</v>
      </c>
      <c r="V51" s="17" cm="1">
        <f t="array" ref="V51">STOWA2024_JAARROND_T(V$38*60,$C51,2050,"M","")</f>
        <v>1497.7611002106762</v>
      </c>
      <c r="W51" s="17" cm="1">
        <f t="array" ref="W51">STOWA2024_JAARROND_T(W$38*60,$C51,2050,"M","")</f>
        <v>911.78910593283672</v>
      </c>
      <c r="X51" s="17" cm="1">
        <f t="array" ref="X51">STOWA2024_JAARROND_T(X$38*60,$C51,2050,"M","")</f>
        <v>741.78051275098449</v>
      </c>
      <c r="Y51" s="17" cm="1">
        <f t="array" ref="Y51">STOWA2024_JAARROND_T(Y$38*60,$C51,2050,"M","")</f>
        <v>636.88587417593692</v>
      </c>
      <c r="Z51" s="17" cm="1">
        <f t="array" ref="Z51">STOWA2024_JAARROND_T(Z$38*60,$C51,2050,"M","")</f>
        <v>596.86785485198857</v>
      </c>
      <c r="AA51" s="17" cm="1">
        <f t="array" ref="AA51">STOWA2024_JAARROND_T(AA$38*60,$C51,2050,"M","")</f>
        <v>358.81705385751246</v>
      </c>
      <c r="AB51" s="17" cm="1">
        <f t="array" ref="AB51">STOWA2024_JAARROND_T(AB$38*60,$C51,2050,"M","")</f>
        <v>217.06955090742838</v>
      </c>
      <c r="AC51" s="17" cm="1">
        <f t="array" ref="AC51">STOWA2024_JAARROND_T(AC$38*60,$C51,2050,"M","")</f>
        <v>140.78404320989034</v>
      </c>
      <c r="AD51" s="17" cm="1">
        <f t="array" ref="AD51">STOWA2024_JAARROND_T(AD$38*60,$C51,2050,"M","")</f>
        <v>93.553768698816441</v>
      </c>
      <c r="AE51" s="17" cm="1">
        <f t="array" ref="AE51">STOWA2024_JAARROND_T(AE$38*60,$C51,2050,"M","")</f>
        <v>20.356563871472655</v>
      </c>
      <c r="AF51" s="17" cm="1">
        <f t="array" ref="AF51">STOWA2024_JAARROND_T(AF$38*60,$C51,2050,"M","")</f>
        <v>10.494011896329919</v>
      </c>
      <c r="AH51" s="15" t="s">
        <v>96</v>
      </c>
      <c r="AI51">
        <v>130</v>
      </c>
      <c r="AJ51" s="17" cm="1">
        <f t="array" ref="AJ51">STOWA2024_JAARROND_T(AJ$38*60,$C51,2050,"H","")</f>
        <v>61601.110548474702</v>
      </c>
      <c r="AK51" s="17" cm="1">
        <f t="array" ref="AK51">STOWA2024_JAARROND_T(AK$38*60,$C51,2050,"H","")</f>
        <v>3672.5630020451099</v>
      </c>
      <c r="AL51" s="17" cm="1">
        <f t="array" ref="AL51">STOWA2024_JAARROND_T(AL$38*60,$C51,2050,"H","")</f>
        <v>1375.9367797483067</v>
      </c>
      <c r="AM51" s="17" cm="1">
        <f t="array" ref="AM51">STOWA2024_JAARROND_T(AM$38*60,$C51,2050,"H","")</f>
        <v>836.02870002520399</v>
      </c>
      <c r="AN51" s="17" cm="1">
        <f t="array" ref="AN51">STOWA2024_JAARROND_T(AN$38*60,$C51,2050,"H","")</f>
        <v>675.03484675560128</v>
      </c>
      <c r="AO51" s="17" cm="1">
        <f t="array" ref="AO51">STOWA2024_JAARROND_T(AO$38*60,$C51,2050,"H","")</f>
        <v>573.55405015642964</v>
      </c>
      <c r="AP51" s="17" cm="1">
        <f t="array" ref="AP51">STOWA2024_JAARROND_T(AP$38*60,$C51,2050,"H","")</f>
        <v>533.28439461238611</v>
      </c>
      <c r="AQ51" s="17" cm="1">
        <f t="array" ref="AQ51">STOWA2024_JAARROND_T(AQ$38*60,$C51,2050,"H","")</f>
        <v>311.84851109490552</v>
      </c>
      <c r="AR51" s="17" cm="1">
        <f t="array" ref="AR51">STOWA2024_JAARROND_T(AR$38*60,$C51,2050,"H","")</f>
        <v>192.30896591928857</v>
      </c>
      <c r="AS51" s="17" cm="1">
        <f t="array" ref="AS51">STOWA2024_JAARROND_T(AS$38*60,$C51,2050,"H","")</f>
        <v>126.20130065532794</v>
      </c>
      <c r="AT51" s="17" cm="1">
        <f t="array" ref="AT51">STOWA2024_JAARROND_T(AT$38*60,$C51,2050,"H","")</f>
        <v>84.650939461897266</v>
      </c>
      <c r="AU51" s="17" cm="1">
        <f t="array" ref="AU51">STOWA2024_JAARROND_T(AU$38*60,$C51,2050,"H","")</f>
        <v>18.521409003670417</v>
      </c>
      <c r="AV51" s="17" cm="1">
        <f t="array" ref="AV51">STOWA2024_JAARROND_T(AV$38*60,$C51,2050,"H","")</f>
        <v>9.5705342478237192</v>
      </c>
    </row>
    <row r="52" spans="2:48" x14ac:dyDescent="0.3">
      <c r="B52" s="15" t="s">
        <v>97</v>
      </c>
      <c r="C52">
        <v>140</v>
      </c>
      <c r="D52" s="17" cm="1">
        <f t="array" ref="D52">STOWA2024_JAARROND_T(D$2*60,$C52,2050,"L","")</f>
        <v>102687.83376030983</v>
      </c>
      <c r="E52" s="17" cm="1">
        <f t="array" ref="E52">STOWA2024_JAARROND_T(E$2*60,$C52,2050,"L","")</f>
        <v>5616.957634070186</v>
      </c>
      <c r="F52" s="17" cm="1">
        <f t="array" ref="F52">STOWA2024_JAARROND_T(F$2*60,$C52,2050,"L","")</f>
        <v>2063.0278119698341</v>
      </c>
      <c r="G52" s="17" cm="1">
        <f t="array" ref="G52">STOWA2024_JAARROND_T(G$2*60,$C52,2050,"L","")</f>
        <v>1264.7263934183936</v>
      </c>
      <c r="H52" s="17" cm="1">
        <f t="array" ref="H52">STOWA2024_JAARROND_T(H$2*60,$C52,2050,"L","")</f>
        <v>1058.4629821626031</v>
      </c>
      <c r="I52" s="17" cm="1">
        <f t="array" ref="I52">STOWA2024_JAARROND_T(I$2*60,$C52,2050,"L","")</f>
        <v>945.34210494851015</v>
      </c>
      <c r="J52" s="17" cm="1">
        <f t="array" ref="J52">STOWA2024_JAARROND_T(J$2*60,$C52,2050,"L","")</f>
        <v>912.84949434310079</v>
      </c>
      <c r="K52" s="17" cm="1">
        <f t="array" ref="K52">STOWA2024_JAARROND_T(K$2*60,$C52,2050,"L","")</f>
        <v>614.08598748060058</v>
      </c>
      <c r="L52" s="17" cm="1">
        <f t="array" ref="L52">STOWA2024_JAARROND_T(L$2*60,$C52,2050,"L","")</f>
        <v>390.22253955485485</v>
      </c>
      <c r="M52" s="17" cm="1">
        <f t="array" ref="M52">STOWA2024_JAARROND_T(M$2*60,$C52,2050,"L","")</f>
        <v>262.95375739750051</v>
      </c>
      <c r="N52" s="17" cm="1">
        <f t="array" ref="N52">STOWA2024_JAARROND_T(N$2*60,$C52,2050,"L","")</f>
        <v>179.66322965449845</v>
      </c>
      <c r="O52" s="17" cm="1">
        <f t="array" ref="O52">STOWA2024_JAARROND_T(O$2*60,$C52,2050,"L","")</f>
        <v>40.958230102304434</v>
      </c>
      <c r="P52" s="17" cm="1">
        <f t="array" ref="P52">STOWA2024_JAARROND_T(P$2*60,$C52,2050,"L","")</f>
        <v>20.863226213642065</v>
      </c>
      <c r="R52" s="15" t="s">
        <v>97</v>
      </c>
      <c r="S52">
        <v>140</v>
      </c>
      <c r="T52" s="17" cm="1">
        <f t="array" ref="T52">STOWA2024_JAARROND_T(T$38*60,$C52,2050,"M","")</f>
        <v>94621.330505246369</v>
      </c>
      <c r="U52" s="17" cm="1">
        <f t="array" ref="U52">STOWA2024_JAARROND_T(U$38*60,$C52,2050,"M","")</f>
        <v>5247.7814951144992</v>
      </c>
      <c r="V52" s="17" cm="1">
        <f t="array" ref="V52">STOWA2024_JAARROND_T(V$38*60,$C52,2050,"M","")</f>
        <v>1933.6320394085403</v>
      </c>
      <c r="W52" s="17" cm="1">
        <f t="array" ref="W52">STOWA2024_JAARROND_T(W$38*60,$C52,2050,"M","")</f>
        <v>1183.7542827727091</v>
      </c>
      <c r="X52" s="17" cm="1">
        <f t="array" ref="X52">STOWA2024_JAARROND_T(X$38*60,$C52,2050,"M","")</f>
        <v>985.05375716708238</v>
      </c>
      <c r="Y52" s="17" cm="1">
        <f t="array" ref="Y52">STOWA2024_JAARROND_T(Y$38*60,$C52,2050,"M","")</f>
        <v>872.79257503916608</v>
      </c>
      <c r="Z52" s="17" cm="1">
        <f t="array" ref="Z52">STOWA2024_JAARROND_T(Z$38*60,$C52,2050,"M","")</f>
        <v>837.69738844446431</v>
      </c>
      <c r="AA52" s="17" cm="1">
        <f t="array" ref="AA52">STOWA2024_JAARROND_T(AA$38*60,$C52,2050,"M","")</f>
        <v>550.29932150288118</v>
      </c>
      <c r="AB52" s="17" cm="1">
        <f t="array" ref="AB52">STOWA2024_JAARROND_T(AB$38*60,$C52,2050,"M","")</f>
        <v>354.80927505102812</v>
      </c>
      <c r="AC52" s="17" cm="1">
        <f t="array" ref="AC52">STOWA2024_JAARROND_T(AC$38*60,$C52,2050,"M","")</f>
        <v>241.15415491416857</v>
      </c>
      <c r="AD52" s="17" cm="1">
        <f t="array" ref="AD52">STOWA2024_JAARROND_T(AD$38*60,$C52,2050,"M","")</f>
        <v>165.88444671510067</v>
      </c>
      <c r="AE52" s="17" cm="1">
        <f t="array" ref="AE52">STOWA2024_JAARROND_T(AE$38*60,$C52,2050,"M","")</f>
        <v>37.879480037953947</v>
      </c>
      <c r="AF52" s="17" cm="1">
        <f t="array" ref="AF52">STOWA2024_JAARROND_T(AF$38*60,$C52,2050,"M","")</f>
        <v>19.311347117885049</v>
      </c>
      <c r="AH52" s="15" t="s">
        <v>97</v>
      </c>
      <c r="AI52">
        <v>140</v>
      </c>
      <c r="AJ52" s="17" cm="1">
        <f t="array" ref="AJ52">STOWA2024_JAARROND_T(AJ$38*60,$C52,2050,"H","")</f>
        <v>85038.079394622633</v>
      </c>
      <c r="AK52" s="17" cm="1">
        <f t="array" ref="AK52">STOWA2024_JAARROND_T(AK$38*60,$C52,2050,"H","")</f>
        <v>4802.0874294335135</v>
      </c>
      <c r="AL52" s="17" cm="1">
        <f t="array" ref="AL52">STOWA2024_JAARROND_T(AL$38*60,$C52,2050,"H","")</f>
        <v>1776.8064377720075</v>
      </c>
      <c r="AM52" s="17" cm="1">
        <f t="array" ref="AM52">STOWA2024_JAARROND_T(AM$38*60,$C52,2050,"H","")</f>
        <v>1085.7531032551049</v>
      </c>
      <c r="AN52" s="17" cm="1">
        <f t="array" ref="AN52">STOWA2024_JAARROND_T(AN$38*60,$C52,2050,"H","")</f>
        <v>896.77767581836395</v>
      </c>
      <c r="AO52" s="17" cm="1">
        <f t="array" ref="AO52">STOWA2024_JAARROND_T(AO$38*60,$C52,2050,"H","")</f>
        <v>786.34500131117818</v>
      </c>
      <c r="AP52" s="17" cm="1">
        <f t="array" ref="AP52">STOWA2024_JAARROND_T(AP$38*60,$C52,2050,"H","")</f>
        <v>748.77930106190252</v>
      </c>
      <c r="AQ52" s="17" cm="1">
        <f t="array" ref="AQ52">STOWA2024_JAARROND_T(AQ$38*60,$C52,2050,"H","")</f>
        <v>477.22443518130518</v>
      </c>
      <c r="AR52" s="17" cm="1">
        <f t="array" ref="AR52">STOWA2024_JAARROND_T(AR$38*60,$C52,2050,"H","")</f>
        <v>313.38741172411488</v>
      </c>
      <c r="AS52" s="17" cm="1">
        <f t="array" ref="AS52">STOWA2024_JAARROND_T(AS$38*60,$C52,2050,"H","")</f>
        <v>215.35562649647943</v>
      </c>
      <c r="AT52" s="17" cm="1">
        <f t="array" ref="AT52">STOWA2024_JAARROND_T(AT$38*60,$C52,2050,"H","")</f>
        <v>149.43239575201503</v>
      </c>
      <c r="AU52" s="17" cm="1">
        <f t="array" ref="AU52">STOWA2024_JAARROND_T(AU$38*60,$C52,2050,"H","")</f>
        <v>34.205862024903112</v>
      </c>
      <c r="AV52" s="17" cm="1">
        <f t="array" ref="AV52">STOWA2024_JAARROND_T(AV$38*60,$C52,2050,"H","")</f>
        <v>17.460969494353002</v>
      </c>
    </row>
    <row r="53" spans="2:48" x14ac:dyDescent="0.3">
      <c r="B53" s="15" t="s">
        <v>98</v>
      </c>
      <c r="C53">
        <v>150</v>
      </c>
      <c r="D53" s="17" cm="1">
        <f t="array" ref="D53">STOWA2024_JAARROND_T(D$2*60,$C53,2050,"L","")</f>
        <v>138555.62565559623</v>
      </c>
      <c r="E53" s="17" cm="1">
        <f t="array" ref="E53">STOWA2024_JAARROND_T(E$2*60,$C53,2050,"L","")</f>
        <v>7203.8743908298202</v>
      </c>
      <c r="F53" s="17" cm="1">
        <f t="array" ref="F53">STOWA2024_JAARROND_T(F$2*60,$C53,2050,"L","")</f>
        <v>2614.7197437054019</v>
      </c>
      <c r="G53" s="17" cm="1">
        <f t="array" ref="G53">STOWA2024_JAARROND_T(G$2*60,$C53,2050,"L","")</f>
        <v>1610.9332655375915</v>
      </c>
      <c r="H53" s="17" cm="1">
        <f t="array" ref="H53">STOWA2024_JAARROND_T(H$2*60,$C53,2050,"L","")</f>
        <v>1376.5856655299785</v>
      </c>
      <c r="I53" s="17" cm="1">
        <f t="array" ref="I53">STOWA2024_JAARROND_T(I$2*60,$C53,2050,"L","")</f>
        <v>1265.8273923521911</v>
      </c>
      <c r="J53" s="17" cm="1">
        <f t="array" ref="J53">STOWA2024_JAARROND_T(J$2*60,$C53,2050,"L","")</f>
        <v>1249.8103521577443</v>
      </c>
      <c r="K53" s="17" cm="1">
        <f t="array" ref="K53">STOWA2024_JAARROND_T(K$2*60,$C53,2050,"L","")</f>
        <v>921.02654278054752</v>
      </c>
      <c r="L53" s="17" cm="1">
        <f t="array" ref="L53">STOWA2024_JAARROND_T(L$2*60,$C53,2050,"L","")</f>
        <v>624.49705029321365</v>
      </c>
      <c r="M53" s="17" cm="1">
        <f t="array" ref="M53">STOWA2024_JAARROND_T(M$2*60,$C53,2050,"L","")</f>
        <v>442.34594467085782</v>
      </c>
      <c r="N53" s="17" cm="1">
        <f t="array" ref="N53">STOWA2024_JAARROND_T(N$2*60,$C53,2050,"L","")</f>
        <v>314.17464969615395</v>
      </c>
      <c r="O53" s="17" cm="1">
        <f t="array" ref="O53">STOWA2024_JAARROND_T(O$2*60,$C53,2050,"L","")</f>
        <v>76.785923917674197</v>
      </c>
      <c r="P53" s="17" cm="1">
        <f t="array" ref="P53">STOWA2024_JAARROND_T(P$2*60,$C53,2050,"L","")</f>
        <v>39.025665330029817</v>
      </c>
      <c r="R53" s="15" t="s">
        <v>98</v>
      </c>
      <c r="S53">
        <v>150</v>
      </c>
      <c r="T53" s="17" cm="1">
        <f t="array" ref="T53">STOWA2024_JAARROND_T(T$38*60,$C53,2050,"M","")</f>
        <v>127683.24982395867</v>
      </c>
      <c r="U53" s="17" cm="1">
        <f t="array" ref="U53">STOWA2024_JAARROND_T(U$38*60,$C53,2050,"M","")</f>
        <v>6731.2549724310738</v>
      </c>
      <c r="V53" s="17" cm="1">
        <f t="array" ref="V53">STOWA2024_JAARROND_T(V$38*60,$C53,2050,"M","")</f>
        <v>2451.1251598951881</v>
      </c>
      <c r="W53" s="17" cm="1">
        <f t="array" ref="W53">STOWA2024_JAARROND_T(W$38*60,$C53,2050,"M","")</f>
        <v>1508.1172743302241</v>
      </c>
      <c r="X53" s="17" cm="1">
        <f t="array" ref="X53">STOWA2024_JAARROND_T(X$38*60,$C53,2050,"M","")</f>
        <v>1281.4417459150993</v>
      </c>
      <c r="Y53" s="17" cm="1">
        <f t="array" ref="Y53">STOWA2024_JAARROND_T(Y$38*60,$C53,2050,"M","")</f>
        <v>1169.0155693988797</v>
      </c>
      <c r="Z53" s="17" cm="1">
        <f t="array" ref="Z53">STOWA2024_JAARROND_T(Z$38*60,$C53,2050,"M","")</f>
        <v>1147.2333689429613</v>
      </c>
      <c r="AA53" s="17" cm="1">
        <f t="array" ref="AA53">STOWA2024_JAARROND_T(AA$38*60,$C53,2050,"M","")</f>
        <v>824.13877535083611</v>
      </c>
      <c r="AB53" s="17" cm="1">
        <f t="array" ref="AB53">STOWA2024_JAARROND_T(AB$38*60,$C53,2050,"M","")</f>
        <v>566.6386427795801</v>
      </c>
      <c r="AC53" s="17" cm="1">
        <f t="array" ref="AC53">STOWA2024_JAARROND_T(AC$38*60,$C53,2050,"M","")</f>
        <v>404.59724391001998</v>
      </c>
      <c r="AD53" s="17" cm="1">
        <f t="array" ref="AD53">STOWA2024_JAARROND_T(AD$38*60,$C53,2050,"M","")</f>
        <v>289.15819356465477</v>
      </c>
      <c r="AE53" s="17" cm="1">
        <f t="array" ref="AE53">STOWA2024_JAARROND_T(AE$38*60,$C53,2050,"M","")</f>
        <v>70.602971352493228</v>
      </c>
      <c r="AF53" s="17" cm="1">
        <f t="array" ref="AF53">STOWA2024_JAARROND_T(AF$38*60,$C53,2050,"M","")</f>
        <v>35.876928840519781</v>
      </c>
      <c r="AH53" s="15" t="s">
        <v>98</v>
      </c>
      <c r="AI53">
        <v>150</v>
      </c>
      <c r="AJ53" s="17" cm="1">
        <f t="array" ref="AJ53">STOWA2024_JAARROND_T(AJ$38*60,$C53,2050,"H","")</f>
        <v>114766.14371265311</v>
      </c>
      <c r="AK53" s="17" cm="1">
        <f t="array" ref="AK53">STOWA2024_JAARROND_T(AK$38*60,$C53,2050,"H","")</f>
        <v>6160.6162167985658</v>
      </c>
      <c r="AL53" s="17" cm="1">
        <f t="array" ref="AL53">STOWA2024_JAARROND_T(AL$38*60,$C53,2050,"H","")</f>
        <v>2252.8240662046423</v>
      </c>
      <c r="AM53" s="17" cm="1">
        <f t="array" ref="AM53">STOWA2024_JAARROND_T(AM$38*60,$C53,2050,"H","")</f>
        <v>1383.6560415025285</v>
      </c>
      <c r="AN53" s="17" cm="1">
        <f t="array" ref="AN53">STOWA2024_JAARROND_T(AN$38*60,$C53,2050,"H","")</f>
        <v>1167.003775155446</v>
      </c>
      <c r="AO53" s="17" cm="1">
        <f t="array" ref="AO53">STOWA2024_JAARROND_T(AO$38*60,$C53,2050,"H","")</f>
        <v>1053.628934346126</v>
      </c>
      <c r="AP53" s="17" cm="1">
        <f t="array" ref="AP53">STOWA2024_JAARROND_T(AP$38*60,$C53,2050,"H","")</f>
        <v>1025.8476364219034</v>
      </c>
      <c r="AQ53" s="17" cm="1">
        <f t="array" ref="AQ53">STOWA2024_JAARROND_T(AQ$38*60,$C53,2050,"H","")</f>
        <v>713.31548650347179</v>
      </c>
      <c r="AR53" s="17" cm="1">
        <f t="array" ref="AR53">STOWA2024_JAARROND_T(AR$38*60,$C53,2050,"H","")</f>
        <v>499.1137050394903</v>
      </c>
      <c r="AS53" s="17" cm="1">
        <f t="array" ref="AS53">STOWA2024_JAARROND_T(AS$38*60,$C53,2050,"H","")</f>
        <v>360.04765454588545</v>
      </c>
      <c r="AT53" s="17" cm="1">
        <f t="array" ref="AT53">STOWA2024_JAARROND_T(AT$38*60,$C53,2050,"H","")</f>
        <v>259.39171262157964</v>
      </c>
      <c r="AU53" s="17" cm="1">
        <f t="array" ref="AU53">STOWA2024_JAARROND_T(AU$38*60,$C53,2050,"H","")</f>
        <v>63.274555286723178</v>
      </c>
      <c r="AV53" s="17" cm="1">
        <f t="array" ref="AV53">STOWA2024_JAARROND_T(AV$38*60,$C53,2050,"H","")</f>
        <v>32.152550855857271</v>
      </c>
    </row>
    <row r="55" spans="2:48" x14ac:dyDescent="0.3">
      <c r="B55" s="16" t="s">
        <v>76</v>
      </c>
      <c r="D55" s="15" t="s">
        <v>47</v>
      </c>
      <c r="E55" s="15" t="s">
        <v>48</v>
      </c>
      <c r="F55" s="15" t="s">
        <v>49</v>
      </c>
      <c r="G55" s="15" t="s">
        <v>50</v>
      </c>
      <c r="H55" s="15" t="s">
        <v>51</v>
      </c>
      <c r="I55" s="15" t="s">
        <v>52</v>
      </c>
      <c r="J55" s="15" t="s">
        <v>53</v>
      </c>
      <c r="K55" s="15" t="s">
        <v>54</v>
      </c>
      <c r="L55" s="15" t="s">
        <v>55</v>
      </c>
      <c r="M55" s="15" t="s">
        <v>56</v>
      </c>
      <c r="N55" s="15" t="s">
        <v>57</v>
      </c>
      <c r="O55" s="15" t="s">
        <v>58</v>
      </c>
      <c r="P55" s="15" t="s">
        <v>59</v>
      </c>
      <c r="R55" s="16" t="s">
        <v>79</v>
      </c>
      <c r="T55" s="15" t="s">
        <v>47</v>
      </c>
      <c r="U55" s="15" t="s">
        <v>48</v>
      </c>
      <c r="V55" s="15" t="s">
        <v>49</v>
      </c>
      <c r="W55" s="15" t="s">
        <v>50</v>
      </c>
      <c r="X55" s="15" t="s">
        <v>51</v>
      </c>
      <c r="Y55" s="15" t="s">
        <v>52</v>
      </c>
      <c r="Z55" s="15" t="s">
        <v>53</v>
      </c>
      <c r="AA55" s="15" t="s">
        <v>54</v>
      </c>
      <c r="AB55" s="15" t="s">
        <v>55</v>
      </c>
      <c r="AC55" s="15" t="s">
        <v>56</v>
      </c>
      <c r="AD55" s="15" t="s">
        <v>57</v>
      </c>
      <c r="AE55" s="15" t="s">
        <v>58</v>
      </c>
      <c r="AF55" s="15" t="s">
        <v>59</v>
      </c>
      <c r="AH55" s="16" t="s">
        <v>82</v>
      </c>
      <c r="AJ55" s="15" t="s">
        <v>47</v>
      </c>
      <c r="AK55" s="15" t="s">
        <v>48</v>
      </c>
      <c r="AL55" s="15" t="s">
        <v>49</v>
      </c>
      <c r="AM55" s="15" t="s">
        <v>50</v>
      </c>
      <c r="AN55" s="15" t="s">
        <v>51</v>
      </c>
      <c r="AO55" s="15" t="s">
        <v>52</v>
      </c>
      <c r="AP55" s="15" t="s">
        <v>53</v>
      </c>
      <c r="AQ55" s="15" t="s">
        <v>54</v>
      </c>
      <c r="AR55" s="15" t="s">
        <v>55</v>
      </c>
      <c r="AS55" s="15" t="s">
        <v>56</v>
      </c>
      <c r="AT55" s="15" t="s">
        <v>57</v>
      </c>
      <c r="AU55" s="15" t="s">
        <v>58</v>
      </c>
      <c r="AV55" s="15" t="s">
        <v>59</v>
      </c>
    </row>
    <row r="56" spans="2:48" x14ac:dyDescent="0.3">
      <c r="D56" s="16">
        <f>10/60</f>
        <v>0.16666666666666666</v>
      </c>
      <c r="E56" s="16">
        <f>1/2</f>
        <v>0.5</v>
      </c>
      <c r="F56" s="16">
        <v>1</v>
      </c>
      <c r="G56" s="16">
        <v>2</v>
      </c>
      <c r="H56" s="16">
        <v>4</v>
      </c>
      <c r="I56" s="16">
        <v>8</v>
      </c>
      <c r="J56" s="16">
        <v>12</v>
      </c>
      <c r="K56" s="16">
        <v>24</v>
      </c>
      <c r="L56" s="16">
        <v>48</v>
      </c>
      <c r="M56" s="16">
        <f>3*24</f>
        <v>72</v>
      </c>
      <c r="N56" s="16">
        <f>4*24</f>
        <v>96</v>
      </c>
      <c r="O56" s="16">
        <f>8*24</f>
        <v>192</v>
      </c>
      <c r="P56" s="16">
        <f>10*24</f>
        <v>240</v>
      </c>
      <c r="T56" s="16">
        <f>10/60</f>
        <v>0.16666666666666666</v>
      </c>
      <c r="U56" s="16">
        <f>1/2</f>
        <v>0.5</v>
      </c>
      <c r="V56" s="16">
        <v>1</v>
      </c>
      <c r="W56" s="16">
        <v>2</v>
      </c>
      <c r="X56" s="16">
        <v>4</v>
      </c>
      <c r="Y56" s="16">
        <v>8</v>
      </c>
      <c r="Z56" s="16">
        <v>12</v>
      </c>
      <c r="AA56" s="16">
        <v>24</v>
      </c>
      <c r="AB56" s="16">
        <v>48</v>
      </c>
      <c r="AC56" s="16">
        <f>3*24</f>
        <v>72</v>
      </c>
      <c r="AD56" s="16">
        <f>4*24</f>
        <v>96</v>
      </c>
      <c r="AE56" s="16">
        <f>8*24</f>
        <v>192</v>
      </c>
      <c r="AF56" s="16">
        <f>10*24</f>
        <v>240</v>
      </c>
      <c r="AJ56" s="16">
        <f>10/60</f>
        <v>0.16666666666666666</v>
      </c>
      <c r="AK56" s="16">
        <f>1/2</f>
        <v>0.5</v>
      </c>
      <c r="AL56" s="16">
        <v>1</v>
      </c>
      <c r="AM56" s="16">
        <v>2</v>
      </c>
      <c r="AN56" s="16">
        <v>4</v>
      </c>
      <c r="AO56" s="16">
        <v>8</v>
      </c>
      <c r="AP56" s="16">
        <v>12</v>
      </c>
      <c r="AQ56" s="16">
        <v>24</v>
      </c>
      <c r="AR56" s="16">
        <v>48</v>
      </c>
      <c r="AS56" s="16">
        <f>3*24</f>
        <v>72</v>
      </c>
      <c r="AT56" s="16">
        <f>4*24</f>
        <v>96</v>
      </c>
      <c r="AU56" s="16">
        <f>8*24</f>
        <v>192</v>
      </c>
      <c r="AV56" s="16">
        <f>10*24</f>
        <v>240</v>
      </c>
    </row>
    <row r="57" spans="2:48" x14ac:dyDescent="0.3">
      <c r="B57" s="15" t="s">
        <v>84</v>
      </c>
      <c r="C57">
        <v>10</v>
      </c>
      <c r="D57" s="17" cm="1">
        <f t="array" ref="D57">STOWA2024_JAARROND_T(D$2*60,$C57,2100,"L","")</f>
        <v>0.86408678357400293</v>
      </c>
      <c r="E57" s="17" cm="1">
        <f t="array" ref="E57">STOWA2024_JAARROND_T(E$2*60,$C57,2100,"L","")</f>
        <v>0.42792270366190172</v>
      </c>
      <c r="F57" s="17" cm="1">
        <f t="array" ref="F57">STOWA2024_JAARROND_T(F$2*60,$C57,2100,"L","")</f>
        <v>0.28943208075908372</v>
      </c>
      <c r="G57" s="17" cm="1">
        <f t="array" ref="G57">STOWA2024_JAARROND_T(G$2*60,$C57,2100,"L","")</f>
        <v>0.18669262950962526</v>
      </c>
      <c r="H57" s="17" cm="1">
        <f t="array" ref="H57">STOWA2024_JAARROND_T(H$2*60,$C57,2100,"L","")</f>
        <v>0.10820234305870398</v>
      </c>
      <c r="I57" s="17" t="e" cm="1">
        <f t="array" ref="I57">STOWA2024_JAARROND_T(I$2*60,$C57,2100,"L","")</f>
        <v>#VALUE!</v>
      </c>
      <c r="J57" s="17" t="e" cm="1">
        <f t="array" ref="J57">STOWA2024_JAARROND_T(J$2*60,$C57,2100,"L","")</f>
        <v>#VALUE!</v>
      </c>
      <c r="K57" s="17" cm="1">
        <f t="array" ref="K57">STOWA2024_JAARROND_T(K$2*60,$C57,2100,"L","")</f>
        <v>2.9356296898817181E-2</v>
      </c>
      <c r="L57" s="17" cm="1">
        <f t="array" ref="L57">STOWA2024_JAARROND_T(L$2*60,$C57,2100,"L","")</f>
        <v>1.9598495815609858E-2</v>
      </c>
      <c r="M57" s="17" cm="1">
        <f t="array" ref="M57">STOWA2024_JAARROND_T(M$2*60,$C57,2100,"L","")</f>
        <v>1.6489292975436685E-2</v>
      </c>
      <c r="N57" s="17" cm="1">
        <f t="array" ref="N57">STOWA2024_JAARROND_T(N$2*60,$C57,2100,"L","")</f>
        <v>1.5067639500337234E-2</v>
      </c>
      <c r="O57" s="17" cm="1">
        <f t="array" ref="O57">STOWA2024_JAARROND_T(O$2*60,$C57,2100,"L","")</f>
        <v>1.3471235583601457E-2</v>
      </c>
      <c r="P57" s="17" cm="1">
        <f t="array" ref="P57">STOWA2024_JAARROND_T(P$2*60,$C57,2100,"L","")</f>
        <v>1.3375477595515028E-2</v>
      </c>
      <c r="R57" s="15" t="s">
        <v>84</v>
      </c>
      <c r="S57">
        <v>10</v>
      </c>
      <c r="T57" s="17" cm="1">
        <f t="array" ref="T57">STOWA2024_JAARROND_T(T$38*60,$C57,2100,"M","")</f>
        <v>0.69899249346704906</v>
      </c>
      <c r="U57" s="17" cm="1">
        <f t="array" ref="U57">STOWA2024_JAARROND_T(U$38*60,$C57,2100,"M","")</f>
        <v>0.37073639592910501</v>
      </c>
      <c r="V57" s="17" cm="1">
        <f t="array" ref="V57">STOWA2024_JAARROND_T(V$38*60,$C57,2100,"M","")</f>
        <v>0.25461543125006042</v>
      </c>
      <c r="W57" s="17" cm="1">
        <f t="array" ref="W57">STOWA2024_JAARROND_T(W$38*60,$C57,2100,"M","")</f>
        <v>0.16228314479371328</v>
      </c>
      <c r="X57" s="17" cm="1">
        <f t="array" ref="X57">STOWA2024_JAARROND_T(X$38*60,$C57,2100,"M","")</f>
        <v>8.1638091591179948E-2</v>
      </c>
      <c r="Y57" s="17" t="e" cm="1">
        <f t="array" ref="Y57">STOWA2024_JAARROND_T(Y$38*60,$C57,2100,"M","")</f>
        <v>#VALUE!</v>
      </c>
      <c r="Z57" s="17" t="e" cm="1">
        <f t="array" ref="Z57">STOWA2024_JAARROND_T(Z$38*60,$C57,2100,"M","")</f>
        <v>#VALUE!</v>
      </c>
      <c r="AA57" s="17" cm="1">
        <f t="array" ref="AA57">STOWA2024_JAARROND_T(AA$38*60,$C57,2100,"M","")</f>
        <v>2.6363620801402317E-2</v>
      </c>
      <c r="AB57" s="17" cm="1">
        <f t="array" ref="AB57">STOWA2024_JAARROND_T(AB$38*60,$C57,2100,"M","")</f>
        <v>1.8363027024050717E-2</v>
      </c>
      <c r="AC57" s="17" cm="1">
        <f t="array" ref="AC57">STOWA2024_JAARROND_T(AC$38*60,$C57,2100,"M","")</f>
        <v>1.5761204440650649E-2</v>
      </c>
      <c r="AD57" s="17" cm="1">
        <f t="array" ref="AD57">STOWA2024_JAARROND_T(AD$38*60,$C57,2100,"M","")</f>
        <v>1.4569339410003011E-2</v>
      </c>
      <c r="AE57" s="17" cm="1">
        <f t="array" ref="AE57">STOWA2024_JAARROND_T(AE$38*60,$C57,2100,"M","")</f>
        <v>1.321430720202973E-2</v>
      </c>
      <c r="AF57" s="17" cm="1">
        <f t="array" ref="AF57">STOWA2024_JAARROND_T(AF$38*60,$C57,2100,"M","")</f>
        <v>1.3616380467694695E-2</v>
      </c>
      <c r="AH57" s="15" t="s">
        <v>84</v>
      </c>
      <c r="AI57">
        <v>10</v>
      </c>
      <c r="AJ57" s="17" cm="1">
        <f t="array" ref="AJ57">STOWA2024_JAARROND_T(AJ$38*60,$C57,2100,"H","")</f>
        <v>0.50437212325570979</v>
      </c>
      <c r="AK57" s="17" cm="1">
        <f t="array" ref="AK57">STOWA2024_JAARROND_T(AK$38*60,$C57,2100,"H","")</f>
        <v>0.29486321012612682</v>
      </c>
      <c r="AL57" s="17" cm="1">
        <f t="array" ref="AL57">STOWA2024_JAARROND_T(AL$38*60,$C57,2100,"H","")</f>
        <v>0.20540796974574627</v>
      </c>
      <c r="AM57" s="17" cm="1">
        <f t="array" ref="AM57">STOWA2024_JAARROND_T(AM$38*60,$C57,2100,"H","")</f>
        <v>0.12359512722681455</v>
      </c>
      <c r="AN57" s="17" t="e" cm="1">
        <f t="array" ref="AN57">STOWA2024_JAARROND_T(AN$38*60,$C57,2100,"H","")</f>
        <v>#VALUE!</v>
      </c>
      <c r="AO57" s="17" t="e" cm="1">
        <f t="array" ref="AO57">STOWA2024_JAARROND_T(AO$38*60,$C57,2100,"H","")</f>
        <v>#VALUE!</v>
      </c>
      <c r="AP57" s="17" t="e" cm="1">
        <f t="array" ref="AP57">STOWA2024_JAARROND_T(AP$38*60,$C57,2100,"H","")</f>
        <v>#VALUE!</v>
      </c>
      <c r="AQ57" s="17" cm="1">
        <f t="array" ref="AQ57">STOWA2024_JAARROND_T(AQ$38*60,$C57,2100,"H","")</f>
        <v>2.2153545907134517E-2</v>
      </c>
      <c r="AR57" s="17" cm="1">
        <f t="array" ref="AR57">STOWA2024_JAARROND_T(AR$38*60,$C57,2100,"H","")</f>
        <v>1.6468715014575988E-2</v>
      </c>
      <c r="AS57" s="17" cm="1">
        <f t="array" ref="AS57">STOWA2024_JAARROND_T(AS$38*60,$C57,2100,"H","")</f>
        <v>1.4593892844454032E-2</v>
      </c>
      <c r="AT57" s="17" cm="1">
        <f t="array" ref="AT57">STOWA2024_JAARROND_T(AT$38*60,$C57,2100,"H","")</f>
        <v>1.3747185151901823E-2</v>
      </c>
      <c r="AU57" s="17" cm="1">
        <f t="array" ref="AU57">STOWA2024_JAARROND_T(AU$38*60,$C57,2100,"H","")</f>
        <v>1.2776031899229762E-2</v>
      </c>
      <c r="AV57" s="17" cm="1">
        <f t="array" ref="AV57">STOWA2024_JAARROND_T(AV$38*60,$C57,2100,"H","")</f>
        <v>1.8778837126150669E-2</v>
      </c>
    </row>
    <row r="58" spans="2:48" x14ac:dyDescent="0.3">
      <c r="B58" s="15" t="s">
        <v>85</v>
      </c>
      <c r="C58">
        <v>20</v>
      </c>
      <c r="D58" s="17" cm="1">
        <f t="array" ref="D58">STOWA2024_JAARROND_T(D$2*60,$C58,2100,"L","")</f>
        <v>16.516010352001988</v>
      </c>
      <c r="E58" s="17" cm="1">
        <f t="array" ref="E58">STOWA2024_JAARROND_T(E$2*60,$C58,2100,"L","")</f>
        <v>3.6356633386363941</v>
      </c>
      <c r="F58" s="17" cm="1">
        <f t="array" ref="F58">STOWA2024_JAARROND_T(F$2*60,$C58,2100,"L","")</f>
        <v>1.8209965013079727</v>
      </c>
      <c r="G58" s="17" cm="1">
        <f t="array" ref="G58">STOWA2024_JAARROND_T(G$2*60,$C58,2100,"L","")</f>
        <v>0.99416178278676293</v>
      </c>
      <c r="H58" s="17" cm="1">
        <f t="array" ref="H58">STOWA2024_JAARROND_T(H$2*60,$C58,2100,"L","")</f>
        <v>0.57176203497209799</v>
      </c>
      <c r="I58" s="17" cm="1">
        <f t="array" ref="I58">STOWA2024_JAARROND_T(I$2*60,$C58,2100,"L","")</f>
        <v>0.35549920728408241</v>
      </c>
      <c r="J58" s="17" cm="1">
        <f t="array" ref="J58">STOWA2024_JAARROND_T(J$2*60,$C58,2100,"L","")</f>
        <v>0.28226038280024235</v>
      </c>
      <c r="K58" s="17" cm="1">
        <f t="array" ref="K58">STOWA2024_JAARROND_T(K$2*60,$C58,2100,"L","")</f>
        <v>0.12863490561054208</v>
      </c>
      <c r="L58" s="17" cm="1">
        <f t="array" ref="L58">STOWA2024_JAARROND_T(L$2*60,$C58,2100,"L","")</f>
        <v>6.6935507169706268E-2</v>
      </c>
      <c r="M58" s="17" cm="1">
        <f t="array" ref="M58">STOWA2024_JAARROND_T(M$2*60,$C58,2100,"L","")</f>
        <v>4.7068398820418633E-2</v>
      </c>
      <c r="N58" s="17" cm="1">
        <f t="array" ref="N58">STOWA2024_JAARROND_T(N$2*60,$C58,2100,"L","")</f>
        <v>3.7645152493492748E-2</v>
      </c>
      <c r="O58" s="17" cm="1">
        <f t="array" ref="O58">STOWA2024_JAARROND_T(O$2*60,$C58,2100,"L","")</f>
        <v>2.472497570603371E-2</v>
      </c>
      <c r="P58" s="17" cm="1">
        <f t="array" ref="P58">STOWA2024_JAARROND_T(P$2*60,$C58,2100,"L","")</f>
        <v>2.2489672243465247E-2</v>
      </c>
      <c r="R58" s="15" t="s">
        <v>85</v>
      </c>
      <c r="S58">
        <v>20</v>
      </c>
      <c r="T58" s="17" cm="1">
        <f t="array" ref="T58">STOWA2024_JAARROND_T(T$38*60,$C58,2100,"M","")</f>
        <v>12.049929707430818</v>
      </c>
      <c r="U58" s="17" cm="1">
        <f t="array" ref="U58">STOWA2024_JAARROND_T(U$38*60,$C58,2100,"M","")</f>
        <v>2.8217753396100163</v>
      </c>
      <c r="V58" s="17" cm="1">
        <f t="array" ref="V58">STOWA2024_JAARROND_T(V$38*60,$C58,2100,"M","")</f>
        <v>1.4497680115074585</v>
      </c>
      <c r="W58" s="17" cm="1">
        <f t="array" ref="W58">STOWA2024_JAARROND_T(W$38*60,$C58,2100,"M","")</f>
        <v>0.80797477343220481</v>
      </c>
      <c r="X58" s="17" cm="1">
        <f t="array" ref="X58">STOWA2024_JAARROND_T(X$38*60,$C58,2100,"M","")</f>
        <v>0.47564470632769645</v>
      </c>
      <c r="Y58" s="17" cm="1">
        <f t="array" ref="Y58">STOWA2024_JAARROND_T(Y$38*60,$C58,2100,"M","")</f>
        <v>0.30318358958236974</v>
      </c>
      <c r="Z58" s="17" cm="1">
        <f t="array" ref="Z58">STOWA2024_JAARROND_T(Z$38*60,$C58,2100,"M","")</f>
        <v>0.24415715509561406</v>
      </c>
      <c r="AA58" s="17" cm="1">
        <f t="array" ref="AA58">STOWA2024_JAARROND_T(AA$38*60,$C58,2100,"M","")</f>
        <v>0.10784088837660738</v>
      </c>
      <c r="AB58" s="17" cm="1">
        <f t="array" ref="AB58">STOWA2024_JAARROND_T(AB$38*60,$C58,2100,"M","")</f>
        <v>5.9641947394097887E-2</v>
      </c>
      <c r="AC58" s="17" cm="1">
        <f t="array" ref="AC58">STOWA2024_JAARROND_T(AC$38*60,$C58,2100,"M","")</f>
        <v>4.3292236987731866E-2</v>
      </c>
      <c r="AD58" s="17" cm="1">
        <f t="array" ref="AD58">STOWA2024_JAARROND_T(AD$38*60,$C58,2100,"M","")</f>
        <v>3.530870127833096E-2</v>
      </c>
      <c r="AE58" s="17" cm="1">
        <f t="array" ref="AE58">STOWA2024_JAARROND_T(AE$38*60,$C58,2100,"M","")</f>
        <v>2.3785382894758948E-2</v>
      </c>
      <c r="AF58" s="17" cm="1">
        <f t="array" ref="AF58">STOWA2024_JAARROND_T(AF$38*60,$C58,2100,"M","")</f>
        <v>2.1752740287923806E-2</v>
      </c>
      <c r="AH58" s="15" t="s">
        <v>85</v>
      </c>
      <c r="AI58">
        <v>20</v>
      </c>
      <c r="AJ58" s="17" cm="1">
        <f t="array" ref="AJ58">STOWA2024_JAARROND_T(AJ$38*60,$C58,2100,"H","")</f>
        <v>6.9853975636439483</v>
      </c>
      <c r="AK58" s="17" cm="1">
        <f t="array" ref="AK58">STOWA2024_JAARROND_T(AK$38*60,$C58,2100,"H","")</f>
        <v>1.8441794315830762</v>
      </c>
      <c r="AL58" s="17" cm="1">
        <f t="array" ref="AL58">STOWA2024_JAARROND_T(AL$38*60,$C58,2100,"H","")</f>
        <v>0.99803378973091483</v>
      </c>
      <c r="AM58" s="17" cm="1">
        <f t="array" ref="AM58">STOWA2024_JAARROND_T(AM$38*60,$C58,2100,"H","")</f>
        <v>0.57934416514293452</v>
      </c>
      <c r="AN58" s="17" cm="1">
        <f t="array" ref="AN58">STOWA2024_JAARROND_T(AN$38*60,$C58,2100,"H","")</f>
        <v>0.35457240463762735</v>
      </c>
      <c r="AO58" s="17" cm="1">
        <f t="array" ref="AO58">STOWA2024_JAARROND_T(AO$38*60,$C58,2100,"H","")</f>
        <v>0.23392976251102496</v>
      </c>
      <c r="AP58" s="17" cm="1">
        <f t="array" ref="AP58">STOWA2024_JAARROND_T(AP$38*60,$C58,2100,"H","")</f>
        <v>0.19203627830627643</v>
      </c>
      <c r="AQ58" s="17" cm="1">
        <f t="array" ref="AQ58">STOWA2024_JAARROND_T(AQ$38*60,$C58,2100,"H","")</f>
        <v>8.0777696076116581E-2</v>
      </c>
      <c r="AR58" s="17" cm="1">
        <f t="array" ref="AR58">STOWA2024_JAARROND_T(AR$38*60,$C58,2100,"H","")</f>
        <v>4.9116981577979384E-2</v>
      </c>
      <c r="AS58" s="17" cm="1">
        <f t="array" ref="AS58">STOWA2024_JAARROND_T(AS$38*60,$C58,2100,"H","")</f>
        <v>3.7520274503542193E-2</v>
      </c>
      <c r="AT58" s="17" cm="1">
        <f t="array" ref="AT58">STOWA2024_JAARROND_T(AT$38*60,$C58,2100,"H","")</f>
        <v>3.160103844127686E-2</v>
      </c>
      <c r="AU58" s="17" cm="1">
        <f t="array" ref="AU58">STOWA2024_JAARROND_T(AU$38*60,$C58,2100,"H","")</f>
        <v>2.2233349423491925E-2</v>
      </c>
      <c r="AV58" s="17" cm="1">
        <f t="array" ref="AV58">STOWA2024_JAARROND_T(AV$38*60,$C58,2100,"H","")</f>
        <v>2.0527370693391018E-2</v>
      </c>
    </row>
    <row r="59" spans="2:48" x14ac:dyDescent="0.3">
      <c r="B59" s="15" t="s">
        <v>86</v>
      </c>
      <c r="C59">
        <v>30</v>
      </c>
      <c r="D59" s="17" cm="1">
        <f t="array" ref="D59">STOWA2024_JAARROND_T(D$2*60,$C59,2100,"L","")</f>
        <v>109.05009148009471</v>
      </c>
      <c r="E59" s="17" cm="1">
        <f t="array" ref="E59">STOWA2024_JAARROND_T(E$2*60,$C59,2100,"L","")</f>
        <v>17.634069206582073</v>
      </c>
      <c r="F59" s="17" cm="1">
        <f t="array" ref="F59">STOWA2024_JAARROND_T(F$2*60,$C59,2100,"L","")</f>
        <v>8.0523807527287659</v>
      </c>
      <c r="G59" s="17" cm="1">
        <f t="array" ref="G59">STOWA2024_JAARROND_T(G$2*60,$C59,2100,"L","")</f>
        <v>4.1811180629814624</v>
      </c>
      <c r="H59" s="17" cm="1">
        <f t="array" ref="H59">STOWA2024_JAARROND_T(H$2*60,$C59,2100,"L","")</f>
        <v>2.2353602763593106</v>
      </c>
      <c r="I59" s="17" cm="1">
        <f t="array" ref="I59">STOWA2024_JAARROND_T(I$2*60,$C59,2100,"L","")</f>
        <v>1.209437855448197</v>
      </c>
      <c r="J59" s="17" cm="1">
        <f t="array" ref="J59">STOWA2024_JAARROND_T(J$2*60,$C59,2100,"L","")</f>
        <v>0.86178735224400449</v>
      </c>
      <c r="K59" s="17" cm="1">
        <f t="array" ref="K59">STOWA2024_JAARROND_T(K$2*60,$C59,2100,"L","")</f>
        <v>0.43889537590511762</v>
      </c>
      <c r="L59" s="17" cm="1">
        <f t="array" ref="L59">STOWA2024_JAARROND_T(L$2*60,$C59,2100,"L","")</f>
        <v>0.19961140415775308</v>
      </c>
      <c r="M59" s="17" cm="1">
        <f t="array" ref="M59">STOWA2024_JAARROND_T(M$2*60,$C59,2100,"L","")</f>
        <v>0.12451059555530282</v>
      </c>
      <c r="N59" s="17" cm="1">
        <f t="array" ref="N59">STOWA2024_JAARROND_T(N$2*60,$C59,2100,"L","")</f>
        <v>9.0106195701587899E-2</v>
      </c>
      <c r="O59" s="17" cm="1">
        <f t="array" ref="O59">STOWA2024_JAARROND_T(O$2*60,$C59,2100,"L","")</f>
        <v>4.5450626231316564E-2</v>
      </c>
      <c r="P59" s="17" cm="1">
        <f t="array" ref="P59">STOWA2024_JAARROND_T(P$2*60,$C59,2100,"L","")</f>
        <v>3.8077992244884465E-2</v>
      </c>
      <c r="R59" s="15" t="s">
        <v>86</v>
      </c>
      <c r="S59">
        <v>30</v>
      </c>
      <c r="T59" s="17" cm="1">
        <f t="array" ref="T59">STOWA2024_JAARROND_T(T$38*60,$C59,2100,"M","")</f>
        <v>79.906972682580346</v>
      </c>
      <c r="U59" s="17" cm="1">
        <f t="array" ref="U59">STOWA2024_JAARROND_T(U$38*60,$C59,2100,"M","")</f>
        <v>13.543028511965581</v>
      </c>
      <c r="V59" s="17" cm="1">
        <f t="array" ref="V59">STOWA2024_JAARROND_T(V$38*60,$C59,2100,"M","")</f>
        <v>6.2481647880542397</v>
      </c>
      <c r="W59" s="17" cm="1">
        <f t="array" ref="W59">STOWA2024_JAARROND_T(W$38*60,$C59,2100,"M","")</f>
        <v>3.2456589363464845</v>
      </c>
      <c r="X59" s="17" cm="1">
        <f t="array" ref="X59">STOWA2024_JAARROND_T(X$38*60,$C59,2100,"M","")</f>
        <v>1.7363428324061583</v>
      </c>
      <c r="Y59" s="17" cm="1">
        <f t="array" ref="Y59">STOWA2024_JAARROND_T(Y$38*60,$C59,2100,"M","")</f>
        <v>0.95215283253262872</v>
      </c>
      <c r="Z59" s="17" cm="1">
        <f t="array" ref="Z59">STOWA2024_JAARROND_T(Z$38*60,$C59,2100,"M","")</f>
        <v>0.68952819134758836</v>
      </c>
      <c r="AA59" s="17" cm="1">
        <f t="array" ref="AA59">STOWA2024_JAARROND_T(AA$38*60,$C59,2100,"M","")</f>
        <v>0.35076763926761734</v>
      </c>
      <c r="AB59" s="17" cm="1">
        <f t="array" ref="AB59">STOWA2024_JAARROND_T(AB$38*60,$C59,2100,"M","")</f>
        <v>0.17090518920928821</v>
      </c>
      <c r="AC59" s="17" cm="1">
        <f t="array" ref="AC59">STOWA2024_JAARROND_T(AC$38*60,$C59,2100,"M","")</f>
        <v>0.11078282910060647</v>
      </c>
      <c r="AD59" s="17" cm="1">
        <f t="array" ref="AD59">STOWA2024_JAARROND_T(AD$38*60,$C59,2100,"M","")</f>
        <v>8.220154075627055E-2</v>
      </c>
      <c r="AE59" s="17" cm="1">
        <f t="array" ref="AE59">STOWA2024_JAARROND_T(AE$38*60,$C59,2100,"M","")</f>
        <v>4.2878773273126239E-2</v>
      </c>
      <c r="AF59" s="17" cm="1">
        <f t="array" ref="AF59">STOWA2024_JAARROND_T(AF$38*60,$C59,2100,"M","")</f>
        <v>3.6198203110100573E-2</v>
      </c>
      <c r="AH59" s="15" t="s">
        <v>86</v>
      </c>
      <c r="AI59">
        <v>30</v>
      </c>
      <c r="AJ59" s="17" cm="1">
        <f t="array" ref="AJ59">STOWA2024_JAARROND_T(AJ$38*60,$C59,2100,"H","")</f>
        <v>46.379249522025603</v>
      </c>
      <c r="AK59" s="17" cm="1">
        <f t="array" ref="AK59">STOWA2024_JAARROND_T(AK$38*60,$C59,2100,"H","")</f>
        <v>8.5523674990800487</v>
      </c>
      <c r="AL59" s="17" cm="1">
        <f t="array" ref="AL59">STOWA2024_JAARROND_T(AL$38*60,$C59,2100,"H","")</f>
        <v>4.0313425243992702</v>
      </c>
      <c r="AM59" s="17" cm="1">
        <f t="array" ref="AM59">STOWA2024_JAARROND_T(AM$38*60,$C59,2100,"H","")</f>
        <v>2.1089270599924745</v>
      </c>
      <c r="AN59" s="17" cm="1">
        <f t="array" ref="AN59">STOWA2024_JAARROND_T(AN$38*60,$C59,2100,"H","")</f>
        <v>1.1423607808749494</v>
      </c>
      <c r="AO59" s="17" cm="1">
        <f t="array" ref="AO59">STOWA2024_JAARROND_T(AO$38*60,$C59,2100,"H","")</f>
        <v>0.64980957722398225</v>
      </c>
      <c r="AP59" s="17" cm="1">
        <f t="array" ref="AP59">STOWA2024_JAARROND_T(AP$38*60,$C59,2100,"H","")</f>
        <v>0.48637679439271603</v>
      </c>
      <c r="AQ59" s="17" cm="1">
        <f t="array" ref="AQ59">STOWA2024_JAARROND_T(AQ$38*60,$C59,2100,"H","")</f>
        <v>0.2421442279357883</v>
      </c>
      <c r="AR59" s="17" cm="1">
        <f t="array" ref="AR59">STOWA2024_JAARROND_T(AR$38*60,$C59,2100,"H","")</f>
        <v>0.13140625169279049</v>
      </c>
      <c r="AS59" s="17" cm="1">
        <f t="array" ref="AS59">STOWA2024_JAARROND_T(AS$38*60,$C59,2100,"H","")</f>
        <v>9.0651714598826996E-2</v>
      </c>
      <c r="AT59" s="17" cm="1">
        <f t="array" ref="AT59">STOWA2024_JAARROND_T(AT$38*60,$C59,2100,"H","")</f>
        <v>7.0101895303004563E-2</v>
      </c>
      <c r="AU59" s="17" cm="1">
        <f t="array" ref="AU59">STOWA2024_JAARROND_T(AU$38*60,$C59,2100,"H","")</f>
        <v>3.8741429645848258E-2</v>
      </c>
      <c r="AV59" s="17" cm="1">
        <f t="array" ref="AV59">STOWA2024_JAARROND_T(AV$38*60,$C59,2100,"H","")</f>
        <v>3.3146849553644407E-2</v>
      </c>
    </row>
    <row r="60" spans="2:48" x14ac:dyDescent="0.3">
      <c r="B60" s="15" t="s">
        <v>87</v>
      </c>
      <c r="C60">
        <v>40</v>
      </c>
      <c r="D60" s="17" cm="1">
        <f t="array" ref="D60">STOWA2024_JAARROND_T(D$2*60,$C60,2100,"L","")</f>
        <v>405.58763421306162</v>
      </c>
      <c r="E60" s="17" cm="1">
        <f t="array" ref="E60">STOWA2024_JAARROND_T(E$2*60,$C60,2100,"L","")</f>
        <v>53.907810976578354</v>
      </c>
      <c r="F60" s="17" cm="1">
        <f t="array" ref="F60">STOWA2024_JAARROND_T(F$2*60,$C60,2100,"L","")</f>
        <v>23.734029031996901</v>
      </c>
      <c r="G60" s="17" cm="1">
        <f t="array" ref="G60">STOWA2024_JAARROND_T(G$2*60,$C60,2100,"L","")</f>
        <v>12.484238916194736</v>
      </c>
      <c r="H60" s="17" cm="1">
        <f t="array" ref="H60">STOWA2024_JAARROND_T(H$2*60,$C60,2100,"L","")</f>
        <v>6.9043395139394255</v>
      </c>
      <c r="I60" s="17" cm="1">
        <f t="array" ref="I60">STOWA2024_JAARROND_T(I$2*60,$C60,2100,"L","")</f>
        <v>3.7820409637008505</v>
      </c>
      <c r="J60" s="17" cm="1">
        <f t="array" ref="J60">STOWA2024_JAARROND_T(J$2*60,$C60,2100,"L","")</f>
        <v>2.6344635573434889</v>
      </c>
      <c r="K60" s="17" cm="1">
        <f t="array" ref="K60">STOWA2024_JAARROND_T(K$2*60,$C60,2100,"L","")</f>
        <v>1.2536507563732553</v>
      </c>
      <c r="L60" s="17" cm="1">
        <f t="array" ref="L60">STOWA2024_JAARROND_T(L$2*60,$C60,2100,"L","")</f>
        <v>0.53401647187581736</v>
      </c>
      <c r="M60" s="17" cm="1">
        <f t="array" ref="M60">STOWA2024_JAARROND_T(M$2*60,$C60,2100,"L","")</f>
        <v>0.3083940331624061</v>
      </c>
      <c r="N60" s="17" cm="1">
        <f t="array" ref="N60">STOWA2024_JAARROND_T(N$2*60,$C60,2100,"L","")</f>
        <v>0.2074165364256588</v>
      </c>
      <c r="O60" s="17" cm="1">
        <f t="array" ref="O60">STOWA2024_JAARROND_T(O$2*60,$C60,2100,"L","")</f>
        <v>8.3682567635924382E-2</v>
      </c>
      <c r="P60" s="17" cm="1">
        <f t="array" ref="P60">STOWA2024_JAARROND_T(P$2*60,$C60,2100,"L","")</f>
        <v>6.492973381314239E-2</v>
      </c>
      <c r="R60" s="15" t="s">
        <v>87</v>
      </c>
      <c r="S60">
        <v>40</v>
      </c>
      <c r="T60" s="17" cm="1">
        <f t="array" ref="T60">STOWA2024_JAARROND_T(T$38*60,$C60,2100,"M","")</f>
        <v>298.79210076776383</v>
      </c>
      <c r="U60" s="17" cm="1">
        <f t="array" ref="U60">STOWA2024_JAARROND_T(U$38*60,$C60,2100,"M","")</f>
        <v>41.571945646368306</v>
      </c>
      <c r="V60" s="17" cm="1">
        <f t="array" ref="V60">STOWA2024_JAARROND_T(V$38*60,$C60,2100,"M","")</f>
        <v>18.450369998677182</v>
      </c>
      <c r="W60" s="17" cm="1">
        <f t="array" ref="W60">STOWA2024_JAARROND_T(W$38*60,$C60,2100,"M","")</f>
        <v>9.6650343038525133</v>
      </c>
      <c r="X60" s="17" cm="1">
        <f t="array" ref="X60">STOWA2024_JAARROND_T(X$38*60,$C60,2100,"M","")</f>
        <v>5.2844606209256524</v>
      </c>
      <c r="Y60" s="17" cm="1">
        <f t="array" ref="Y60">STOWA2024_JAARROND_T(Y$38*60,$C60,2100,"M","")</f>
        <v>2.8616776436213356</v>
      </c>
      <c r="Z60" s="17" cm="1">
        <f t="array" ref="Z60">STOWA2024_JAARROND_T(Z$38*60,$C60,2100,"M","")</f>
        <v>1.9886163178424909</v>
      </c>
      <c r="AA60" s="17" cm="1">
        <f t="array" ref="AA60">STOWA2024_JAARROND_T(AA$38*60,$C60,2100,"M","")</f>
        <v>0.96745513694061014</v>
      </c>
      <c r="AB60" s="17" cm="1">
        <f t="array" ref="AB60">STOWA2024_JAARROND_T(AB$38*60,$C60,2100,"M","")</f>
        <v>0.44259796262571599</v>
      </c>
      <c r="AC60" s="17" cm="1">
        <f t="array" ref="AC60">STOWA2024_JAARROND_T(AC$38*60,$C60,2100,"M","")</f>
        <v>0.26656722652030701</v>
      </c>
      <c r="AD60" s="17" cm="1">
        <f t="array" ref="AD60">STOWA2024_JAARROND_T(AD$38*60,$C60,2100,"M","")</f>
        <v>0.18449210532600968</v>
      </c>
      <c r="AE60" s="17" cm="1">
        <f t="array" ref="AE60">STOWA2024_JAARROND_T(AE$38*60,$C60,2100,"M","")</f>
        <v>7.7413398268037115E-2</v>
      </c>
      <c r="AF60" s="17" cm="1">
        <f t="array" ref="AF60">STOWA2024_JAARROND_T(AF$38*60,$C60,2100,"M","")</f>
        <v>6.0636005339843334E-2</v>
      </c>
      <c r="AH60" s="15" t="s">
        <v>87</v>
      </c>
      <c r="AI60">
        <v>40</v>
      </c>
      <c r="AJ60" s="17" cm="1">
        <f t="array" ref="AJ60">STOWA2024_JAARROND_T(AJ$38*60,$C60,2100,"H","")</f>
        <v>175.05580554054902</v>
      </c>
      <c r="AK60" s="17" cm="1">
        <f t="array" ref="AK60">STOWA2024_JAARROND_T(AK$38*60,$C60,2100,"H","")</f>
        <v>26.375917795320678</v>
      </c>
      <c r="AL60" s="17" cm="1">
        <f t="array" ref="AL60">STOWA2024_JAARROND_T(AL$38*60,$C60,2100,"H","")</f>
        <v>11.876992563456831</v>
      </c>
      <c r="AM60" s="17" cm="1">
        <f t="array" ref="AM60">STOWA2024_JAARROND_T(AM$38*60,$C60,2100,"H","")</f>
        <v>6.1839326077546568</v>
      </c>
      <c r="AN60" s="17" cm="1">
        <f t="array" ref="AN60">STOWA2024_JAARROND_T(AN$38*60,$C60,2100,"H","")</f>
        <v>3.3284437065644914</v>
      </c>
      <c r="AO60" s="17" cm="1">
        <f t="array" ref="AO60">STOWA2024_JAARROND_T(AO$38*60,$C60,2100,"H","")</f>
        <v>1.7871545125001966</v>
      </c>
      <c r="AP60" s="17" cm="1">
        <f t="array" ref="AP60">STOWA2024_JAARROND_T(AP$38*60,$C60,2100,"H","")</f>
        <v>1.2506860715868677</v>
      </c>
      <c r="AQ60" s="17" cm="1">
        <f t="array" ref="AQ60">STOWA2024_JAARROND_T(AQ$38*60,$C60,2100,"H","")</f>
        <v>0.62837083598287202</v>
      </c>
      <c r="AR60" s="17" cm="1">
        <f t="array" ref="AR60">STOWA2024_JAARROND_T(AR$38*60,$C60,2100,"H","")</f>
        <v>0.32164148009186383</v>
      </c>
      <c r="AS60" s="17" cm="1">
        <f t="array" ref="AS60">STOWA2024_JAARROND_T(AS$38*60,$C60,2100,"H","")</f>
        <v>0.20741637333384749</v>
      </c>
      <c r="AT60" s="17" cm="1">
        <f t="array" ref="AT60">STOWA2024_JAARROND_T(AT$38*60,$C60,2100,"H","")</f>
        <v>0.15051277787092182</v>
      </c>
      <c r="AU60" s="17" cm="1">
        <f t="array" ref="AU60">STOWA2024_JAARROND_T(AU$38*60,$C60,2100,"H","")</f>
        <v>6.7595048253606113E-2</v>
      </c>
      <c r="AV60" s="17" cm="1">
        <f t="array" ref="AV60">STOWA2024_JAARROND_T(AV$38*60,$C60,2100,"H","")</f>
        <v>5.38388572197286E-2</v>
      </c>
    </row>
    <row r="61" spans="2:48" x14ac:dyDescent="0.3">
      <c r="B61" s="15" t="s">
        <v>88</v>
      </c>
      <c r="C61">
        <v>50</v>
      </c>
      <c r="D61" s="17" cm="1">
        <f t="array" ref="D61">STOWA2024_JAARROND_T(D$2*60,$C61,2100,"L","")</f>
        <v>1107.4388505007764</v>
      </c>
      <c r="E61" s="17" cm="1">
        <f t="array" ref="E61">STOWA2024_JAARROND_T(E$2*60,$C61,2100,"L","")</f>
        <v>126.37298239252932</v>
      </c>
      <c r="F61" s="17" cm="1">
        <f t="array" ref="F61">STOWA2024_JAARROND_T(F$2*60,$C61,2100,"L","")</f>
        <v>54.156638334106802</v>
      </c>
      <c r="G61" s="17" cm="1">
        <f t="array" ref="G61">STOWA2024_JAARROND_T(G$2*60,$C61,2100,"L","")</f>
        <v>28.877547774598877</v>
      </c>
      <c r="H61" s="17" cm="1">
        <f t="array" ref="H61">STOWA2024_JAARROND_T(H$2*60,$C61,2100,"L","")</f>
        <v>16.667800934428733</v>
      </c>
      <c r="I61" s="17" cm="1">
        <f t="array" ref="I61">STOWA2024_JAARROND_T(I$2*60,$C61,2100,"L","")</f>
        <v>9.6742735681709018</v>
      </c>
      <c r="J61" s="17" cm="1">
        <f t="array" ref="J61">STOWA2024_JAARROND_T(J$2*60,$C61,2100,"L","")</f>
        <v>6.9608544069284699</v>
      </c>
      <c r="K61" s="17" cm="1">
        <f t="array" ref="K61">STOWA2024_JAARROND_T(K$2*60,$C61,2100,"L","")</f>
        <v>3.1364960748284951</v>
      </c>
      <c r="L61" s="17" cm="1">
        <f t="array" ref="L61">STOWA2024_JAARROND_T(L$2*60,$C61,2100,"L","")</f>
        <v>1.306901460436436</v>
      </c>
      <c r="M61" s="17" cm="1">
        <f t="array" ref="M61">STOWA2024_JAARROND_T(M$2*60,$C61,2100,"L","")</f>
        <v>0.72119531815347526</v>
      </c>
      <c r="N61" s="17" cm="1">
        <f t="array" ref="N61">STOWA2024_JAARROND_T(N$2*60,$C61,2100,"L","")</f>
        <v>0.46071590789174177</v>
      </c>
      <c r="O61" s="17" cm="1">
        <f t="array" ref="O61">STOWA2024_JAARROND_T(O$2*60,$C61,2100,"L","")</f>
        <v>0.15431953088285399</v>
      </c>
      <c r="P61" s="17" cm="1">
        <f t="array" ref="P61">STOWA2024_JAARROND_T(P$2*60,$C61,2100,"L","")</f>
        <v>0.11152229487696888</v>
      </c>
      <c r="R61" s="15" t="s">
        <v>88</v>
      </c>
      <c r="S61">
        <v>50</v>
      </c>
      <c r="T61" s="17" cm="1">
        <f t="array" ref="T61">STOWA2024_JAARROND_T(T$38*60,$C61,2100,"M","")</f>
        <v>818.72017431096106</v>
      </c>
      <c r="U61" s="17" cm="1">
        <f t="array" ref="U61">STOWA2024_JAARROND_T(U$38*60,$C61,2100,"M","")</f>
        <v>97.84913361126668</v>
      </c>
      <c r="V61" s="17" cm="1">
        <f t="array" ref="V61">STOWA2024_JAARROND_T(V$38*60,$C61,2100,"M","")</f>
        <v>42.28321288094164</v>
      </c>
      <c r="W61" s="17" cm="1">
        <f t="array" ref="W61">STOWA2024_JAARROND_T(W$38*60,$C61,2100,"M","")</f>
        <v>22.458025885136884</v>
      </c>
      <c r="X61" s="17" cm="1">
        <f t="array" ref="X61">STOWA2024_JAARROND_T(X$38*60,$C61,2100,"M","")</f>
        <v>12.792792708353133</v>
      </c>
      <c r="Y61" s="17" cm="1">
        <f t="array" ref="Y61">STOWA2024_JAARROND_T(Y$38*60,$C61,2100,"M","")</f>
        <v>7.2810134623508018</v>
      </c>
      <c r="Z61" s="17" cm="1">
        <f t="array" ref="Z61">STOWA2024_JAARROND_T(Z$38*60,$C61,2100,"M","")</f>
        <v>5.1723327242779922</v>
      </c>
      <c r="AA61" s="17" cm="1">
        <f t="array" ref="AA61">STOWA2024_JAARROND_T(AA$38*60,$C61,2100,"M","")</f>
        <v>2.3558534406295339</v>
      </c>
      <c r="AB61" s="17" cm="1">
        <f t="array" ref="AB61">STOWA2024_JAARROND_T(AB$38*60,$C61,2100,"M","")</f>
        <v>1.0543612716664483</v>
      </c>
      <c r="AC61" s="17" cm="1">
        <f t="array" ref="AC61">STOWA2024_JAARROND_T(AC$38*60,$C61,2100,"M","")</f>
        <v>0.60773798794697087</v>
      </c>
      <c r="AD61" s="17" cm="1">
        <f t="array" ref="AD61">STOWA2024_JAARROND_T(AD$38*60,$C61,2100,"M","")</f>
        <v>0.40038533109551805</v>
      </c>
      <c r="AE61" s="17" cm="1">
        <f t="array" ref="AE61">STOWA2024_JAARROND_T(AE$38*60,$C61,2100,"M","")</f>
        <v>0.13997058728010361</v>
      </c>
      <c r="AF61" s="17" cm="1">
        <f t="array" ref="AF61">STOWA2024_JAARROND_T(AF$38*60,$C61,2100,"M","")</f>
        <v>0.10226481337472562</v>
      </c>
      <c r="AH61" s="15" t="s">
        <v>88</v>
      </c>
      <c r="AI61">
        <v>50</v>
      </c>
      <c r="AJ61" s="17" cm="1">
        <f t="array" ref="AJ61">STOWA2024_JAARROND_T(AJ$38*60,$C61,2100,"H","")</f>
        <v>482.844388716933</v>
      </c>
      <c r="AK61" s="17" cm="1">
        <f t="array" ref="AK61">STOWA2024_JAARROND_T(AK$38*60,$C61,2100,"H","")</f>
        <v>62.515898451033401</v>
      </c>
      <c r="AL61" s="17" cm="1">
        <f t="array" ref="AL61">STOWA2024_JAARROND_T(AL$38*60,$C61,2100,"H","")</f>
        <v>27.397932567095701</v>
      </c>
      <c r="AM61" s="17" cm="1">
        <f t="array" ref="AM61">STOWA2024_JAARROND_T(AM$38*60,$C61,2100,"H","")</f>
        <v>14.446575755602638</v>
      </c>
      <c r="AN61" s="17" cm="1">
        <f t="array" ref="AN61">STOWA2024_JAARROND_T(AN$38*60,$C61,2100,"H","")</f>
        <v>8.0460486737094694</v>
      </c>
      <c r="AO61" s="17" cm="1">
        <f t="array" ref="AO61">STOWA2024_JAARROND_T(AO$38*60,$C61,2100,"H","")</f>
        <v>4.4436215350445254</v>
      </c>
      <c r="AP61" s="17" cm="1">
        <f t="array" ref="AP61">STOWA2024_JAARROND_T(AP$38*60,$C61,2100,"H","")</f>
        <v>3.1053143414276208</v>
      </c>
      <c r="AQ61" s="17" cm="1">
        <f t="array" ref="AQ61">STOWA2024_JAARROND_T(AQ$38*60,$C61,2100,"H","")</f>
        <v>1.4595289144595562</v>
      </c>
      <c r="AR61" s="17" cm="1">
        <f t="array" ref="AR61">STOWA2024_JAARROND_T(AR$38*60,$C61,2100,"H","")</f>
        <v>0.73097596064656034</v>
      </c>
      <c r="AS61" s="17" cm="1">
        <f t="array" ref="AS61">STOWA2024_JAARROND_T(AS$38*60,$C61,2100,"H","")</f>
        <v>0.45227901039554358</v>
      </c>
      <c r="AT61" s="17" cm="1">
        <f t="array" ref="AT61">STOWA2024_JAARROND_T(AT$38*60,$C61,2100,"H","")</f>
        <v>0.31358678264332129</v>
      </c>
      <c r="AU61" s="17" cm="1">
        <f t="array" ref="AU61">STOWA2024_JAARROND_T(AU$38*60,$C61,2100,"H","")</f>
        <v>0.11809589327845507</v>
      </c>
      <c r="AV61" s="17" cm="1">
        <f t="array" ref="AV61">STOWA2024_JAARROND_T(AV$38*60,$C61,2100,"H","")</f>
        <v>8.7972178013673963E-2</v>
      </c>
    </row>
    <row r="62" spans="2:48" x14ac:dyDescent="0.3">
      <c r="B62" s="15" t="s">
        <v>89</v>
      </c>
      <c r="C62">
        <v>60</v>
      </c>
      <c r="D62" s="17" cm="1">
        <f t="array" ref="D62">STOWA2024_JAARROND_T(D$2*60,$C62,2100,"L","")</f>
        <v>2496.8749361124674</v>
      </c>
      <c r="E62" s="17" cm="1">
        <f t="array" ref="E62">STOWA2024_JAARROND_T(E$2*60,$C62,2100,"L","")</f>
        <v>251.0822040313013</v>
      </c>
      <c r="F62" s="17" cm="1">
        <f t="array" ref="F62">STOWA2024_JAARROND_T(F$2*60,$C62,2100,"L","")</f>
        <v>105.095838676379</v>
      </c>
      <c r="G62" s="17" cm="1">
        <f t="array" ref="G62">STOWA2024_JAARROND_T(G$2*60,$C62,2100,"L","")</f>
        <v>56.54117325636625</v>
      </c>
      <c r="H62" s="17" cm="1">
        <f t="array" ref="H62">STOWA2024_JAARROND_T(H$2*60,$C62,2100,"L","")</f>
        <v>33.79273065981598</v>
      </c>
      <c r="I62" s="17" cm="1">
        <f t="array" ref="I62">STOWA2024_JAARROND_T(I$2*60,$C62,2100,"L","")</f>
        <v>20.751809871663607</v>
      </c>
      <c r="J62" s="17" cm="1">
        <f t="array" ref="J62">STOWA2024_JAARROND_T(J$2*60,$C62,2100,"L","")</f>
        <v>15.560876545055411</v>
      </c>
      <c r="K62" s="17" cm="1">
        <f t="array" ref="K62">STOWA2024_JAARROND_T(K$2*60,$C62,2100,"L","")</f>
        <v>7.0803549547771647</v>
      </c>
      <c r="L62" s="17" cm="1">
        <f t="array" ref="L62">STOWA2024_JAARROND_T(L$2*60,$C62,2100,"L","")</f>
        <v>2.9699926289007199</v>
      </c>
      <c r="M62" s="17" cm="1">
        <f t="array" ref="M62">STOWA2024_JAARROND_T(M$2*60,$C62,2100,"L","")</f>
        <v>1.6031334556010233</v>
      </c>
      <c r="N62" s="17" cm="1">
        <f t="array" ref="N62">STOWA2024_JAARROND_T(N$2*60,$C62,2100,"L","")</f>
        <v>0.99037137646235995</v>
      </c>
      <c r="O62" s="17" cm="1">
        <f t="array" ref="O62">STOWA2024_JAARROND_T(O$2*60,$C62,2100,"L","")</f>
        <v>0.28504046957938856</v>
      </c>
      <c r="P62" s="17" cm="1">
        <f t="array" ref="P62">STOWA2024_JAARROND_T(P$2*60,$C62,2100,"L","")</f>
        <v>0.19298687746298931</v>
      </c>
      <c r="R62" s="15" t="s">
        <v>89</v>
      </c>
      <c r="S62">
        <v>60</v>
      </c>
      <c r="T62" s="17" cm="1">
        <f t="array" ref="T62">STOWA2024_JAARROND_T(T$38*60,$C62,2100,"M","")</f>
        <v>1850.3485908973207</v>
      </c>
      <c r="U62" s="17" cm="1">
        <f t="array" ref="U62">STOWA2024_JAARROND_T(U$38*60,$C62,2100,"M","")</f>
        <v>195.00873917742211</v>
      </c>
      <c r="V62" s="17" cm="1">
        <f t="array" ref="V62">STOWA2024_JAARROND_T(V$38*60,$C62,2100,"M","")</f>
        <v>82.354812481208228</v>
      </c>
      <c r="W62" s="17" cm="1">
        <f t="array" ref="W62">STOWA2024_JAARROND_T(W$38*60,$C62,2100,"M","")</f>
        <v>44.174812471398184</v>
      </c>
      <c r="X62" s="17" cm="1">
        <f t="array" ref="X62">STOWA2024_JAARROND_T(X$38*60,$C62,2100,"M","")</f>
        <v>26.070061348801822</v>
      </c>
      <c r="Y62" s="17" cm="1">
        <f t="array" ref="Y62">STOWA2024_JAARROND_T(Y$38*60,$C62,2100,"M","")</f>
        <v>15.675116762350557</v>
      </c>
      <c r="Z62" s="17" cm="1">
        <f t="array" ref="Z62">STOWA2024_JAARROND_T(Z$38*60,$C62,2100,"M","")</f>
        <v>11.567216060755483</v>
      </c>
      <c r="AA62" s="17" cm="1">
        <f t="array" ref="AA62">STOWA2024_JAARROND_T(AA$38*60,$C62,2100,"M","")</f>
        <v>5.2060551833116415</v>
      </c>
      <c r="AB62" s="17" cm="1">
        <f t="array" ref="AB62">STOWA2024_JAARROND_T(AB$38*60,$C62,2100,"M","")</f>
        <v>2.3422418600762742</v>
      </c>
      <c r="AC62" s="17" cm="1">
        <f t="array" ref="AC62">STOWA2024_JAARROND_T(AC$38*60,$C62,2100,"M","")</f>
        <v>1.3208626960196925</v>
      </c>
      <c r="AD62" s="17" cm="1">
        <f t="array" ref="AD62">STOWA2024_JAARROND_T(AD$38*60,$C62,2100,"M","")</f>
        <v>0.8424638352995345</v>
      </c>
      <c r="AE62" s="17" cm="1">
        <f t="array" ref="AE62">STOWA2024_JAARROND_T(AE$38*60,$C62,2100,"M","")</f>
        <v>0.25346251925739016</v>
      </c>
      <c r="AF62" s="17" cm="1">
        <f t="array" ref="AF62">STOWA2024_JAARROND_T(AF$38*60,$C62,2100,"M","")</f>
        <v>0.17367902390724668</v>
      </c>
      <c r="AH62" s="15" t="s">
        <v>89</v>
      </c>
      <c r="AI62">
        <v>60</v>
      </c>
      <c r="AJ62" s="17" cm="1">
        <f t="array" ref="AJ62">STOWA2024_JAARROND_T(AJ$38*60,$C62,2100,"H","")</f>
        <v>1096.233264093079</v>
      </c>
      <c r="AK62" s="17" cm="1">
        <f t="array" ref="AK62">STOWA2024_JAARROND_T(AK$38*60,$C62,2100,"H","")</f>
        <v>125.29006969383634</v>
      </c>
      <c r="AL62" s="17" cm="1">
        <f t="array" ref="AL62">STOWA2024_JAARROND_T(AL$38*60,$C62,2100,"H","")</f>
        <v>53.707765396670865</v>
      </c>
      <c r="AM62" s="17" cm="1">
        <f t="array" ref="AM62">STOWA2024_JAARROND_T(AM$38*60,$C62,2100,"H","")</f>
        <v>28.634556827148415</v>
      </c>
      <c r="AN62" s="17" cm="1">
        <f t="array" ref="AN62">STOWA2024_JAARROND_T(AN$38*60,$C62,2100,"H","")</f>
        <v>16.520205123839279</v>
      </c>
      <c r="AO62" s="17" cm="1">
        <f t="array" ref="AO62">STOWA2024_JAARROND_T(AO$38*60,$C62,2100,"H","")</f>
        <v>9.5821063971196452</v>
      </c>
      <c r="AP62" s="17" cm="1">
        <f t="array" ref="AP62">STOWA2024_JAARROND_T(AP$38*60,$C62,2100,"H","")</f>
        <v>6.8913637026328525</v>
      </c>
      <c r="AQ62" s="17" cm="1">
        <f t="array" ref="AQ62">STOWA2024_JAARROND_T(AQ$38*60,$C62,2100,"H","")</f>
        <v>3.1059705049249149</v>
      </c>
      <c r="AR62" s="17" cm="1">
        <f t="array" ref="AR62">STOWA2024_JAARROND_T(AR$38*60,$C62,2100,"H","")</f>
        <v>1.5598606047447139</v>
      </c>
      <c r="AS62" s="17" cm="1">
        <f t="array" ref="AS62">STOWA2024_JAARROND_T(AS$38*60,$C62,2100,"H","")</f>
        <v>0.94489006427410016</v>
      </c>
      <c r="AT62" s="17" cm="1">
        <f t="array" ref="AT62">STOWA2024_JAARROND_T(AT$38*60,$C62,2100,"H","")</f>
        <v>0.63542335993590349</v>
      </c>
      <c r="AU62" s="17" cm="1">
        <f t="array" ref="AU62">STOWA2024_JAARROND_T(AU$38*60,$C62,2100,"H","")</f>
        <v>0.20660041648267966</v>
      </c>
      <c r="AV62" s="17" cm="1">
        <f t="array" ref="AV62">STOWA2024_JAARROND_T(AV$38*60,$C62,2100,"H","")</f>
        <v>0.14463540957251925</v>
      </c>
    </row>
    <row r="63" spans="2:48" x14ac:dyDescent="0.3">
      <c r="B63" s="15" t="s">
        <v>90</v>
      </c>
      <c r="C63">
        <v>70</v>
      </c>
      <c r="D63" s="17" cm="1">
        <f t="array" ref="D63">STOWA2024_JAARROND_T(D$2*60,$C63,2100,"L","")</f>
        <v>4942.5909456556983</v>
      </c>
      <c r="E63" s="17" cm="1">
        <f t="array" ref="E63">STOWA2024_JAARROND_T(E$2*60,$C63,2100,"L","")</f>
        <v>445.99423149178511</v>
      </c>
      <c r="F63" s="17" cm="1">
        <f t="array" ref="F63">STOWA2024_JAARROND_T(F$2*60,$C63,2100,"L","")</f>
        <v>182.74961818874519</v>
      </c>
      <c r="G63" s="17" cm="1">
        <f t="array" ref="G63">STOWA2024_JAARROND_T(G$2*60,$C63,2100,"L","")</f>
        <v>98.845579319771559</v>
      </c>
      <c r="H63" s="17" cm="1">
        <f t="array" ref="H63">STOWA2024_JAARROND_T(H$2*60,$C63,2100,"L","")</f>
        <v>60.717857113650176</v>
      </c>
      <c r="I63" s="17" cm="1">
        <f t="array" ref="I63">STOWA2024_JAARROND_T(I$2*60,$C63,2100,"L","")</f>
        <v>39.123577981288797</v>
      </c>
      <c r="J63" s="17" cm="1">
        <f t="array" ref="J63">STOWA2024_JAARROND_T(J$2*60,$C63,2100,"L","")</f>
        <v>30.478092185712285</v>
      </c>
      <c r="K63" s="17" cm="1">
        <f t="array" ref="K63">STOWA2024_JAARROND_T(K$2*60,$C63,2100,"L","")</f>
        <v>14.723514762228882</v>
      </c>
      <c r="L63" s="17" cm="1">
        <f t="array" ref="L63">STOWA2024_JAARROND_T(L$2*60,$C63,2100,"L","")</f>
        <v>6.338465128510947</v>
      </c>
      <c r="M63" s="17" cm="1">
        <f t="array" ref="M63">STOWA2024_JAARROND_T(M$2*60,$C63,2100,"L","")</f>
        <v>3.4074946836016116</v>
      </c>
      <c r="N63" s="17" cm="1">
        <f t="array" ref="N63">STOWA2024_JAARROND_T(N$2*60,$C63,2100,"L","")</f>
        <v>2.0654555014291947</v>
      </c>
      <c r="O63" s="17" cm="1">
        <f t="array" ref="O63">STOWA2024_JAARROND_T(O$2*60,$C63,2100,"L","")</f>
        <v>0.52734658164977721</v>
      </c>
      <c r="P63" s="17" cm="1">
        <f t="array" ref="P63">STOWA2024_JAARROND_T(P$2*60,$C63,2100,"L","")</f>
        <v>0.33653154864763551</v>
      </c>
      <c r="R63" s="15" t="s">
        <v>90</v>
      </c>
      <c r="S63">
        <v>70</v>
      </c>
      <c r="T63" s="17" cm="1">
        <f t="array" ref="T63">STOWA2024_JAARROND_T(T$38*60,$C63,2100,"M","")</f>
        <v>3669.0342109311568</v>
      </c>
      <c r="U63" s="17" cm="1">
        <f t="array" ref="U63">STOWA2024_JAARROND_T(U$38*60,$C63,2100,"M","")</f>
        <v>347.17990107003283</v>
      </c>
      <c r="V63" s="17" cm="1">
        <f t="array" ref="V63">STOWA2024_JAARROND_T(V$38*60,$C63,2100,"M","")</f>
        <v>143.61306639570807</v>
      </c>
      <c r="W63" s="17" cm="1">
        <f t="array" ref="W63">STOWA2024_JAARROND_T(W$38*60,$C63,2100,"M","")</f>
        <v>77.51482759182619</v>
      </c>
      <c r="X63" s="17" cm="1">
        <f t="array" ref="X63">STOWA2024_JAARROND_T(X$38*60,$C63,2100,"M","")</f>
        <v>47.061259370615012</v>
      </c>
      <c r="Y63" s="17" cm="1">
        <f t="array" ref="Y63">STOWA2024_JAARROND_T(Y$38*60,$C63,2100,"M","")</f>
        <v>29.696691060162628</v>
      </c>
      <c r="Z63" s="17" cm="1">
        <f t="array" ref="Z63">STOWA2024_JAARROND_T(Z$38*60,$C63,2100,"M","")</f>
        <v>22.748407682704691</v>
      </c>
      <c r="AA63" s="17" cm="1">
        <f t="array" ref="AA63">STOWA2024_JAARROND_T(AA$38*60,$C63,2100,"M","")</f>
        <v>10.640672643266445</v>
      </c>
      <c r="AB63" s="17" cm="1">
        <f t="array" ref="AB63">STOWA2024_JAARROND_T(AB$38*60,$C63,2100,"M","")</f>
        <v>4.9025597517354846</v>
      </c>
      <c r="AC63" s="17" cm="1">
        <f t="array" ref="AC63">STOWA2024_JAARROND_T(AC$38*60,$C63,2100,"M","")</f>
        <v>2.7516776617950902</v>
      </c>
      <c r="AD63" s="17" cm="1">
        <f t="array" ref="AD63">STOWA2024_JAARROND_T(AD$38*60,$C63,2100,"M","")</f>
        <v>1.7225874924221294</v>
      </c>
      <c r="AE63" s="17" cm="1">
        <f t="array" ref="AE63">STOWA2024_JAARROND_T(AE$38*60,$C63,2100,"M","")</f>
        <v>0.45967606966743307</v>
      </c>
      <c r="AF63" s="17" cm="1">
        <f t="array" ref="AF63">STOWA2024_JAARROND_T(AF$38*60,$C63,2100,"M","")</f>
        <v>0.29708125698814947</v>
      </c>
      <c r="AH63" s="15" t="s">
        <v>90</v>
      </c>
      <c r="AI63">
        <v>70</v>
      </c>
      <c r="AJ63" s="17" cm="1">
        <f t="array" ref="AJ63">STOWA2024_JAARROND_T(AJ$38*60,$C63,2100,"H","")</f>
        <v>2180.8706366819097</v>
      </c>
      <c r="AK63" s="17" cm="1">
        <f t="array" ref="AK63">STOWA2024_JAARROND_T(AK$38*60,$C63,2100,"H","")</f>
        <v>224.01275829202478</v>
      </c>
      <c r="AL63" s="17" cm="1">
        <f t="array" ref="AL63">STOWA2024_JAARROND_T(AL$38*60,$C63,2100,"H","")</f>
        <v>94.146029746542766</v>
      </c>
      <c r="AM63" s="17" cm="1">
        <f t="array" ref="AM63">STOWA2024_JAARROND_T(AM$38*60,$C63,2100,"H","")</f>
        <v>50.584505901584478</v>
      </c>
      <c r="AN63" s="17" cm="1">
        <f t="array" ref="AN63">STOWA2024_JAARROND_T(AN$38*60,$C63,2100,"H","")</f>
        <v>30.061892736523223</v>
      </c>
      <c r="AO63" s="17" cm="1">
        <f t="array" ref="AO63">STOWA2024_JAARROND_T(AO$38*60,$C63,2100,"H","")</f>
        <v>18.285194836274119</v>
      </c>
      <c r="AP63" s="17" cm="1">
        <f t="array" ref="AP63">STOWA2024_JAARROND_T(AP$38*60,$C63,2100,"H","")</f>
        <v>13.611279638949643</v>
      </c>
      <c r="AQ63" s="17" cm="1">
        <f t="array" ref="AQ63">STOWA2024_JAARROND_T(AQ$38*60,$C63,2100,"H","")</f>
        <v>6.1559052637954403</v>
      </c>
      <c r="AR63" s="17" cm="1">
        <f t="array" ref="AR63">STOWA2024_JAARROND_T(AR$38*60,$C63,2100,"H","")</f>
        <v>3.1544466564191391</v>
      </c>
      <c r="AS63" s="17" cm="1">
        <f t="array" ref="AS63">STOWA2024_JAARROND_T(AS$38*60,$C63,2100,"H","")</f>
        <v>1.8995211758753974</v>
      </c>
      <c r="AT63" s="17" cm="1">
        <f t="array" ref="AT63">STOWA2024_JAARROND_T(AT$38*60,$C63,2100,"H","")</f>
        <v>1.2546783061137488</v>
      </c>
      <c r="AU63" s="17" cm="1">
        <f t="array" ref="AU63">STOWA2024_JAARROND_T(AU$38*60,$C63,2100,"H","")</f>
        <v>0.3619192915342902</v>
      </c>
      <c r="AV63" s="17" cm="1">
        <f t="array" ref="AV63">STOWA2024_JAARROND_T(AV$38*60,$C63,2100,"H","")</f>
        <v>0.23929502761271393</v>
      </c>
    </row>
    <row r="64" spans="2:48" x14ac:dyDescent="0.3">
      <c r="B64" s="15" t="s">
        <v>91</v>
      </c>
      <c r="C64">
        <v>80</v>
      </c>
      <c r="D64" s="17" cm="1">
        <f t="array" ref="D64">STOWA2024_JAARROND_T(D$2*60,$C64,2100,"L","")</f>
        <v>8904.2844564019852</v>
      </c>
      <c r="E64" s="17" cm="1">
        <f t="array" ref="E64">STOWA2024_JAARROND_T(E$2*60,$C64,2100,"L","")</f>
        <v>730.77774046323111</v>
      </c>
      <c r="F64" s="17" cm="1">
        <f t="array" ref="F64">STOWA2024_JAARROND_T(F$2*60,$C64,2100,"L","")</f>
        <v>293.67621656800839</v>
      </c>
      <c r="G64" s="17" cm="1">
        <f t="array" ref="G64">STOWA2024_JAARROND_T(G$2*60,$C64,2100,"L","")</f>
        <v>171.53789412242091</v>
      </c>
      <c r="H64" s="17" cm="1">
        <f t="array" ref="H64">STOWA2024_JAARROND_T(H$2*60,$C64,2100,"L","")</f>
        <v>100.03681121701587</v>
      </c>
      <c r="I64" s="17" cm="1">
        <f t="array" ref="I64">STOWA2024_JAARROND_T(I$2*60,$C64,2100,"L","")</f>
        <v>67.126736245468123</v>
      </c>
      <c r="J64" s="17" cm="1">
        <f t="array" ref="J64">STOWA2024_JAARROND_T(J$2*60,$C64,2100,"L","")</f>
        <v>54.073262862495028</v>
      </c>
      <c r="K64" s="17" cm="1">
        <f t="array" ref="K64">STOWA2024_JAARROND_T(K$2*60,$C64,2100,"L","")</f>
        <v>28.632016780149726</v>
      </c>
      <c r="L64" s="17" cm="1">
        <f t="array" ref="L64">STOWA2024_JAARROND_T(L$2*60,$C64,2100,"L","")</f>
        <v>12.817785749616828</v>
      </c>
      <c r="M64" s="17" cm="1">
        <f t="array" ref="M64">STOWA2024_JAARROND_T(M$2*60,$C64,2100,"L","")</f>
        <v>6.9577212535896829</v>
      </c>
      <c r="N64" s="17" cm="1">
        <f t="array" ref="N64">STOWA2024_JAARROND_T(N$2*60,$C64,2100,"L","")</f>
        <v>4.1895550795194936</v>
      </c>
      <c r="O64" s="17" cm="1">
        <f t="array" ref="O64">STOWA2024_JAARROND_T(O$2*60,$C64,2100,"L","")</f>
        <v>0.97721236870105743</v>
      </c>
      <c r="P64" s="17" cm="1">
        <f t="array" ref="P64">STOWA2024_JAARROND_T(P$2*60,$C64,2100,"L","")</f>
        <v>0.5915011485189966</v>
      </c>
      <c r="R64" s="15" t="s">
        <v>91</v>
      </c>
      <c r="S64">
        <v>80</v>
      </c>
      <c r="T64" s="17" cm="1">
        <f t="array" ref="T64">STOWA2024_JAARROND_T(T$38*60,$C64,2100,"M","")</f>
        <v>6618.4893672922608</v>
      </c>
      <c r="U64" s="17" cm="1">
        <f t="array" ref="U64">STOWA2024_JAARROND_T(U$38*60,$C64,2100,"M","")</f>
        <v>569.866758225034</v>
      </c>
      <c r="V64" s="17" cm="1">
        <f t="array" ref="V64">STOWA2024_JAARROND_T(V$38*60,$C64,2100,"M","")</f>
        <v>231.29484368198365</v>
      </c>
      <c r="W64" s="17" cm="1">
        <f t="array" ref="W64">STOWA2024_JAARROND_T(W$38*60,$C64,2100,"M","")</f>
        <v>134.15911022121838</v>
      </c>
      <c r="X64" s="17" cm="1">
        <f t="array" ref="X64">STOWA2024_JAARROND_T(X$38*60,$C64,2100,"M","")</f>
        <v>77.833006852034686</v>
      </c>
      <c r="Y64" s="17" cm="1">
        <f t="array" ref="Y64">STOWA2024_JAARROND_T(Y$38*60,$C64,2100,"M","")</f>
        <v>51.178076559457601</v>
      </c>
      <c r="Z64" s="17" cm="1">
        <f t="array" ref="Z64">STOWA2024_JAARROND_T(Z$38*60,$C64,2100,"M","")</f>
        <v>40.535846965466916</v>
      </c>
      <c r="AA64" s="17" cm="1">
        <f t="array" ref="AA64">STOWA2024_JAARROND_T(AA$38*60,$C64,2100,"M","")</f>
        <v>20.399323352596365</v>
      </c>
      <c r="AB64" s="17" cm="1">
        <f t="array" ref="AB64">STOWA2024_JAARROND_T(AB$38*60,$C64,2100,"M","")</f>
        <v>9.7489905687608172</v>
      </c>
      <c r="AC64" s="17" cm="1">
        <f t="array" ref="AC64">STOWA2024_JAARROND_T(AC$38*60,$C64,2100,"M","")</f>
        <v>5.5181913644499296</v>
      </c>
      <c r="AD64" s="17" cm="1">
        <f t="array" ref="AD64">STOWA2024_JAARROND_T(AD$38*60,$C64,2100,"M","")</f>
        <v>3.4307197822682021</v>
      </c>
      <c r="AE64" s="17" cm="1">
        <f t="array" ref="AE64">STOWA2024_JAARROND_T(AE$38*60,$C64,2100,"M","")</f>
        <v>0.83491730548666543</v>
      </c>
      <c r="AF64" s="17" cm="1">
        <f t="array" ref="AF64">STOWA2024_JAARROND_T(AF$38*60,$C64,2100,"M","")</f>
        <v>0.51191948983387325</v>
      </c>
      <c r="AH64" s="15" t="s">
        <v>91</v>
      </c>
      <c r="AI64">
        <v>80</v>
      </c>
      <c r="AJ64" s="17" cm="1">
        <f t="array" ref="AJ64">STOWA2024_JAARROND_T(AJ$38*60,$C64,2100,"H","")</f>
        <v>3943.6521552050799</v>
      </c>
      <c r="AK64" s="17" cm="1">
        <f t="array" ref="AK64">STOWA2024_JAARROND_T(AK$38*60,$C64,2100,"H","")</f>
        <v>368.9124026457585</v>
      </c>
      <c r="AL64" s="17" cm="1">
        <f t="array" ref="AL64">STOWA2024_JAARROND_T(AL$38*60,$C64,2100,"H","")</f>
        <v>152.25557591706914</v>
      </c>
      <c r="AM64" s="17" cm="1">
        <f t="array" ref="AM64">STOWA2024_JAARROND_T(AM$38*60,$C64,2100,"H","")</f>
        <v>82.224923329029281</v>
      </c>
      <c r="AN64" s="17" cm="1">
        <f t="array" ref="AN64">STOWA2024_JAARROND_T(AN$38*60,$C64,2100,"H","")</f>
        <v>50.063976115117974</v>
      </c>
      <c r="AO64" s="17" cm="1">
        <f t="array" ref="AO64">STOWA2024_JAARROND_T(AO$38*60,$C64,2100,"H","")</f>
        <v>31.75238008674128</v>
      </c>
      <c r="AP64" s="17" cm="1">
        <f t="array" ref="AP64">STOWA2024_JAARROND_T(AP$38*60,$C64,2100,"H","")</f>
        <v>24.422037989788038</v>
      </c>
      <c r="AQ64" s="17" cm="1">
        <f t="array" ref="AQ64">STOWA2024_JAARROND_T(AQ$38*60,$C64,2100,"H","")</f>
        <v>11.502964957049729</v>
      </c>
      <c r="AR64" s="17" cm="1">
        <f t="array" ref="AR64">STOWA2024_JAARROND_T(AR$38*60,$C64,2100,"H","")</f>
        <v>6.0877449838508628</v>
      </c>
      <c r="AS64" s="17" cm="1">
        <f t="array" ref="AS64">STOWA2024_JAARROND_T(AS$38*60,$C64,2100,"H","")</f>
        <v>3.6892862711478305</v>
      </c>
      <c r="AT64" s="17" cm="1">
        <f t="array" ref="AT64">STOWA2024_JAARROND_T(AT$38*60,$C64,2100,"H","")</f>
        <v>2.4190335426969769</v>
      </c>
      <c r="AU64" s="17" cm="1">
        <f t="array" ref="AU64">STOWA2024_JAARROND_T(AU$38*60,$C64,2100,"H","")</f>
        <v>0.6348605576913342</v>
      </c>
      <c r="AV64" s="17" cm="1">
        <f t="array" ref="AV64">STOWA2024_JAARROND_T(AV$38*60,$C64,2100,"H","")</f>
        <v>0.39847646978923484</v>
      </c>
    </row>
    <row r="65" spans="2:48" x14ac:dyDescent="0.3">
      <c r="B65" s="15" t="s">
        <v>92</v>
      </c>
      <c r="C65">
        <v>90</v>
      </c>
      <c r="D65" s="17" cm="1">
        <f t="array" ref="D65">STOWA2024_JAARROND_T(D$2*60,$C65,2100,"L","")</f>
        <v>14937.049101360555</v>
      </c>
      <c r="E65" s="17" cm="1">
        <f t="array" ref="E65">STOWA2024_JAARROND_T(E$2*60,$C65,2100,"L","")</f>
        <v>1126.7001935885892</v>
      </c>
      <c r="F65" s="17" cm="1">
        <f t="array" ref="F65">STOWA2024_JAARROND_T(F$2*60,$C65,2100,"L","")</f>
        <v>444.76357719014925</v>
      </c>
      <c r="G65" s="17" cm="1">
        <f t="array" ref="G65">STOWA2024_JAARROND_T(G$2*60,$C65,2100,"L","")</f>
        <v>262.80712954252624</v>
      </c>
      <c r="H65" s="17" cm="1">
        <f t="array" ref="H65">STOWA2024_JAARROND_T(H$2*60,$C65,2100,"L","")</f>
        <v>191.65410818506894</v>
      </c>
      <c r="I65" s="17" cm="1">
        <f t="array" ref="I65">STOWA2024_JAARROND_T(I$2*60,$C65,2100,"L","")</f>
        <v>107.3113806787786</v>
      </c>
      <c r="J65" s="17" cm="1">
        <f t="array" ref="J65">STOWA2024_JAARROND_T(J$2*60,$C65,2100,"L","")</f>
        <v>89.01160810457678</v>
      </c>
      <c r="K65" s="17" cm="1">
        <f t="array" ref="K65">STOWA2024_JAARROND_T(K$2*60,$C65,2100,"L","")</f>
        <v>52.6583943851847</v>
      </c>
      <c r="L65" s="17" cm="1">
        <f t="array" ref="L65">STOWA2024_JAARROND_T(L$2*60,$C65,2100,"L","")</f>
        <v>24.736525978192191</v>
      </c>
      <c r="M65" s="17" cm="1">
        <f t="array" ref="M65">STOWA2024_JAARROND_T(M$2*60,$C65,2100,"L","")</f>
        <v>13.70364427356785</v>
      </c>
      <c r="N65" s="17" cm="1">
        <f t="array" ref="N65">STOWA2024_JAARROND_T(N$2*60,$C65,2100,"L","")</f>
        <v>8.2812694666561821</v>
      </c>
      <c r="O65" s="17" cm="1">
        <f t="array" ref="O65">STOWA2024_JAARROND_T(O$2*60,$C65,2100,"L","")</f>
        <v>1.8136402429627083</v>
      </c>
      <c r="P65" s="17" cm="1">
        <f t="array" ref="P65">STOWA2024_JAARROND_T(P$2*60,$C65,2100,"L","")</f>
        <v>1.0480477846045788</v>
      </c>
      <c r="R65" s="15" t="s">
        <v>92</v>
      </c>
      <c r="S65">
        <v>90</v>
      </c>
      <c r="T65" s="17" cm="1">
        <f t="array" ref="T65">STOWA2024_JAARROND_T(T$38*60,$C65,2100,"M","")</f>
        <v>11113.553908499607</v>
      </c>
      <c r="U65" s="17" cm="1">
        <f t="array" ref="U65">STOWA2024_JAARROND_T(U$38*60,$C65,2100,"M","")</f>
        <v>879.81243110409002</v>
      </c>
      <c r="V65" s="17" cm="1">
        <f t="array" ref="V65">STOWA2024_JAARROND_T(V$38*60,$C65,2100,"M","")</f>
        <v>350.90169863622441</v>
      </c>
      <c r="W65" s="17" cm="1">
        <f t="array" ref="W65">STOWA2024_JAARROND_T(W$38*60,$C65,2100,"M","")</f>
        <v>206.00067530629536</v>
      </c>
      <c r="X65" s="17" cm="1">
        <f t="array" ref="X65">STOWA2024_JAARROND_T(X$38*60,$C65,2100,"M","")</f>
        <v>146.99699880387533</v>
      </c>
      <c r="Y65" s="17" cm="1">
        <f t="array" ref="Y65">STOWA2024_JAARROND_T(Y$38*60,$C65,2100,"M","")</f>
        <v>82.119856588519724</v>
      </c>
      <c r="Z65" s="17" cm="1">
        <f t="array" ref="Z65">STOWA2024_JAARROND_T(Z$38*60,$C65,2100,"M","")</f>
        <v>66.987878835902151</v>
      </c>
      <c r="AA65" s="17" cm="1">
        <f t="array" ref="AA65">STOWA2024_JAARROND_T(AA$38*60,$C65,2100,"M","")</f>
        <v>37.069787906775453</v>
      </c>
      <c r="AB65" s="17" cm="1">
        <f t="array" ref="AB65">STOWA2024_JAARROND_T(AB$38*60,$C65,2100,"M","")</f>
        <v>18.540402352344458</v>
      </c>
      <c r="AC65" s="17" cm="1">
        <f t="array" ref="AC65">STOWA2024_JAARROND_T(AC$38*60,$C65,2100,"M","")</f>
        <v>10.692924622110883</v>
      </c>
      <c r="AD65" s="17" cm="1">
        <f t="array" ref="AD65">STOWA2024_JAARROND_T(AD$38*60,$C65,2100,"M","")</f>
        <v>6.6669355507818047</v>
      </c>
      <c r="AE65" s="17" cm="1">
        <f t="array" ref="AE65">STOWA2024_JAARROND_T(AE$38*60,$C65,2100,"M","")</f>
        <v>1.518672229257199</v>
      </c>
      <c r="AF65" s="17" cm="1">
        <f t="array" ref="AF65">STOWA2024_JAARROND_T(AF$38*60,$C65,2100,"M","")</f>
        <v>0.88880932278541991</v>
      </c>
      <c r="AH65" s="15" t="s">
        <v>92</v>
      </c>
      <c r="AI65">
        <v>90</v>
      </c>
      <c r="AJ65" s="17" cm="1">
        <f t="array" ref="AJ65">STOWA2024_JAARROND_T(AJ$38*60,$C65,2100,"H","")</f>
        <v>6634.75950694322</v>
      </c>
      <c r="AK65" s="17" cm="1">
        <f t="array" ref="AK65">STOWA2024_JAARROND_T(AK$38*60,$C65,2100,"H","")</f>
        <v>571.04170915541806</v>
      </c>
      <c r="AL65" s="17" cm="1">
        <f t="array" ref="AL65">STOWA2024_JAARROND_T(AL$38*60,$C65,2100,"H","")</f>
        <v>231.75293142437027</v>
      </c>
      <c r="AM65" s="17" cm="1">
        <f t="array" ref="AM65">STOWA2024_JAARROND_T(AM$38*60,$C65,2100,"H","")</f>
        <v>134.43274317714386</v>
      </c>
      <c r="AN65" s="17" cm="1">
        <f t="array" ref="AN65">STOWA2024_JAARROND_T(AN$38*60,$C65,2100,"H","")</f>
        <v>77.995271198255224</v>
      </c>
      <c r="AO65" s="17" cm="1">
        <f t="array" ref="AO65">STOWA2024_JAARROND_T(AO$38*60,$C65,2100,"H","")</f>
        <v>51.293451141600933</v>
      </c>
      <c r="AP65" s="17" cm="1">
        <f t="array" ref="AP65">STOWA2024_JAARROND_T(AP$38*60,$C65,2100,"H","")</f>
        <v>40.632905533548254</v>
      </c>
      <c r="AQ65" s="17" cm="1">
        <f t="array" ref="AQ65">STOWA2024_JAARROND_T(AQ$38*60,$C65,2100,"H","")</f>
        <v>20.455988880472862</v>
      </c>
      <c r="AR65" s="17" cm="1">
        <f t="array" ref="AR65">STOWA2024_JAARROND_T(AR$38*60,$C65,2100,"H","")</f>
        <v>11.277769984541274</v>
      </c>
      <c r="AS65" s="17" cm="1">
        <f t="array" ref="AS65">STOWA2024_JAARROND_T(AS$38*60,$C65,2100,"H","")</f>
        <v>6.9445278839973357</v>
      </c>
      <c r="AT65" s="17" cm="1">
        <f t="array" ref="AT65">STOWA2024_JAARROND_T(AT$38*60,$C65,2100,"H","")</f>
        <v>4.5609571555617752</v>
      </c>
      <c r="AU65" s="17" cm="1">
        <f t="array" ref="AU65">STOWA2024_JAARROND_T(AU$38*60,$C65,2100,"H","")</f>
        <v>1.1150430878636797</v>
      </c>
      <c r="AV65" s="17" cm="1">
        <f t="array" ref="AV65">STOWA2024_JAARROND_T(AV$38*60,$C65,2100,"H","")</f>
        <v>0.66796413095949136</v>
      </c>
    </row>
    <row r="66" spans="2:48" x14ac:dyDescent="0.3">
      <c r="B66" s="15" t="s">
        <v>93</v>
      </c>
      <c r="C66">
        <v>100</v>
      </c>
      <c r="D66" s="17" cm="1">
        <f t="array" ref="D66">STOWA2024_JAARROND_T(D$2*60,$C66,2100,"L","")</f>
        <v>23694.464847268526</v>
      </c>
      <c r="E66" s="17" cm="1">
        <f t="array" ref="E66">STOWA2024_JAARROND_T(E$2*60,$C66,2100,"L","")</f>
        <v>1656.5217567267339</v>
      </c>
      <c r="F66" s="17" cm="1">
        <f t="array" ref="F66">STOWA2024_JAARROND_T(F$2*60,$C66,2100,"L","")</f>
        <v>643.19789788667788</v>
      </c>
      <c r="G66" s="17" cm="1">
        <f t="array" ref="G66">STOWA2024_JAARROND_T(G$2*60,$C66,2100,"L","")</f>
        <v>383.7436971602026</v>
      </c>
      <c r="H66" s="17" cm="1">
        <f t="array" ref="H66">STOWA2024_JAARROND_T(H$2*60,$C66,2100,"L","")</f>
        <v>289.4046417407497</v>
      </c>
      <c r="I66" s="17" cm="1">
        <f t="array" ref="I66">STOWA2024_JAARROND_T(I$2*60,$C66,2100,"L","")</f>
        <v>223.87543939290791</v>
      </c>
      <c r="J66" s="17" cm="1">
        <f t="array" ref="J66">STOWA2024_JAARROND_T(J$2*60,$C66,2100,"L","")</f>
        <v>194.03977829254171</v>
      </c>
      <c r="K66" s="17" cm="1">
        <f t="array" ref="K66">STOWA2024_JAARROND_T(K$2*60,$C66,2100,"L","")</f>
        <v>92.386594089418153</v>
      </c>
      <c r="L66" s="17" cm="1">
        <f t="array" ref="L66">STOWA2024_JAARROND_T(L$2*60,$C66,2100,"L","")</f>
        <v>45.824392536671759</v>
      </c>
      <c r="M66" s="17" cm="1">
        <f t="array" ref="M66">STOWA2024_JAARROND_T(M$2*60,$C66,2100,"L","")</f>
        <v>26.124245060496893</v>
      </c>
      <c r="N66" s="17" cm="1">
        <f t="array" ref="N66">STOWA2024_JAARROND_T(N$2*60,$C66,2100,"L","")</f>
        <v>15.980556182612768</v>
      </c>
      <c r="O66" s="17" cm="1">
        <f t="array" ref="O66">STOWA2024_JAARROND_T(O$2*60,$C66,2100,"L","")</f>
        <v>3.3718500247026717</v>
      </c>
      <c r="P66" s="17" cm="1">
        <f t="array" ref="P66">STOWA2024_JAARROND_T(P$2*60,$C66,2100,"L","")</f>
        <v>1.8727117475600266</v>
      </c>
      <c r="R66" s="15" t="s">
        <v>93</v>
      </c>
      <c r="S66">
        <v>100</v>
      </c>
      <c r="T66" s="17" cm="1">
        <f t="array" ref="T66">STOWA2024_JAARROND_T(T$38*60,$C66,2100,"M","")</f>
        <v>17643.454731688656</v>
      </c>
      <c r="U66" s="17" cm="1">
        <f t="array" ref="U66">STOWA2024_JAARROND_T(U$38*60,$C66,2100,"M","")</f>
        <v>1294.9561858904467</v>
      </c>
      <c r="V66" s="17" cm="1">
        <f t="array" ref="V66">STOWA2024_JAARROND_T(V$38*60,$C66,2100,"M","")</f>
        <v>508.17071557255332</v>
      </c>
      <c r="W66" s="17" cm="1">
        <f t="array" ref="W66">STOWA2024_JAARROND_T(W$38*60,$C66,2100,"M","")</f>
        <v>301.34241780537923</v>
      </c>
      <c r="X66" s="17" cm="1">
        <f t="array" ref="X66">STOWA2024_JAARROND_T(X$38*60,$C66,2100,"M","")</f>
        <v>222.44687890430302</v>
      </c>
      <c r="Y66" s="17" cm="1">
        <f t="array" ref="Y66">STOWA2024_JAARROND_T(Y$38*60,$C66,2100,"M","")</f>
        <v>167.14561602925426</v>
      </c>
      <c r="Z66" s="17" cm="1">
        <f t="array" ref="Z66">STOWA2024_JAARROND_T(Z$38*60,$C66,2100,"M","")</f>
        <v>104.38972102924789</v>
      </c>
      <c r="AA66" s="17" cm="1">
        <f t="array" ref="AA66">STOWA2024_JAARROND_T(AA$38*60,$C66,2100,"M","")</f>
        <v>64.374691691698487</v>
      </c>
      <c r="AB66" s="17" cm="1">
        <f t="array" ref="AB66">STOWA2024_JAARROND_T(AB$38*60,$C66,2100,"M","")</f>
        <v>33.905592425787887</v>
      </c>
      <c r="AC66" s="17" cm="1">
        <f t="array" ref="AC66">STOWA2024_JAARROND_T(AC$38*60,$C66,2100,"M","")</f>
        <v>20.085903351179031</v>
      </c>
      <c r="AD66" s="17" cm="1">
        <f t="array" ref="AD66">STOWA2024_JAARROND_T(AD$38*60,$C66,2100,"M","")</f>
        <v>12.663074711066093</v>
      </c>
      <c r="AE66" s="17" cm="1">
        <f t="array" ref="AE66">STOWA2024_JAARROND_T(AE$38*60,$C66,2100,"M","")</f>
        <v>2.7668772108543624</v>
      </c>
      <c r="AF66" s="17" cm="1">
        <f t="array" ref="AF66">STOWA2024_JAARROND_T(AF$38*60,$C66,2100,"M","")</f>
        <v>1.5550942353654296</v>
      </c>
      <c r="AH66" s="15" t="s">
        <v>93</v>
      </c>
      <c r="AI66">
        <v>100</v>
      </c>
      <c r="AJ66" s="17" cm="1">
        <f t="array" ref="AJ66">STOWA2024_JAARROND_T(AJ$38*60,$C66,2100,"H","")</f>
        <v>10549.009659482286</v>
      </c>
      <c r="AK66" s="17" cm="1">
        <f t="array" ref="AK66">STOWA2024_JAARROND_T(AK$38*60,$C66,2100,"H","")</f>
        <v>842.24130800082207</v>
      </c>
      <c r="AL66" s="17" cm="1">
        <f t="array" ref="AL66">STOWA2024_JAARROND_T(AL$38*60,$C66,2100,"H","")</f>
        <v>336.51972947014974</v>
      </c>
      <c r="AM66" s="17" cm="1">
        <f t="array" ref="AM66">STOWA2024_JAARROND_T(AM$38*60,$C66,2100,"H","")</f>
        <v>197.32589465836421</v>
      </c>
      <c r="AN66" s="17" cm="1">
        <f t="array" ref="AN66">STOWA2024_JAARROND_T(AN$38*60,$C66,2100,"H","")</f>
        <v>115.39264227145469</v>
      </c>
      <c r="AO66" s="17" cm="1">
        <f t="array" ref="AO66">STOWA2024_JAARROND_T(AO$38*60,$C66,2100,"H","")</f>
        <v>78.322917788272662</v>
      </c>
      <c r="AP66" s="17" cm="1">
        <f t="array" ref="AP66">STOWA2024_JAARROND_T(AP$38*60,$C66,2100,"H","")</f>
        <v>63.70212413025687</v>
      </c>
      <c r="AQ66" s="17" cm="1">
        <f t="array" ref="AQ66">STOWA2024_JAARROND_T(AQ$38*60,$C66,2100,"H","")</f>
        <v>34.871347891081378</v>
      </c>
      <c r="AR66" s="17" cm="1">
        <f t="array" ref="AR66">STOWA2024_JAARROND_T(AR$38*60,$C66,2100,"H","")</f>
        <v>20.15115878178797</v>
      </c>
      <c r="AS66" s="17" cm="1">
        <f t="array" ref="AS66">STOWA2024_JAARROND_T(AS$38*60,$C66,2100,"H","")</f>
        <v>12.705042548304069</v>
      </c>
      <c r="AT66" s="17" cm="1">
        <f t="array" ref="AT66">STOWA2024_JAARROND_T(AT$38*60,$C66,2100,"H","")</f>
        <v>8.42192387047605</v>
      </c>
      <c r="AU66" s="17" cm="1">
        <f t="array" ref="AU66">STOWA2024_JAARROND_T(AU$38*60,$C66,2100,"H","")</f>
        <v>1.9612806270405503</v>
      </c>
      <c r="AV66" s="17" cm="1">
        <f t="array" ref="AV66">STOWA2024_JAARROND_T(AV$38*60,$C66,2100,"H","")</f>
        <v>1.1272690214161867</v>
      </c>
    </row>
    <row r="67" spans="2:48" x14ac:dyDescent="0.3">
      <c r="B67" s="15" t="s">
        <v>94</v>
      </c>
      <c r="C67">
        <v>110</v>
      </c>
      <c r="D67" s="17" cm="1">
        <f t="array" ref="D67">STOWA2024_JAARROND_T(D$2*60,$C67,2100,"L","")</f>
        <v>35932.837338806567</v>
      </c>
      <c r="E67" s="17" cm="1">
        <f t="array" ref="E67">STOWA2024_JAARROND_T(E$2*60,$C67,2100,"L","")</f>
        <v>2344.3623958679927</v>
      </c>
      <c r="F67" s="17" cm="1">
        <f t="array" ref="F67">STOWA2024_JAARROND_T(F$2*60,$C67,2100,"L","")</f>
        <v>896.42275158451446</v>
      </c>
      <c r="G67" s="17" cm="1">
        <f t="array" ref="G67">STOWA2024_JAARROND_T(G$2*60,$C67,2100,"L","")</f>
        <v>539.24281261911528</v>
      </c>
      <c r="H67" s="17" cm="1">
        <f t="array" ref="H67">STOWA2024_JAARROND_T(H$2*60,$C67,2100,"L","")</f>
        <v>419.03919940407411</v>
      </c>
      <c r="I67" s="17" cm="1">
        <f t="array" ref="I67">STOWA2024_JAARROND_T(I$2*60,$C67,2100,"L","")</f>
        <v>337.7140543804104</v>
      </c>
      <c r="J67" s="17" cm="1">
        <f t="array" ref="J67">STOWA2024_JAARROND_T(J$2*60,$C67,2100,"L","")</f>
        <v>301.77530792121377</v>
      </c>
      <c r="K67" s="17" cm="1">
        <f t="array" ref="K67">STOWA2024_JAARROND_T(K$2*60,$C67,2100,"L","")</f>
        <v>155.67335583853929</v>
      </c>
      <c r="L67" s="17" cm="1">
        <f t="array" ref="L67">STOWA2024_JAARROND_T(L$2*60,$C67,2100,"L","")</f>
        <v>81.877693584293226</v>
      </c>
      <c r="M67" s="17" cm="1">
        <f t="array" ref="M67">STOWA2024_JAARROND_T(M$2*60,$C67,2100,"L","")</f>
        <v>48.349658856819183</v>
      </c>
      <c r="N67" s="17" cm="1">
        <f t="array" ref="N67">STOWA2024_JAARROND_T(N$2*60,$C67,2100,"L","")</f>
        <v>30.155253122554242</v>
      </c>
      <c r="O67" s="17" cm="1">
        <f t="array" ref="O67">STOWA2024_JAARROND_T(O$2*60,$C67,2100,"L","")</f>
        <v>6.2791707525828544</v>
      </c>
      <c r="P67" s="17" cm="1">
        <f t="array" ref="P67">STOWA2024_JAARROND_T(P$2*60,$C67,2100,"L","")</f>
        <v>3.3751845118081674</v>
      </c>
      <c r="R67" s="15" t="s">
        <v>94</v>
      </c>
      <c r="S67">
        <v>110</v>
      </c>
      <c r="T67" s="17" cm="1">
        <f t="array" ref="T67">STOWA2024_JAARROND_T(T$38*60,$C67,2100,"M","")</f>
        <v>26773.557478881168</v>
      </c>
      <c r="U67" s="17" cm="1">
        <f t="array" ref="U67">STOWA2024_JAARROND_T(U$38*60,$C67,2100,"M","")</f>
        <v>1834.3085356709098</v>
      </c>
      <c r="V67" s="17" cm="1">
        <f t="array" ref="V67">STOWA2024_JAARROND_T(V$38*60,$C67,2100,"M","")</f>
        <v>709.06097955558823</v>
      </c>
      <c r="W67" s="17" cm="1">
        <f t="array" ref="W67">STOWA2024_JAARROND_T(W$38*60,$C67,2100,"M","")</f>
        <v>424.08347992418948</v>
      </c>
      <c r="X67" s="17" cm="1">
        <f t="array" ref="X67">STOWA2024_JAARROND_T(X$38*60,$C67,2100,"M","")</f>
        <v>322.6591743277055</v>
      </c>
      <c r="Y67" s="17" cm="1">
        <f t="array" ref="Y67">STOWA2024_JAARROND_T(Y$38*60,$C67,2100,"M","")</f>
        <v>252.62081671234176</v>
      </c>
      <c r="Z67" s="17" cm="1">
        <f t="array" ref="Z67">STOWA2024_JAARROND_T(Z$38*60,$C67,2100,"M","")</f>
        <v>220.91970726730472</v>
      </c>
      <c r="AA67" s="17" cm="1">
        <f t="array" ref="AA67">STOWA2024_JAARROND_T(AA$38*60,$C67,2100,"M","")</f>
        <v>107.52078328245439</v>
      </c>
      <c r="AB67" s="17" cm="1">
        <f t="array" ref="AB67">STOWA2024_JAARROND_T(AB$38*60,$C67,2100,"M","")</f>
        <v>59.89209664881993</v>
      </c>
      <c r="AC67" s="17" cm="1">
        <f t="array" ref="AC67">STOWA2024_JAARROND_T(AC$38*60,$C67,2100,"M","")</f>
        <v>36.677298981456779</v>
      </c>
      <c r="AD67" s="17" cm="1">
        <f t="array" ref="AD67">STOWA2024_JAARROND_T(AD$38*60,$C67,2100,"M","")</f>
        <v>23.544189055720899</v>
      </c>
      <c r="AE67" s="17" cm="1">
        <f t="array" ref="AE67">STOWA2024_JAARROND_T(AE$38*60,$C67,2100,"M","")</f>
        <v>5.0488059812341177</v>
      </c>
      <c r="AF67" s="17" cm="1">
        <f t="array" ref="AF67">STOWA2024_JAARROND_T(AF$38*60,$C67,2100,"M","")</f>
        <v>2.7429113202359345</v>
      </c>
      <c r="AH67" s="15" t="s">
        <v>94</v>
      </c>
      <c r="AI67">
        <v>110</v>
      </c>
      <c r="AJ67" s="17" cm="1">
        <f t="array" ref="AJ67">STOWA2024_JAARROND_T(AJ$38*60,$C67,2100,"H","")</f>
        <v>16027.885684954121</v>
      </c>
      <c r="AK67" s="17" cm="1">
        <f t="array" ref="AK67">STOWA2024_JAARROND_T(AK$38*60,$C67,2100,"H","")</f>
        <v>1195.0917299009088</v>
      </c>
      <c r="AL67" s="17" cm="1">
        <f t="array" ref="AL67">STOWA2024_JAARROND_T(AL$38*60,$C67,2100,"H","")</f>
        <v>470.58431197568228</v>
      </c>
      <c r="AM67" s="17" cm="1">
        <f t="array" ref="AM67">STOWA2024_JAARROND_T(AM$38*60,$C67,2100,"H","")</f>
        <v>278.48538007140405</v>
      </c>
      <c r="AN67" s="17" cm="1">
        <f t="array" ref="AN67">STOWA2024_JAARROND_T(AN$38*60,$C67,2100,"H","")</f>
        <v>204.137557948498</v>
      </c>
      <c r="AO67" s="17" cm="1">
        <f t="array" ref="AO67">STOWA2024_JAARROND_T(AO$38*60,$C67,2100,"H","")</f>
        <v>114.35284287327137</v>
      </c>
      <c r="AP67" s="17" cm="1">
        <f t="array" ref="AP67">STOWA2024_JAARROND_T(AP$38*60,$C67,2100,"H","")</f>
        <v>95.229195748623241</v>
      </c>
      <c r="AQ67" s="17" cm="1">
        <f t="array" ref="AQ67">STOWA2024_JAARROND_T(AQ$38*60,$C67,2100,"H","")</f>
        <v>57.316522750747694</v>
      </c>
      <c r="AR67" s="17" cm="1">
        <f t="array" ref="AR67">STOWA2024_JAARROND_T(AR$38*60,$C67,2100,"H","")</f>
        <v>34.867738115581979</v>
      </c>
      <c r="AS67" s="17" cm="1">
        <f t="array" ref="AS67">STOWA2024_JAARROND_T(AS$38*60,$C67,2100,"H","")</f>
        <v>22.646823549529906</v>
      </c>
      <c r="AT67" s="17" cm="1">
        <f t="array" ref="AT67">STOWA2024_JAARROND_T(AT$38*60,$C67,2100,"H","")</f>
        <v>15.25047585436387</v>
      </c>
      <c r="AU67" s="17" cm="1">
        <f t="array" ref="AU67">STOWA2024_JAARROND_T(AU$38*60,$C67,2100,"H","")</f>
        <v>3.454440757141231</v>
      </c>
      <c r="AV67" s="17" cm="1">
        <f t="array" ref="AV67">STOWA2024_JAARROND_T(AV$38*60,$C67,2100,"H","")</f>
        <v>1.9158850404048</v>
      </c>
    </row>
    <row r="68" spans="2:48" x14ac:dyDescent="0.3">
      <c r="B68" s="15" t="s">
        <v>95</v>
      </c>
      <c r="C68">
        <v>120</v>
      </c>
      <c r="D68" s="17" cm="1">
        <f t="array" ref="D68">STOWA2024_JAARROND_T(D$2*60,$C68,2100,"L","")</f>
        <v>52512.988465652023</v>
      </c>
      <c r="E68" s="17" cm="1">
        <f t="array" ref="E68">STOWA2024_JAARROND_T(E$2*60,$C68,2100,"L","")</f>
        <v>3215.6944213117849</v>
      </c>
      <c r="F68" s="17" cm="1">
        <f t="array" ref="F68">STOWA2024_JAARROND_T(F$2*60,$C68,2100,"L","")</f>
        <v>1212.1430339246419</v>
      </c>
      <c r="G68" s="17" cm="1">
        <f t="array" ref="G68">STOWA2024_JAARROND_T(G$2*60,$C68,2100,"L","")</f>
        <v>734.37572116808894</v>
      </c>
      <c r="H68" s="17" cm="1">
        <f t="array" ref="H68">STOWA2024_JAARROND_T(H$2*60,$C68,2100,"L","")</f>
        <v>586.3012407721269</v>
      </c>
      <c r="I68" s="17" cm="1">
        <f t="array" ref="I68">STOWA2024_JAARROND_T(I$2*60,$C68,2100,"L","")</f>
        <v>490.43559696347779</v>
      </c>
      <c r="J68" s="17" cm="1">
        <f t="array" ref="J68">STOWA2024_JAARROND_T(J$2*60,$C68,2100,"L","")</f>
        <v>450.66039332103702</v>
      </c>
      <c r="K68" s="17" cm="1">
        <f t="array" ref="K68">STOWA2024_JAARROND_T(K$2*60,$C68,2100,"L","")</f>
        <v>253.30149732146344</v>
      </c>
      <c r="L68" s="17" cm="1">
        <f t="array" ref="L68">STOWA2024_JAARROND_T(L$2*60,$C68,2100,"L","")</f>
        <v>141.67354566668385</v>
      </c>
      <c r="M68" s="17" cm="1">
        <f t="array" ref="M68">STOWA2024_JAARROND_T(M$2*60,$C68,2100,"L","")</f>
        <v>87.098370254043118</v>
      </c>
      <c r="N68" s="17" cm="1">
        <f t="array" ref="N68">STOWA2024_JAARROND_T(N$2*60,$C68,2100,"L","")</f>
        <v>55.725907365540486</v>
      </c>
      <c r="O68" s="17" cm="1">
        <f t="array" ref="O68">STOWA2024_JAARROND_T(O$2*60,$C68,2100,"L","")</f>
        <v>11.712651706109902</v>
      </c>
      <c r="P68" s="17" cm="1">
        <f t="array" ref="P68">STOWA2024_JAARROND_T(P$2*60,$C68,2100,"L","")</f>
        <v>6.1373735671457847</v>
      </c>
      <c r="R68" s="15" t="s">
        <v>95</v>
      </c>
      <c r="S68">
        <v>120</v>
      </c>
      <c r="T68" s="17" cm="1">
        <f t="array" ref="T68">STOWA2024_JAARROND_T(T$38*60,$C68,2100,"M","")</f>
        <v>39148.749803102481</v>
      </c>
      <c r="U68" s="17" cm="1">
        <f t="array" ref="U68">STOWA2024_JAARROND_T(U$38*60,$C68,2100,"M","")</f>
        <v>2517.9487237633971</v>
      </c>
      <c r="V68" s="17" cm="1">
        <f t="array" ref="V68">STOWA2024_JAARROND_T(V$38*60,$C68,2100,"M","")</f>
        <v>959.71798168541955</v>
      </c>
      <c r="W68" s="17" cm="1">
        <f t="array" ref="W68">STOWA2024_JAARROND_T(W$38*60,$C68,2100,"M","")</f>
        <v>578.26497705153258</v>
      </c>
      <c r="X68" s="17" cm="1">
        <f t="array" ref="X68">STOWA2024_JAARROND_T(X$38*60,$C68,2100,"M","")</f>
        <v>452.12397142215099</v>
      </c>
      <c r="Y68" s="17" cm="1">
        <f t="array" ref="Y68">STOWA2024_JAARROND_T(Y$38*60,$C68,2100,"M","")</f>
        <v>367.45951859525331</v>
      </c>
      <c r="Z68" s="17" cm="1">
        <f t="array" ref="Z68">STOWA2024_JAARROND_T(Z$38*60,$C68,2100,"M","")</f>
        <v>330.43000520277286</v>
      </c>
      <c r="AA68" s="17" cm="1">
        <f t="array" ref="AA68">STOWA2024_JAARROND_T(AA$38*60,$C68,2100,"M","")</f>
        <v>173.61076697665789</v>
      </c>
      <c r="AB68" s="17" cm="1">
        <f t="array" ref="AB68">STOWA2024_JAARROND_T(AB$38*60,$C68,2100,"M","")</f>
        <v>102.57600169191963</v>
      </c>
      <c r="AC68" s="17" cm="1">
        <f t="array" ref="AC68">STOWA2024_JAARROND_T(AC$38*60,$C68,2100,"M","")</f>
        <v>65.262954972022754</v>
      </c>
      <c r="AD68" s="17" cm="1">
        <f t="array" ref="AD68">STOWA2024_JAARROND_T(AD$38*60,$C68,2100,"M","")</f>
        <v>42.91045459366444</v>
      </c>
      <c r="AE68" s="17" cm="1">
        <f t="array" ref="AE68">STOWA2024_JAARROND_T(AE$38*60,$C68,2100,"M","")</f>
        <v>9.2269907955665147</v>
      </c>
      <c r="AF68" s="17" cm="1">
        <f t="array" ref="AF68">STOWA2024_JAARROND_T(AF$38*60,$C68,2100,"M","")</f>
        <v>4.8779926413999029</v>
      </c>
      <c r="AH68" s="15" t="s">
        <v>95</v>
      </c>
      <c r="AI68">
        <v>120</v>
      </c>
      <c r="AJ68" s="17" cm="1">
        <f t="array" ref="AJ68">STOWA2024_JAARROND_T(AJ$38*60,$C68,2100,"H","")</f>
        <v>23460.213847677154</v>
      </c>
      <c r="AK68" s="17" cm="1">
        <f t="array" ref="AK68">STOWA2024_JAARROND_T(AK$38*60,$C68,2100,"H","")</f>
        <v>1642.8416685635361</v>
      </c>
      <c r="AL68" s="17" cm="1">
        <f t="array" ref="AL68">STOWA2024_JAARROND_T(AL$38*60,$C68,2100,"H","")</f>
        <v>638.11651583202763</v>
      </c>
      <c r="AM68" s="17" cm="1">
        <f t="array" ref="AM68">STOWA2024_JAARROND_T(AM$38*60,$C68,2100,"H","")</f>
        <v>380.63526488917768</v>
      </c>
      <c r="AN68" s="17" cm="1">
        <f t="array" ref="AN68">STOWA2024_JAARROND_T(AN$38*60,$C68,2100,"H","")</f>
        <v>286.85413432379539</v>
      </c>
      <c r="AO68" s="17" cm="1">
        <f t="array" ref="AO68">STOWA2024_JAARROND_T(AO$38*60,$C68,2100,"H","")</f>
        <v>221.68530207738539</v>
      </c>
      <c r="AP68" s="17" cm="1">
        <f t="array" ref="AP68">STOWA2024_JAARROND_T(AP$38*60,$C68,2100,"H","")</f>
        <v>192.00220555552937</v>
      </c>
      <c r="AQ68" s="17" cm="1">
        <f t="array" ref="AQ68">STOWA2024_JAARROND_T(AQ$38*60,$C68,2100,"H","")</f>
        <v>91.258602074249495</v>
      </c>
      <c r="AR68" s="17" cm="1">
        <f t="array" ref="AR68">STOWA2024_JAARROND_T(AR$38*60,$C68,2100,"H","")</f>
        <v>58.622138427703227</v>
      </c>
      <c r="AS68" s="17" cm="1">
        <f t="array" ref="AS68">STOWA2024_JAARROND_T(AS$38*60,$C68,2100,"H","")</f>
        <v>39.415392784450745</v>
      </c>
      <c r="AT68" s="17" cm="1">
        <f t="array" ref="AT68">STOWA2024_JAARROND_T(AT$38*60,$C68,2100,"H","")</f>
        <v>27.11456409231911</v>
      </c>
      <c r="AU68" s="17" cm="1">
        <f t="array" ref="AU68">STOWA2024_JAARROND_T(AU$38*60,$C68,2100,"H","")</f>
        <v>6.0927916251605403</v>
      </c>
      <c r="AV68" s="17" cm="1">
        <f t="array" ref="AV68">STOWA2024_JAARROND_T(AV$38*60,$C68,2100,"H","")</f>
        <v>3.279678006283496</v>
      </c>
    </row>
    <row r="69" spans="2:48" x14ac:dyDescent="0.3">
      <c r="B69" s="15" t="s">
        <v>96</v>
      </c>
      <c r="C69">
        <v>130</v>
      </c>
      <c r="D69" s="17" cm="1">
        <f t="array" ref="D69">STOWA2024_JAARROND_T(D$2*60,$C69,2100,"L","")</f>
        <v>74404.422039600409</v>
      </c>
      <c r="E69" s="17" cm="1">
        <f t="array" ref="E69">STOWA2024_JAARROND_T(E$2*60,$C69,2100,"L","")</f>
        <v>4297.2649863707302</v>
      </c>
      <c r="F69" s="17" cm="1">
        <f t="array" ref="F69">STOWA2024_JAARROND_T(F$2*60,$C69,2100,"L","")</f>
        <v>1598.2934769318049</v>
      </c>
      <c r="G69" s="17" cm="1">
        <f t="array" ref="G69">STOWA2024_JAARROND_T(G$2*60,$C69,2100,"L","")</f>
        <v>974.39808532423058</v>
      </c>
      <c r="H69" s="17" cm="1">
        <f t="array" ref="H69">STOWA2024_JAARROND_T(H$2*60,$C69,2100,"L","")</f>
        <v>797.29631147393934</v>
      </c>
      <c r="I69" s="17" cm="1">
        <f t="array" ref="I69">STOWA2024_JAARROND_T(I$2*60,$C69,2100,"L","")</f>
        <v>690.05654241376863</v>
      </c>
      <c r="J69" s="17" cm="1">
        <f t="array" ref="J69">STOWA2024_JAARROND_T(J$2*60,$C69,2100,"L","")</f>
        <v>650.62490212881562</v>
      </c>
      <c r="K69" s="17" cm="1">
        <f t="array" ref="K69">STOWA2024_JAARROND_T(K$2*60,$C69,2100,"L","")</f>
        <v>399.74813372610606</v>
      </c>
      <c r="L69" s="17" cm="1">
        <f t="array" ref="L69">STOWA2024_JAARROND_T(L$2*60,$C69,2100,"L","")</f>
        <v>238.18952492909645</v>
      </c>
      <c r="M69" s="17" cm="1">
        <f t="array" ref="M69">STOWA2024_JAARROND_T(M$2*60,$C69,2100,"L","")</f>
        <v>153.06755500650692</v>
      </c>
      <c r="N69" s="17" cm="1">
        <f t="array" ref="N69">STOWA2024_JAARROND_T(N$2*60,$C69,2100,"L","")</f>
        <v>100.982559440096</v>
      </c>
      <c r="O69" s="17" cm="1">
        <f t="array" ref="O69">STOWA2024_JAARROND_T(O$2*60,$C69,2100,"L","")</f>
        <v>21.884350044314974</v>
      </c>
      <c r="P69" s="17" cm="1">
        <f t="array" ref="P69">STOWA2024_JAARROND_T(P$2*60,$C69,2100,"L","")</f>
        <v>11.262510022014043</v>
      </c>
      <c r="R69" s="15" t="s">
        <v>96</v>
      </c>
      <c r="S69">
        <v>130</v>
      </c>
      <c r="T69" s="17" cm="1">
        <f t="array" ref="T69">STOWA2024_JAARROND_T(T$38*60,$C69,2100,"M","")</f>
        <v>55494.114245189478</v>
      </c>
      <c r="U69" s="17" cm="1">
        <f t="array" ref="U69">STOWA2024_JAARROND_T(U$38*60,$C69,2100,"M","")</f>
        <v>3366.9436246525515</v>
      </c>
      <c r="V69" s="17" cm="1">
        <f t="array" ref="V69">STOWA2024_JAARROND_T(V$38*60,$C69,2100,"M","")</f>
        <v>1266.4869910307023</v>
      </c>
      <c r="W69" s="17" cm="1">
        <f t="array" ref="W69">STOWA2024_JAARROND_T(W$38*60,$C69,2100,"M","")</f>
        <v>768.07424427123408</v>
      </c>
      <c r="X69" s="17" cm="1">
        <f t="array" ref="X69">STOWA2024_JAARROND_T(X$38*60,$C69,2100,"M","")</f>
        <v>615.60735809862354</v>
      </c>
      <c r="Y69" s="17" cm="1">
        <f t="array" ref="Y69">STOWA2024_JAARROND_T(Y$38*60,$C69,2100,"M","")</f>
        <v>517.74300175492488</v>
      </c>
      <c r="Z69" s="17" cm="1">
        <f t="array" ref="Z69">STOWA2024_JAARROND_T(Z$38*60,$C69,2100,"M","")</f>
        <v>477.69478328094101</v>
      </c>
      <c r="AA69" s="17" cm="1">
        <f t="array" ref="AA69">STOWA2024_JAARROND_T(AA$38*60,$C69,2100,"M","")</f>
        <v>272.13818960950186</v>
      </c>
      <c r="AB69" s="17" cm="1">
        <f t="array" ref="AB69">STOWA2024_JAARROND_T(AB$38*60,$C69,2100,"M","")</f>
        <v>170.87799707882462</v>
      </c>
      <c r="AC69" s="17" cm="1">
        <f t="array" ref="AC69">STOWA2024_JAARROND_T(AC$38*60,$C69,2100,"M","")</f>
        <v>113.40402377558961</v>
      </c>
      <c r="AD69" s="17" cm="1">
        <f t="array" ref="AD69">STOWA2024_JAARROND_T(AD$38*60,$C69,2100,"M","")</f>
        <v>76.755212271061666</v>
      </c>
      <c r="AE69" s="17" cm="1">
        <f t="array" ref="AE69">STOWA2024_JAARROND_T(AE$38*60,$C69,2100,"M","")</f>
        <v>16.889243632144542</v>
      </c>
      <c r="AF69" s="17" cm="1">
        <f t="array" ref="AF69">STOWA2024_JAARROND_T(AF$38*60,$C69,2100,"M","")</f>
        <v>8.7488293031053566</v>
      </c>
      <c r="AH69" s="15" t="s">
        <v>96</v>
      </c>
      <c r="AI69">
        <v>130</v>
      </c>
      <c r="AJ69" s="17" cm="1">
        <f t="array" ref="AJ69">STOWA2024_JAARROND_T(AJ$38*60,$C69,2100,"H","")</f>
        <v>33284.206802444634</v>
      </c>
      <c r="AK69" s="17" cm="1">
        <f t="array" ref="AK69">STOWA2024_JAARROND_T(AK$38*60,$C69,2100,"H","")</f>
        <v>2199.4235366583198</v>
      </c>
      <c r="AL69" s="17" cm="1">
        <f t="array" ref="AL69">STOWA2024_JAARROND_T(AL$38*60,$C69,2100,"H","")</f>
        <v>843.40069552617388</v>
      </c>
      <c r="AM69" s="17" cm="1">
        <f t="array" ref="AM69">STOWA2024_JAARROND_T(AM$38*60,$C69,2100,"H","")</f>
        <v>506.59756293124985</v>
      </c>
      <c r="AN69" s="17" cm="1">
        <f t="array" ref="AN69">STOWA2024_JAARROND_T(AN$38*60,$C69,2100,"H","")</f>
        <v>391.51841791066647</v>
      </c>
      <c r="AO69" s="17" cm="1">
        <f t="array" ref="AO69">STOWA2024_JAARROND_T(AO$38*60,$C69,2100,"H","")</f>
        <v>313.16896051128464</v>
      </c>
      <c r="AP69" s="17" cm="1">
        <f t="array" ref="AP69">STOWA2024_JAARROND_T(AP$38*60,$C69,2100,"H","")</f>
        <v>278.27339050194189</v>
      </c>
      <c r="AQ69" s="17" cm="1">
        <f t="array" ref="AQ69">STOWA2024_JAARROND_T(AQ$38*60,$C69,2100,"H","")</f>
        <v>141.2918716720302</v>
      </c>
      <c r="AR69" s="17" cm="1">
        <f t="array" ref="AR69">STOWA2024_JAARROND_T(AR$38*60,$C69,2100,"H","")</f>
        <v>96.041286375891559</v>
      </c>
      <c r="AS69" s="17" cm="1">
        <f t="array" ref="AS69">STOWA2024_JAARROND_T(AS$38*60,$C69,2100,"H","")</f>
        <v>67.108636049882932</v>
      </c>
      <c r="AT69" s="17" cm="1">
        <f t="array" ref="AT69">STOWA2024_JAARROND_T(AT$38*60,$C69,2100,"H","")</f>
        <v>47.384311838815499</v>
      </c>
      <c r="AU69" s="17" cm="1">
        <f t="array" ref="AU69">STOWA2024_JAARROND_T(AU$38*60,$C69,2100,"H","")</f>
        <v>10.761087236231383</v>
      </c>
      <c r="AV69" s="17" cm="1">
        <f t="array" ref="AV69">STOWA2024_JAARROND_T(AV$38*60,$C69,2100,"H","")</f>
        <v>5.6558250898065934</v>
      </c>
    </row>
    <row r="70" spans="2:48" x14ac:dyDescent="0.3">
      <c r="B70" s="15" t="s">
        <v>97</v>
      </c>
      <c r="C70">
        <v>140</v>
      </c>
      <c r="D70" s="17" cm="1">
        <f t="array" ref="D70">STOWA2024_JAARROND_T(D$2*60,$C70,2100,"L","")</f>
        <v>102687.83376030983</v>
      </c>
      <c r="E70" s="17" cm="1">
        <f t="array" ref="E70">STOWA2024_JAARROND_T(E$2*60,$C70,2100,"L","")</f>
        <v>5616.957634070186</v>
      </c>
      <c r="F70" s="17" cm="1">
        <f t="array" ref="F70">STOWA2024_JAARROND_T(F$2*60,$C70,2100,"L","")</f>
        <v>2063.0278119698341</v>
      </c>
      <c r="G70" s="17" cm="1">
        <f t="array" ref="G70">STOWA2024_JAARROND_T(G$2*60,$C70,2100,"L","")</f>
        <v>1264.7263934183936</v>
      </c>
      <c r="H70" s="17" cm="1">
        <f t="array" ref="H70">STOWA2024_JAARROND_T(H$2*60,$C70,2100,"L","")</f>
        <v>1058.4629821626031</v>
      </c>
      <c r="I70" s="17" cm="1">
        <f t="array" ref="I70">STOWA2024_JAARROND_T(I$2*60,$C70,2100,"L","")</f>
        <v>945.34210494851015</v>
      </c>
      <c r="J70" s="17" cm="1">
        <f t="array" ref="J70">STOWA2024_JAARROND_T(J$2*60,$C70,2100,"L","")</f>
        <v>912.84949434310079</v>
      </c>
      <c r="K70" s="17" cm="1">
        <f t="array" ref="K70">STOWA2024_JAARROND_T(K$2*60,$C70,2100,"L","")</f>
        <v>614.08598748060058</v>
      </c>
      <c r="L70" s="17" cm="1">
        <f t="array" ref="L70">STOWA2024_JAARROND_T(L$2*60,$C70,2100,"L","")</f>
        <v>390.22253955485485</v>
      </c>
      <c r="M70" s="17" cm="1">
        <f t="array" ref="M70">STOWA2024_JAARROND_T(M$2*60,$C70,2100,"L","")</f>
        <v>262.95375739750051</v>
      </c>
      <c r="N70" s="17" cm="1">
        <f t="array" ref="N70">STOWA2024_JAARROND_T(N$2*60,$C70,2100,"L","")</f>
        <v>179.66322965449845</v>
      </c>
      <c r="O70" s="17" cm="1">
        <f t="array" ref="O70">STOWA2024_JAARROND_T(O$2*60,$C70,2100,"L","")</f>
        <v>40.958230102304434</v>
      </c>
      <c r="P70" s="17" cm="1">
        <f t="array" ref="P70">STOWA2024_JAARROND_T(P$2*60,$C70,2100,"L","")</f>
        <v>20.863226213642065</v>
      </c>
      <c r="R70" s="15" t="s">
        <v>97</v>
      </c>
      <c r="S70">
        <v>140</v>
      </c>
      <c r="T70" s="17" cm="1">
        <f t="array" ref="T70">STOWA2024_JAARROND_T(T$38*60,$C70,2100,"M","")</f>
        <v>76618.408195947748</v>
      </c>
      <c r="U70" s="17" cm="1">
        <f t="array" ref="U70">STOWA2024_JAARROND_T(U$38*60,$C70,2100,"M","")</f>
        <v>4403.3377791548783</v>
      </c>
      <c r="V70" s="17" cm="1">
        <f t="array" ref="V70">STOWA2024_JAARROND_T(V$38*60,$C70,2100,"M","")</f>
        <v>1635.885001009985</v>
      </c>
      <c r="W70" s="17" cm="1">
        <f t="array" ref="W70">STOWA2024_JAARROND_T(W$38*60,$C70,2100,"M","")</f>
        <v>997.82866801648754</v>
      </c>
      <c r="X70" s="17" cm="1">
        <f t="array" ref="X70">STOWA2024_JAARROND_T(X$38*60,$C70,2100,"M","")</f>
        <v>818.15171819724856</v>
      </c>
      <c r="Y70" s="17" cm="1">
        <f t="array" ref="Y70">STOWA2024_JAARROND_T(Y$38*60,$C70,2100,"M","")</f>
        <v>710.13750613351272</v>
      </c>
      <c r="Z70" s="17" cm="1">
        <f t="array" ref="Z70">STOWA2024_JAARROND_T(Z$38*60,$C70,2100,"M","")</f>
        <v>671.01277979589543</v>
      </c>
      <c r="AA70" s="17" cm="1">
        <f t="array" ref="AA70">STOWA2024_JAARROND_T(AA$38*60,$C70,2100,"M","")</f>
        <v>415.557233869176</v>
      </c>
      <c r="AB70" s="17" cm="1">
        <f t="array" ref="AB70">STOWA2024_JAARROND_T(AB$38*60,$C70,2100,"M","")</f>
        <v>277.6304523882676</v>
      </c>
      <c r="AC70" s="17" cm="1">
        <f t="array" ref="AC70">STOWA2024_JAARROND_T(AC$38*60,$C70,2100,"M","")</f>
        <v>192.79596755828874</v>
      </c>
      <c r="AD70" s="17" cm="1">
        <f t="array" ref="AD70">STOWA2024_JAARROND_T(AD$38*60,$C70,2100,"M","")</f>
        <v>134.90226088958806</v>
      </c>
      <c r="AE70" s="17" cm="1">
        <f t="array" ref="AE70">STOWA2024_JAARROND_T(AE$38*60,$C70,2100,"M","")</f>
        <v>30.962939510589131</v>
      </c>
      <c r="AF70" s="17" cm="1">
        <f t="array" ref="AF70">STOWA2024_JAARROND_T(AF$38*60,$C70,2100,"M","")</f>
        <v>15.828771021841627</v>
      </c>
      <c r="AH70" s="15" t="s">
        <v>97</v>
      </c>
      <c r="AI70">
        <v>140</v>
      </c>
      <c r="AJ70" s="17" cm="1">
        <f t="array" ref="AJ70">STOWA2024_JAARROND_T(AJ$38*60,$C70,2100,"H","")</f>
        <v>45988.591980980847</v>
      </c>
      <c r="AK70" s="17" cm="1">
        <f t="array" ref="AK70">STOWA2024_JAARROND_T(AK$38*60,$C70,2100,"H","")</f>
        <v>2879.3948090426607</v>
      </c>
      <c r="AL70" s="17" cm="1">
        <f t="array" ref="AL70">STOWA2024_JAARROND_T(AL$38*60,$C70,2100,"H","")</f>
        <v>1090.8525493875804</v>
      </c>
      <c r="AM70" s="17" cm="1">
        <f t="array" ref="AM70">STOWA2024_JAARROND_T(AM$38*60,$C70,2100,"H","")</f>
        <v>659.27362663498263</v>
      </c>
      <c r="AN70" s="17" cm="1">
        <f t="array" ref="AN70">STOWA2024_JAARROND_T(AN$38*60,$C70,2100,"H","")</f>
        <v>521.40872301057993</v>
      </c>
      <c r="AO70" s="17" cm="1">
        <f t="array" ref="AO70">STOWA2024_JAARROND_T(AO$38*60,$C70,2100,"H","")</f>
        <v>430.51936639864107</v>
      </c>
      <c r="AP70" s="17" cm="1">
        <f t="array" ref="AP70">STOWA2024_JAARROND_T(AP$38*60,$C70,2100,"H","")</f>
        <v>391.75226106579407</v>
      </c>
      <c r="AQ70" s="17" cm="1">
        <f t="array" ref="AQ70">STOWA2024_JAARROND_T(AQ$38*60,$C70,2100,"H","")</f>
        <v>213.39736297820428</v>
      </c>
      <c r="AR70" s="17" cm="1">
        <f t="array" ref="AR70">STOWA2024_JAARROND_T(AR$38*60,$C70,2100,"H","")</f>
        <v>153.70206808344091</v>
      </c>
      <c r="AS70" s="17" cm="1">
        <f t="array" ref="AS70">STOWA2024_JAARROND_T(AS$38*60,$C70,2100,"H","")</f>
        <v>111.96266671815214</v>
      </c>
      <c r="AT70" s="17" cm="1">
        <f t="array" ref="AT70">STOWA2024_JAARROND_T(AT$38*60,$C70,2100,"H","")</f>
        <v>81.474968541058161</v>
      </c>
      <c r="AU70" s="17" cm="1">
        <f t="array" ref="AU70">STOWA2024_JAARROND_T(AU$38*60,$C70,2100,"H","")</f>
        <v>19.03253352523932</v>
      </c>
      <c r="AV70" s="17" cm="1">
        <f t="array" ref="AV70">STOWA2024_JAARROND_T(AV$38*60,$C70,2100,"H","")</f>
        <v>9.8278301000860164</v>
      </c>
    </row>
    <row r="71" spans="2:48" x14ac:dyDescent="0.3">
      <c r="B71" s="15" t="s">
        <v>98</v>
      </c>
      <c r="C71">
        <v>150</v>
      </c>
      <c r="D71" s="17" cm="1">
        <f t="array" ref="D71">STOWA2024_JAARROND_T(D$2*60,$C71,2100,"L","")</f>
        <v>138555.62565559623</v>
      </c>
      <c r="E71" s="17" cm="1">
        <f t="array" ref="E71">STOWA2024_JAARROND_T(E$2*60,$C71,2100,"L","")</f>
        <v>7203.8743908298202</v>
      </c>
      <c r="F71" s="17" cm="1">
        <f t="array" ref="F71">STOWA2024_JAARROND_T(F$2*60,$C71,2100,"L","")</f>
        <v>2614.7197437054019</v>
      </c>
      <c r="G71" s="17" cm="1">
        <f t="array" ref="G71">STOWA2024_JAARROND_T(G$2*60,$C71,2100,"L","")</f>
        <v>1610.9332655375915</v>
      </c>
      <c r="H71" s="17" cm="1">
        <f t="array" ref="H71">STOWA2024_JAARROND_T(H$2*60,$C71,2100,"L","")</f>
        <v>1376.5856655299785</v>
      </c>
      <c r="I71" s="17" cm="1">
        <f t="array" ref="I71">STOWA2024_JAARROND_T(I$2*60,$C71,2100,"L","")</f>
        <v>1265.8273923521911</v>
      </c>
      <c r="J71" s="17" cm="1">
        <f t="array" ref="J71">STOWA2024_JAARROND_T(J$2*60,$C71,2100,"L","")</f>
        <v>1249.8103521577443</v>
      </c>
      <c r="K71" s="17" cm="1">
        <f t="array" ref="K71">STOWA2024_JAARROND_T(K$2*60,$C71,2100,"L","")</f>
        <v>921.02654278054752</v>
      </c>
      <c r="L71" s="17" cm="1">
        <f t="array" ref="L71">STOWA2024_JAARROND_T(L$2*60,$C71,2100,"L","")</f>
        <v>624.49705029321365</v>
      </c>
      <c r="M71" s="17" cm="1">
        <f t="array" ref="M71">STOWA2024_JAARROND_T(M$2*60,$C71,2100,"L","")</f>
        <v>442.34594467085782</v>
      </c>
      <c r="N71" s="17" cm="1">
        <f t="array" ref="N71">STOWA2024_JAARROND_T(N$2*60,$C71,2100,"L","")</f>
        <v>314.17464969615395</v>
      </c>
      <c r="O71" s="17" cm="1">
        <f t="array" ref="O71">STOWA2024_JAARROND_T(O$2*60,$C71,2100,"L","")</f>
        <v>76.785923917674197</v>
      </c>
      <c r="P71" s="17" cm="1">
        <f t="array" ref="P71">STOWA2024_JAARROND_T(P$2*60,$C71,2100,"L","")</f>
        <v>39.025665330029817</v>
      </c>
      <c r="R71" s="15" t="s">
        <v>98</v>
      </c>
      <c r="S71">
        <v>150</v>
      </c>
      <c r="T71" s="17" cm="1">
        <f t="array" ref="T71">STOWA2024_JAARROND_T(T$38*60,$C71,2100,"M","")</f>
        <v>103415.69977852478</v>
      </c>
      <c r="U71" s="17" cm="1">
        <f t="array" ref="U71">STOWA2024_JAARROND_T(U$38*60,$C71,2100,"M","")</f>
        <v>5650.0193287399197</v>
      </c>
      <c r="V71" s="17" cm="1">
        <f t="array" ref="V71">STOWA2024_JAARROND_T(V$38*60,$C71,2100,"M","")</f>
        <v>2074.5947192760768</v>
      </c>
      <c r="W71" s="17" cm="1">
        <f t="array" ref="W71">STOWA2024_JAARROND_T(W$38*60,$C71,2100,"M","")</f>
        <v>1271.9692878409194</v>
      </c>
      <c r="X71" s="17" cm="1">
        <f t="array" ref="X71">STOWA2024_JAARROND_T(X$38*60,$C71,2100,"M","")</f>
        <v>1065.0492231391461</v>
      </c>
      <c r="Y71" s="17" cm="1">
        <f t="array" ref="Y71">STOWA2024_JAARROND_T(Y$38*60,$C71,2100,"M","")</f>
        <v>951.87913612698742</v>
      </c>
      <c r="Z71" s="17" cm="1">
        <f t="array" ref="Z71">STOWA2024_JAARROND_T(Z$38*60,$C71,2100,"M","")</f>
        <v>919.64340725034924</v>
      </c>
      <c r="AA71" s="17" cm="1">
        <f t="array" ref="AA71">STOWA2024_JAARROND_T(AA$38*60,$C71,2100,"M","")</f>
        <v>619.94103533882276</v>
      </c>
      <c r="AB71" s="17" cm="1">
        <f t="array" ref="AB71">STOWA2024_JAARROND_T(AB$38*60,$C71,2100,"M","")</f>
        <v>440.9694403147426</v>
      </c>
      <c r="AC71" s="17" cm="1">
        <f t="array" ref="AC71">STOWA2024_JAARROND_T(AC$38*60,$C71,2100,"M","")</f>
        <v>321.21435910587303</v>
      </c>
      <c r="AD71" s="17" cm="1">
        <f t="array" ref="AD71">STOWA2024_JAARROND_T(AD$38*60,$C71,2100,"M","")</f>
        <v>233.2072174360006</v>
      </c>
      <c r="AE71" s="17" cm="1">
        <f t="array" ref="AE71">STOWA2024_JAARROND_T(AE$38*60,$C71,2100,"M","")</f>
        <v>56.853442252864184</v>
      </c>
      <c r="AF71" s="17" cm="1">
        <f t="array" ref="AF71">STOWA2024_JAARROND_T(AF$38*60,$C71,2100,"M","")</f>
        <v>28.896652518677271</v>
      </c>
      <c r="AH71" s="15" t="s">
        <v>98</v>
      </c>
      <c r="AI71">
        <v>150</v>
      </c>
      <c r="AJ71" s="17" cm="1">
        <f t="array" ref="AJ71">STOWA2024_JAARROND_T(AJ$38*60,$C71,2100,"H","")</f>
        <v>62112.62319984514</v>
      </c>
      <c r="AK71" s="17" cm="1">
        <f t="array" ref="AK71">STOWA2024_JAARROND_T(AK$38*60,$C71,2100,"H","")</f>
        <v>3697.9197124214347</v>
      </c>
      <c r="AL71" s="17" cm="1">
        <f t="array" ref="AL71">STOWA2024_JAARROND_T(AL$38*60,$C71,2100,"H","")</f>
        <v>1384.9970122838972</v>
      </c>
      <c r="AM71" s="17" cm="1">
        <f t="array" ref="AM71">STOWA2024_JAARROND_T(AM$38*60,$C71,2100,"H","")</f>
        <v>841.65877632222646</v>
      </c>
      <c r="AN71" s="17" cm="1">
        <f t="array" ref="AN71">STOWA2024_JAARROND_T(AN$38*60,$C71,2100,"H","")</f>
        <v>679.97748513304987</v>
      </c>
      <c r="AO71" s="17" cm="1">
        <f t="array" ref="AO71">STOWA2024_JAARROND_T(AO$38*60,$C71,2100,"H","")</f>
        <v>578.22121254516185</v>
      </c>
      <c r="AP71" s="17" cm="1">
        <f t="array" ref="AP71">STOWA2024_JAARROND_T(AP$38*60,$C71,2100,"H","")</f>
        <v>537.95243450748239</v>
      </c>
      <c r="AQ71" s="17" cm="1">
        <f t="array" ref="AQ71">STOWA2024_JAARROND_T(AQ$38*60,$C71,2100,"H","")</f>
        <v>315.24150299688819</v>
      </c>
      <c r="AR71" s="17" cm="1">
        <f t="array" ref="AR71">STOWA2024_JAARROND_T(AR$38*60,$C71,2100,"H","")</f>
        <v>240.7957402234176</v>
      </c>
      <c r="AS71" s="17" cm="1">
        <f t="array" ref="AS71">STOWA2024_JAARROND_T(AS$38*60,$C71,2100,"H","")</f>
        <v>183.31394817854454</v>
      </c>
      <c r="AT71" s="17" cm="1">
        <f t="array" ref="AT71">STOWA2024_JAARROND_T(AT$38*60,$C71,2100,"H","")</f>
        <v>137.96311306702898</v>
      </c>
      <c r="AU71" s="17" cm="1">
        <f t="array" ref="AU71">STOWA2024_JAARROND_T(AU$38*60,$C71,2100,"H","")</f>
        <v>33.70905414846488</v>
      </c>
      <c r="AV71" s="17" cm="1">
        <f t="array" ref="AV71">STOWA2024_JAARROND_T(AV$38*60,$C71,2100,"H","")</f>
        <v>17.210858389234939</v>
      </c>
    </row>
    <row r="73" spans="2:48" x14ac:dyDescent="0.3">
      <c r="B73" s="16" t="s">
        <v>77</v>
      </c>
      <c r="D73" s="15" t="s">
        <v>47</v>
      </c>
      <c r="E73" s="15" t="s">
        <v>48</v>
      </c>
      <c r="F73" s="15" t="s">
        <v>49</v>
      </c>
      <c r="G73" s="15" t="s">
        <v>50</v>
      </c>
      <c r="H73" s="15" t="s">
        <v>51</v>
      </c>
      <c r="I73" s="15" t="s">
        <v>52</v>
      </c>
      <c r="J73" s="15" t="s">
        <v>53</v>
      </c>
      <c r="K73" s="15" t="s">
        <v>54</v>
      </c>
      <c r="L73" s="15" t="s">
        <v>55</v>
      </c>
      <c r="M73" s="15" t="s">
        <v>56</v>
      </c>
      <c r="N73" s="15" t="s">
        <v>57</v>
      </c>
      <c r="O73" s="15" t="s">
        <v>58</v>
      </c>
      <c r="P73" s="15" t="s">
        <v>59</v>
      </c>
      <c r="R73" s="16" t="s">
        <v>80</v>
      </c>
      <c r="T73" s="15" t="s">
        <v>47</v>
      </c>
      <c r="U73" s="15" t="s">
        <v>48</v>
      </c>
      <c r="V73" s="15" t="s">
        <v>49</v>
      </c>
      <c r="W73" s="15" t="s">
        <v>50</v>
      </c>
      <c r="X73" s="15" t="s">
        <v>51</v>
      </c>
      <c r="Y73" s="15" t="s">
        <v>52</v>
      </c>
      <c r="Z73" s="15" t="s">
        <v>53</v>
      </c>
      <c r="AA73" s="15" t="s">
        <v>54</v>
      </c>
      <c r="AB73" s="15" t="s">
        <v>55</v>
      </c>
      <c r="AC73" s="15" t="s">
        <v>56</v>
      </c>
      <c r="AD73" s="15" t="s">
        <v>57</v>
      </c>
      <c r="AE73" s="15" t="s">
        <v>58</v>
      </c>
      <c r="AF73" s="15" t="s">
        <v>59</v>
      </c>
      <c r="AH73" s="16" t="s">
        <v>83</v>
      </c>
      <c r="AJ73" s="15" t="s">
        <v>47</v>
      </c>
      <c r="AK73" s="15" t="s">
        <v>48</v>
      </c>
      <c r="AL73" s="15" t="s">
        <v>49</v>
      </c>
      <c r="AM73" s="15" t="s">
        <v>50</v>
      </c>
      <c r="AN73" s="15" t="s">
        <v>51</v>
      </c>
      <c r="AO73" s="15" t="s">
        <v>52</v>
      </c>
      <c r="AP73" s="15" t="s">
        <v>53</v>
      </c>
      <c r="AQ73" s="15" t="s">
        <v>54</v>
      </c>
      <c r="AR73" s="15" t="s">
        <v>55</v>
      </c>
      <c r="AS73" s="15" t="s">
        <v>56</v>
      </c>
      <c r="AT73" s="15" t="s">
        <v>57</v>
      </c>
      <c r="AU73" s="15" t="s">
        <v>58</v>
      </c>
      <c r="AV73" s="15" t="s">
        <v>59</v>
      </c>
    </row>
    <row r="74" spans="2:48" x14ac:dyDescent="0.3">
      <c r="D74" s="16">
        <f>10/60</f>
        <v>0.16666666666666666</v>
      </c>
      <c r="E74" s="16">
        <f>1/2</f>
        <v>0.5</v>
      </c>
      <c r="F74" s="16">
        <v>1</v>
      </c>
      <c r="G74" s="16">
        <v>2</v>
      </c>
      <c r="H74" s="16">
        <v>4</v>
      </c>
      <c r="I74" s="16">
        <v>8</v>
      </c>
      <c r="J74" s="16">
        <v>12</v>
      </c>
      <c r="K74" s="16">
        <v>24</v>
      </c>
      <c r="L74" s="16">
        <v>48</v>
      </c>
      <c r="M74" s="16">
        <f>3*24</f>
        <v>72</v>
      </c>
      <c r="N74" s="16">
        <f>4*24</f>
        <v>96</v>
      </c>
      <c r="O74" s="16">
        <f>8*24</f>
        <v>192</v>
      </c>
      <c r="P74" s="16">
        <f>10*24</f>
        <v>240</v>
      </c>
      <c r="T74" s="16">
        <f>10/60</f>
        <v>0.16666666666666666</v>
      </c>
      <c r="U74" s="16">
        <f>1/2</f>
        <v>0.5</v>
      </c>
      <c r="V74" s="16">
        <v>1</v>
      </c>
      <c r="W74" s="16">
        <v>2</v>
      </c>
      <c r="X74" s="16">
        <v>4</v>
      </c>
      <c r="Y74" s="16">
        <v>8</v>
      </c>
      <c r="Z74" s="16">
        <v>12</v>
      </c>
      <c r="AA74" s="16">
        <v>24</v>
      </c>
      <c r="AB74" s="16">
        <v>48</v>
      </c>
      <c r="AC74" s="16">
        <f>3*24</f>
        <v>72</v>
      </c>
      <c r="AD74" s="16">
        <f>4*24</f>
        <v>96</v>
      </c>
      <c r="AE74" s="16">
        <f>8*24</f>
        <v>192</v>
      </c>
      <c r="AF74" s="16">
        <f>10*24</f>
        <v>240</v>
      </c>
      <c r="AJ74" s="16">
        <f>10/60</f>
        <v>0.16666666666666666</v>
      </c>
      <c r="AK74" s="16">
        <f>1/2</f>
        <v>0.5</v>
      </c>
      <c r="AL74" s="16">
        <v>1</v>
      </c>
      <c r="AM74" s="16">
        <v>2</v>
      </c>
      <c r="AN74" s="16">
        <v>4</v>
      </c>
      <c r="AO74" s="16">
        <v>8</v>
      </c>
      <c r="AP74" s="16">
        <v>12</v>
      </c>
      <c r="AQ74" s="16">
        <v>24</v>
      </c>
      <c r="AR74" s="16">
        <v>48</v>
      </c>
      <c r="AS74" s="16">
        <f>3*24</f>
        <v>72</v>
      </c>
      <c r="AT74" s="16">
        <f>4*24</f>
        <v>96</v>
      </c>
      <c r="AU74" s="16">
        <f>8*24</f>
        <v>192</v>
      </c>
      <c r="AV74" s="16">
        <f>10*24</f>
        <v>240</v>
      </c>
    </row>
    <row r="75" spans="2:48" x14ac:dyDescent="0.3">
      <c r="B75" s="15" t="s">
        <v>84</v>
      </c>
      <c r="C75">
        <v>10</v>
      </c>
      <c r="D75" s="17" cm="1">
        <f t="array" ref="D75">STOWA2024_JAARROND_T(D$2*60,$C75,2150,"L","")</f>
        <v>0.86408678357400293</v>
      </c>
      <c r="E75" s="17" cm="1">
        <f t="array" ref="E75">STOWA2024_JAARROND_T(E$2*60,$C75,2150,"L","")</f>
        <v>0.42792270366190172</v>
      </c>
      <c r="F75" s="17" cm="1">
        <f t="array" ref="F75">STOWA2024_JAARROND_T(F$2*60,$C75,2150,"L","")</f>
        <v>0.28943208075908372</v>
      </c>
      <c r="G75" s="17" cm="1">
        <f t="array" ref="G75">STOWA2024_JAARROND_T(G$2*60,$C75,2150,"L","")</f>
        <v>0.18669262950962526</v>
      </c>
      <c r="H75" s="17" cm="1">
        <f t="array" ref="H75">STOWA2024_JAARROND_T(H$2*60,$C75,2150,"L","")</f>
        <v>0.10820234305870398</v>
      </c>
      <c r="I75" s="17" t="e" cm="1">
        <f t="array" ref="I75">STOWA2024_JAARROND_T(I$2*60,$C75,2150,"L","")</f>
        <v>#VALUE!</v>
      </c>
      <c r="J75" s="17" t="e" cm="1">
        <f t="array" ref="J75">STOWA2024_JAARROND_T(J$2*60,$C75,2150,"L","")</f>
        <v>#VALUE!</v>
      </c>
      <c r="K75" s="17" cm="1">
        <f t="array" ref="K75">STOWA2024_JAARROND_T(K$2*60,$C75,2150,"L","")</f>
        <v>2.9356296898817181E-2</v>
      </c>
      <c r="L75" s="17" cm="1">
        <f t="array" ref="L75">STOWA2024_JAARROND_T(L$2*60,$C75,2150,"L","")</f>
        <v>1.9598495815609858E-2</v>
      </c>
      <c r="M75" s="17" cm="1">
        <f t="array" ref="M75">STOWA2024_JAARROND_T(M$2*60,$C75,2150,"L","")</f>
        <v>1.6489292975436685E-2</v>
      </c>
      <c r="N75" s="17" cm="1">
        <f t="array" ref="N75">STOWA2024_JAARROND_T(N$2*60,$C75,2150,"L","")</f>
        <v>1.5067639500337234E-2</v>
      </c>
      <c r="O75" s="17" cm="1">
        <f t="array" ref="O75">STOWA2024_JAARROND_T(O$2*60,$C75,2150,"L","")</f>
        <v>1.3471235583601457E-2</v>
      </c>
      <c r="P75" s="17" cm="1">
        <f t="array" ref="P75">STOWA2024_JAARROND_T(P$2*60,$C75,2150,"L","")</f>
        <v>1.3375477595515028E-2</v>
      </c>
      <c r="R75" s="15" t="s">
        <v>84</v>
      </c>
      <c r="S75">
        <v>10</v>
      </c>
      <c r="T75" s="17" cm="1">
        <f t="array" ref="T75">STOWA2024_JAARROND_T(T$38*60,$C75,2150,"M","")</f>
        <v>0.67482946211786987</v>
      </c>
      <c r="U75" s="17" cm="1">
        <f t="array" ref="U75">STOWA2024_JAARROND_T(U$38*60,$C75,2150,"M","")</f>
        <v>0.36190046968162115</v>
      </c>
      <c r="V75" s="17" cm="1">
        <f t="array" ref="V75">STOWA2024_JAARROND_T(V$38*60,$C75,2150,"M","")</f>
        <v>0.24908688004428561</v>
      </c>
      <c r="W75" s="17" cm="1">
        <f t="array" ref="W75">STOWA2024_JAARROND_T(W$38*60,$C75,2150,"M","")</f>
        <v>0.1582377396359331</v>
      </c>
      <c r="X75" s="17" cm="1">
        <f t="array" ref="X75">STOWA2024_JAARROND_T(X$38*60,$C75,2150,"M","")</f>
        <v>7.5792112453956631E-2</v>
      </c>
      <c r="Y75" s="17" t="e" cm="1">
        <f t="array" ref="Y75">STOWA2024_JAARROND_T(Y$38*60,$C75,2150,"M","")</f>
        <v>#VALUE!</v>
      </c>
      <c r="Z75" s="17" t="e" cm="1">
        <f t="array" ref="Z75">STOWA2024_JAARROND_T(Z$38*60,$C75,2150,"M","")</f>
        <v>#VALUE!</v>
      </c>
      <c r="AA75" s="17" cm="1">
        <f t="array" ref="AA75">STOWA2024_JAARROND_T(AA$38*60,$C75,2150,"M","")</f>
        <v>2.5887520964251894E-2</v>
      </c>
      <c r="AB75" s="17" cm="1">
        <f t="array" ref="AB75">STOWA2024_JAARROND_T(AB$38*60,$C75,2150,"M","")</f>
        <v>1.8158562038969733E-2</v>
      </c>
      <c r="AC75" s="17" cm="1">
        <f t="array" ref="AC75">STOWA2024_JAARROND_T(AC$38*60,$C75,2150,"M","")</f>
        <v>1.5638314114409305E-2</v>
      </c>
      <c r="AD75" s="17" cm="1">
        <f t="array" ref="AD75">STOWA2024_JAARROND_T(AD$38*60,$C75,2150,"M","")</f>
        <v>1.4484180850173506E-2</v>
      </c>
      <c r="AE75" s="17" cm="1">
        <f t="array" ref="AE75">STOWA2024_JAARROND_T(AE$38*60,$C75,2150,"M","")</f>
        <v>1.3168870973031351E-2</v>
      </c>
      <c r="AF75" s="17" cm="1">
        <f t="array" ref="AF75">STOWA2024_JAARROND_T(AF$38*60,$C75,2150,"M","")</f>
        <v>1.4602002756051996E-2</v>
      </c>
      <c r="AH75" s="15" t="s">
        <v>84</v>
      </c>
      <c r="AI75">
        <v>10</v>
      </c>
      <c r="AJ75" s="17" cm="1">
        <f t="array" ref="AJ75">STOWA2024_JAARROND_T(AJ$38*60,$C75,2150,"H","")</f>
        <v>0.41906032670482385</v>
      </c>
      <c r="AK75" s="17" cm="1">
        <f t="array" ref="AK75">STOWA2024_JAARROND_T(AK$38*60,$C75,2150,"H","")</f>
        <v>0.25698921437492045</v>
      </c>
      <c r="AL75" s="17" cm="1">
        <f t="array" ref="AL75">STOWA2024_JAARROND_T(AL$38*60,$C75,2150,"H","")</f>
        <v>0.17894645258101108</v>
      </c>
      <c r="AM75" s="17" cm="1">
        <f t="array" ref="AM75">STOWA2024_JAARROND_T(AM$38*60,$C75,2150,"H","")</f>
        <v>9.8021044017994746E-2</v>
      </c>
      <c r="AN75" s="17" t="e" cm="1">
        <f t="array" ref="AN75">STOWA2024_JAARROND_T(AN$38*60,$C75,2150,"H","")</f>
        <v>#VALUE!</v>
      </c>
      <c r="AO75" s="17" t="e" cm="1">
        <f t="array" ref="AO75">STOWA2024_JAARROND_T(AO$38*60,$C75,2150,"H","")</f>
        <v>#VALUE!</v>
      </c>
      <c r="AP75" s="17" t="e" cm="1">
        <f t="array" ref="AP75">STOWA2024_JAARROND_T(AP$38*60,$C75,2150,"H","")</f>
        <v>#VALUE!</v>
      </c>
      <c r="AQ75" s="17" cm="1">
        <f t="array" ref="AQ75">STOWA2024_JAARROND_T(AQ$38*60,$C75,2150,"H","")</f>
        <v>1.9956011946774814E-2</v>
      </c>
      <c r="AR75" s="17" cm="1">
        <f t="array" ref="AR75">STOWA2024_JAARROND_T(AR$38*60,$C75,2150,"H","")</f>
        <v>1.5393845694935248E-2</v>
      </c>
      <c r="AS75" s="17" cm="1">
        <f t="array" ref="AS75">STOWA2024_JAARROND_T(AS$38*60,$C75,2150,"H","")</f>
        <v>1.3900923615088242E-2</v>
      </c>
      <c r="AT75" s="17" cm="1">
        <f t="array" ref="AT75">STOWA2024_JAARROND_T(AT$38*60,$C75,2150,"H","")</f>
        <v>1.324508768723137E-2</v>
      </c>
      <c r="AU75" s="17" cm="1">
        <f t="array" ref="AU75">STOWA2024_JAARROND_T(AU$38*60,$C75,2150,"H","")</f>
        <v>1.2500849499733509E-2</v>
      </c>
      <c r="AV75" s="17" cm="1">
        <f t="array" ref="AV75">STOWA2024_JAARROND_T(AV$38*60,$C75,2150,"H","")</f>
        <v>2.1319280092404875E-2</v>
      </c>
    </row>
    <row r="76" spans="2:48" x14ac:dyDescent="0.3">
      <c r="B76" s="15" t="s">
        <v>85</v>
      </c>
      <c r="C76">
        <v>20</v>
      </c>
      <c r="D76" s="17" cm="1">
        <f t="array" ref="D76">STOWA2024_JAARROND_T(D$2*60,$C76,2150,"L","")</f>
        <v>16.516010352001988</v>
      </c>
      <c r="E76" s="17" cm="1">
        <f t="array" ref="E76">STOWA2024_JAARROND_T(E$2*60,$C76,2150,"L","")</f>
        <v>3.6356633386363941</v>
      </c>
      <c r="F76" s="17" cm="1">
        <f t="array" ref="F76">STOWA2024_JAARROND_T(F$2*60,$C76,2150,"L","")</f>
        <v>1.8209965013079727</v>
      </c>
      <c r="G76" s="17" cm="1">
        <f t="array" ref="G76">STOWA2024_JAARROND_T(G$2*60,$C76,2150,"L","")</f>
        <v>0.99416178278676293</v>
      </c>
      <c r="H76" s="17" cm="1">
        <f t="array" ref="H76">STOWA2024_JAARROND_T(H$2*60,$C76,2150,"L","")</f>
        <v>0.57176203497209799</v>
      </c>
      <c r="I76" s="17" cm="1">
        <f t="array" ref="I76">STOWA2024_JAARROND_T(I$2*60,$C76,2150,"L","")</f>
        <v>0.35549920728408241</v>
      </c>
      <c r="J76" s="17" cm="1">
        <f t="array" ref="J76">STOWA2024_JAARROND_T(J$2*60,$C76,2150,"L","")</f>
        <v>0.28226038280024235</v>
      </c>
      <c r="K76" s="17" cm="1">
        <f t="array" ref="K76">STOWA2024_JAARROND_T(K$2*60,$C76,2150,"L","")</f>
        <v>0.12863490561054208</v>
      </c>
      <c r="L76" s="17" cm="1">
        <f t="array" ref="L76">STOWA2024_JAARROND_T(L$2*60,$C76,2150,"L","")</f>
        <v>6.6935507169706268E-2</v>
      </c>
      <c r="M76" s="17" cm="1">
        <f t="array" ref="M76">STOWA2024_JAARROND_T(M$2*60,$C76,2150,"L","")</f>
        <v>4.7068398820418633E-2</v>
      </c>
      <c r="N76" s="17" cm="1">
        <f t="array" ref="N76">STOWA2024_JAARROND_T(N$2*60,$C76,2150,"L","")</f>
        <v>3.7645152493492748E-2</v>
      </c>
      <c r="O76" s="17" cm="1">
        <f t="array" ref="O76">STOWA2024_JAARROND_T(O$2*60,$C76,2150,"L","")</f>
        <v>2.472497570603371E-2</v>
      </c>
      <c r="P76" s="17" cm="1">
        <f t="array" ref="P76">STOWA2024_JAARROND_T(P$2*60,$C76,2150,"L","")</f>
        <v>2.2489672243465247E-2</v>
      </c>
      <c r="R76" s="15" t="s">
        <v>85</v>
      </c>
      <c r="S76">
        <v>20</v>
      </c>
      <c r="T76" s="17" cm="1">
        <f t="array" ref="T76">STOWA2024_JAARROND_T(T$38*60,$C76,2150,"M","")</f>
        <v>11.404927655296193</v>
      </c>
      <c r="U76" s="17" cm="1">
        <f t="array" ref="U76">STOWA2024_JAARROND_T(U$38*60,$C76,2150,"M","")</f>
        <v>2.7011189104958322</v>
      </c>
      <c r="V76" s="17" cm="1">
        <f t="array" ref="V76">STOWA2024_JAARROND_T(V$38*60,$C76,2150,"M","")</f>
        <v>1.3943957163022358</v>
      </c>
      <c r="W76" s="17" cm="1">
        <f t="array" ref="W76">STOWA2024_JAARROND_T(W$38*60,$C76,2150,"M","")</f>
        <v>0.78015686021723796</v>
      </c>
      <c r="X76" s="17" cm="1">
        <f t="array" ref="X76">STOWA2024_JAARROND_T(X$38*60,$C76,2150,"M","")</f>
        <v>0.46114363653755086</v>
      </c>
      <c r="Y76" s="17" cm="1">
        <f t="array" ref="Y76">STOWA2024_JAARROND_T(Y$38*60,$C76,2150,"M","")</f>
        <v>0.29512438809287261</v>
      </c>
      <c r="Z76" s="17" cm="1">
        <f t="array" ref="Z76">STOWA2024_JAARROND_T(Z$38*60,$C76,2150,"M","")</f>
        <v>0.23820198433244338</v>
      </c>
      <c r="AA76" s="17" cm="1">
        <f t="array" ref="AA76">STOWA2024_JAARROND_T(AA$38*60,$C76,2150,"M","")</f>
        <v>0.10464863873218475</v>
      </c>
      <c r="AB76" s="17" cm="1">
        <f t="array" ref="AB76">STOWA2024_JAARROND_T(AB$38*60,$C76,2150,"M","")</f>
        <v>5.8468964003449996E-2</v>
      </c>
      <c r="AC76" s="17" cm="1">
        <f t="array" ref="AC76">STOWA2024_JAARROND_T(AC$38*60,$C76,2150,"M","")</f>
        <v>4.2667894084458917E-2</v>
      </c>
      <c r="AD76" s="17" cm="1">
        <f t="array" ref="AD76">STOWA2024_JAARROND_T(AD$38*60,$C76,2150,"M","")</f>
        <v>3.4915875700200653E-2</v>
      </c>
      <c r="AE76" s="17" cm="1">
        <f t="array" ref="AE76">STOWA2024_JAARROND_T(AE$38*60,$C76,2150,"M","")</f>
        <v>2.3624678445624381E-2</v>
      </c>
      <c r="AF76" s="17" cm="1">
        <f t="array" ref="AF76">STOWA2024_JAARROND_T(AF$38*60,$C76,2150,"M","")</f>
        <v>2.1626329223066083E-2</v>
      </c>
      <c r="AH76" s="15" t="s">
        <v>85</v>
      </c>
      <c r="AI76">
        <v>20</v>
      </c>
      <c r="AJ76" s="17" cm="1">
        <f t="array" ref="AJ76">STOWA2024_JAARROND_T(AJ$38*60,$C76,2150,"H","")</f>
        <v>4.9296221186489921</v>
      </c>
      <c r="AK76" s="17" cm="1">
        <f t="array" ref="AK76">STOWA2024_JAARROND_T(AK$38*60,$C76,2150,"H","")</f>
        <v>1.4194386548276663</v>
      </c>
      <c r="AL76" s="17" cm="1">
        <f t="array" ref="AL76">STOWA2024_JAARROND_T(AL$38*60,$C76,2150,"H","")</f>
        <v>0.79746749571373343</v>
      </c>
      <c r="AM76" s="17" cm="1">
        <f t="array" ref="AM76">STOWA2024_JAARROND_T(AM$38*60,$C76,2150,"H","")</f>
        <v>0.47574218299143306</v>
      </c>
      <c r="AN76" s="17" cm="1">
        <f t="array" ref="AN76">STOWA2024_JAARROND_T(AN$38*60,$C76,2150,"H","")</f>
        <v>0.2973495894420557</v>
      </c>
      <c r="AO76" s="17" cm="1">
        <f t="array" ref="AO76">STOWA2024_JAARROND_T(AO$38*60,$C76,2150,"H","")</f>
        <v>0.19903315470353741</v>
      </c>
      <c r="AP76" s="17" cm="1">
        <f t="array" ref="AP76">STOWA2024_JAARROND_T(AP$38*60,$C76,2150,"H","")</f>
        <v>0.16477166868618082</v>
      </c>
      <c r="AQ76" s="17" cm="1">
        <f t="array" ref="AQ76">STOWA2024_JAARROND_T(AQ$38*60,$C76,2150,"H","")</f>
        <v>6.7764161471053325E-2</v>
      </c>
      <c r="AR76" s="17" cm="1">
        <f t="array" ref="AR76">STOWA2024_JAARROND_T(AR$38*60,$C76,2150,"H","")</f>
        <v>4.3509596653935452E-2</v>
      </c>
      <c r="AS76" s="17" cm="1">
        <f t="array" ref="AS76">STOWA2024_JAARROND_T(AS$38*60,$C76,2150,"H","")</f>
        <v>3.4263137776800394E-2</v>
      </c>
      <c r="AT76" s="17" cm="1">
        <f t="array" ref="AT76">STOWA2024_JAARROND_T(AT$38*60,$C76,2150,"H","")</f>
        <v>2.942650370609743E-2</v>
      </c>
      <c r="AU76" s="17" cm="1">
        <f t="array" ref="AU76">STOWA2024_JAARROND_T(AU$38*60,$C76,2150,"H","")</f>
        <v>2.1284037979627548E-2</v>
      </c>
      <c r="AV76" s="17" cm="1">
        <f t="array" ref="AV76">STOWA2024_JAARROND_T(AV$38*60,$C76,2150,"H","")</f>
        <v>1.9772678355708159E-2</v>
      </c>
    </row>
    <row r="77" spans="2:48" x14ac:dyDescent="0.3">
      <c r="B77" s="15" t="s">
        <v>86</v>
      </c>
      <c r="C77">
        <v>30</v>
      </c>
      <c r="D77" s="17" cm="1">
        <f t="array" ref="D77">STOWA2024_JAARROND_T(D$2*60,$C77,2150,"L","")</f>
        <v>109.05009148009471</v>
      </c>
      <c r="E77" s="17" cm="1">
        <f t="array" ref="E77">STOWA2024_JAARROND_T(E$2*60,$C77,2150,"L","")</f>
        <v>17.634069206582073</v>
      </c>
      <c r="F77" s="17" cm="1">
        <f t="array" ref="F77">STOWA2024_JAARROND_T(F$2*60,$C77,2150,"L","")</f>
        <v>8.0523807527287659</v>
      </c>
      <c r="G77" s="17" cm="1">
        <f t="array" ref="G77">STOWA2024_JAARROND_T(G$2*60,$C77,2150,"L","")</f>
        <v>4.1811180629814624</v>
      </c>
      <c r="H77" s="17" cm="1">
        <f t="array" ref="H77">STOWA2024_JAARROND_T(H$2*60,$C77,2150,"L","")</f>
        <v>2.2353602763593106</v>
      </c>
      <c r="I77" s="17" cm="1">
        <f t="array" ref="I77">STOWA2024_JAARROND_T(I$2*60,$C77,2150,"L","")</f>
        <v>1.209437855448197</v>
      </c>
      <c r="J77" s="17" cm="1">
        <f t="array" ref="J77">STOWA2024_JAARROND_T(J$2*60,$C77,2150,"L","")</f>
        <v>0.86178735224400449</v>
      </c>
      <c r="K77" s="17" cm="1">
        <f t="array" ref="K77">STOWA2024_JAARROND_T(K$2*60,$C77,2150,"L","")</f>
        <v>0.43889537590511762</v>
      </c>
      <c r="L77" s="17" cm="1">
        <f t="array" ref="L77">STOWA2024_JAARROND_T(L$2*60,$C77,2150,"L","")</f>
        <v>0.19961140415775308</v>
      </c>
      <c r="M77" s="17" cm="1">
        <f t="array" ref="M77">STOWA2024_JAARROND_T(M$2*60,$C77,2150,"L","")</f>
        <v>0.12451059555530282</v>
      </c>
      <c r="N77" s="17" cm="1">
        <f t="array" ref="N77">STOWA2024_JAARROND_T(N$2*60,$C77,2150,"L","")</f>
        <v>9.0106195701587899E-2</v>
      </c>
      <c r="O77" s="17" cm="1">
        <f t="array" ref="O77">STOWA2024_JAARROND_T(O$2*60,$C77,2150,"L","")</f>
        <v>4.5450626231316564E-2</v>
      </c>
      <c r="P77" s="17" cm="1">
        <f t="array" ref="P77">STOWA2024_JAARROND_T(P$2*60,$C77,2150,"L","")</f>
        <v>3.8077992244884465E-2</v>
      </c>
      <c r="R77" s="15" t="s">
        <v>86</v>
      </c>
      <c r="S77">
        <v>30</v>
      </c>
      <c r="T77" s="17" cm="1">
        <f t="array" ref="T77">STOWA2024_JAARROND_T(T$38*60,$C77,2150,"M","")</f>
        <v>75.670296482984782</v>
      </c>
      <c r="U77" s="17" cm="1">
        <f t="array" ref="U77">STOWA2024_JAARROND_T(U$38*60,$C77,2150,"M","")</f>
        <v>12.931844868064882</v>
      </c>
      <c r="V77" s="17" cm="1">
        <f t="array" ref="V77">STOWA2024_JAARROND_T(V$38*60,$C77,2150,"M","")</f>
        <v>5.9777251810868393</v>
      </c>
      <c r="W77" s="17" cm="1">
        <f t="array" ref="W77">STOWA2024_JAARROND_T(W$38*60,$C77,2150,"M","")</f>
        <v>3.1061563153059115</v>
      </c>
      <c r="X77" s="17" cm="1">
        <f t="array" ref="X77">STOWA2024_JAARROND_T(X$38*60,$C77,2150,"M","")</f>
        <v>1.6626385365026208</v>
      </c>
      <c r="Y77" s="17" cm="1">
        <f t="array" ref="Y77">STOWA2024_JAARROND_T(Y$38*60,$C77,2150,"M","")</f>
        <v>0.91446616573006301</v>
      </c>
      <c r="Z77" s="17" cm="1">
        <f t="array" ref="Z77">STOWA2024_JAARROND_T(Z$38*60,$C77,2150,"M","")</f>
        <v>0.66430057992532565</v>
      </c>
      <c r="AA77" s="17" cm="1">
        <f t="array" ref="AA77">STOWA2024_JAARROND_T(AA$38*60,$C77,2150,"M","")</f>
        <v>0.33757404001339558</v>
      </c>
      <c r="AB77" s="17" cm="1">
        <f t="array" ref="AB77">STOWA2024_JAARROND_T(AB$38*60,$C77,2150,"M","")</f>
        <v>0.16637935534940579</v>
      </c>
      <c r="AC77" s="17" cm="1">
        <f t="array" ref="AC77">STOWA2024_JAARROND_T(AC$38*60,$C77,2150,"M","")</f>
        <v>0.10855459744455298</v>
      </c>
      <c r="AD77" s="17" cm="1">
        <f t="array" ref="AD77">STOWA2024_JAARROND_T(AD$38*60,$C77,2150,"M","")</f>
        <v>8.0895397857114887E-2</v>
      </c>
      <c r="AE77" s="17" cm="1">
        <f t="array" ref="AE77">STOWA2024_JAARROND_T(AE$38*60,$C77,2150,"M","")</f>
        <v>4.2443793929704578E-2</v>
      </c>
      <c r="AF77" s="17" cm="1">
        <f t="array" ref="AF77">STOWA2024_JAARROND_T(AF$38*60,$C77,2150,"M","")</f>
        <v>3.5879056733206183E-2</v>
      </c>
      <c r="AH77" s="15" t="s">
        <v>86</v>
      </c>
      <c r="AI77">
        <v>30</v>
      </c>
      <c r="AJ77" s="17" cm="1">
        <f t="array" ref="AJ77">STOWA2024_JAARROND_T(AJ$38*60,$C77,2150,"H","")</f>
        <v>32.531047783882769</v>
      </c>
      <c r="AK77" s="17" cm="1">
        <f t="array" ref="AK77">STOWA2024_JAARROND_T(AK$38*60,$C77,2150,"H","")</f>
        <v>6.3538391020335023</v>
      </c>
      <c r="AL77" s="17" cm="1">
        <f t="array" ref="AL77">STOWA2024_JAARROND_T(AL$38*60,$C77,2150,"H","")</f>
        <v>3.0475206875721659</v>
      </c>
      <c r="AM77" s="17" cm="1">
        <f t="array" ref="AM77">STOWA2024_JAARROND_T(AM$38*60,$C77,2150,"H","")</f>
        <v>1.6102213280068358</v>
      </c>
      <c r="AN77" s="17" cm="1">
        <f t="array" ref="AN77">STOWA2024_JAARROND_T(AN$38*60,$C77,2150,"H","")</f>
        <v>0.88650488858458987</v>
      </c>
      <c r="AO77" s="17" cm="1">
        <f t="array" ref="AO77">STOWA2024_JAARROND_T(AO$38*60,$C77,2150,"H","")</f>
        <v>0.51945868914110505</v>
      </c>
      <c r="AP77" s="17" cm="1">
        <f t="array" ref="AP77">STOWA2024_JAARROND_T(AP$38*60,$C77,2150,"H","")</f>
        <v>0.39742215302912753</v>
      </c>
      <c r="AQ77" s="17" cm="1">
        <f t="array" ref="AQ77">STOWA2024_JAARROND_T(AQ$38*60,$C77,2150,"H","")</f>
        <v>0.19290030891235399</v>
      </c>
      <c r="AR77" s="17" cm="1">
        <f t="array" ref="AR77">STOWA2024_JAARROND_T(AR$38*60,$C77,2150,"H","")</f>
        <v>0.11141727577978323</v>
      </c>
      <c r="AS77" s="17" cm="1">
        <f t="array" ref="AS77">STOWA2024_JAARROND_T(AS$38*60,$C77,2150,"H","")</f>
        <v>7.9781739568115129E-2</v>
      </c>
      <c r="AT77" s="17" cm="1">
        <f t="array" ref="AT77">STOWA2024_JAARROND_T(AT$38*60,$C77,2150,"H","")</f>
        <v>6.3270759422494771E-2</v>
      </c>
      <c r="AU77" s="17" cm="1">
        <f t="array" ref="AU77">STOWA2024_JAARROND_T(AU$38*60,$C77,2150,"H","")</f>
        <v>3.628087141536656E-2</v>
      </c>
      <c r="AV77" s="17" cm="1">
        <f t="array" ref="AV77">STOWA2024_JAARROND_T(AV$38*60,$C77,2150,"H","")</f>
        <v>3.131490303434848E-2</v>
      </c>
    </row>
    <row r="78" spans="2:48" x14ac:dyDescent="0.3">
      <c r="B78" s="15" t="s">
        <v>87</v>
      </c>
      <c r="C78">
        <v>40</v>
      </c>
      <c r="D78" s="17" cm="1">
        <f t="array" ref="D78">STOWA2024_JAARROND_T(D$2*60,$C78,2150,"L","")</f>
        <v>405.58763421306162</v>
      </c>
      <c r="E78" s="17" cm="1">
        <f t="array" ref="E78">STOWA2024_JAARROND_T(E$2*60,$C78,2150,"L","")</f>
        <v>53.907810976578354</v>
      </c>
      <c r="F78" s="17" cm="1">
        <f t="array" ref="F78">STOWA2024_JAARROND_T(F$2*60,$C78,2150,"L","")</f>
        <v>23.734029031996901</v>
      </c>
      <c r="G78" s="17" cm="1">
        <f t="array" ref="G78">STOWA2024_JAARROND_T(G$2*60,$C78,2150,"L","")</f>
        <v>12.484238916194736</v>
      </c>
      <c r="H78" s="17" cm="1">
        <f t="array" ref="H78">STOWA2024_JAARROND_T(H$2*60,$C78,2150,"L","")</f>
        <v>6.9043395139394255</v>
      </c>
      <c r="I78" s="17" cm="1">
        <f t="array" ref="I78">STOWA2024_JAARROND_T(I$2*60,$C78,2150,"L","")</f>
        <v>3.7820409637008505</v>
      </c>
      <c r="J78" s="17" cm="1">
        <f t="array" ref="J78">STOWA2024_JAARROND_T(J$2*60,$C78,2150,"L","")</f>
        <v>2.6344635573434889</v>
      </c>
      <c r="K78" s="17" cm="1">
        <f t="array" ref="K78">STOWA2024_JAARROND_T(K$2*60,$C78,2150,"L","")</f>
        <v>1.2536507563732553</v>
      </c>
      <c r="L78" s="17" cm="1">
        <f t="array" ref="L78">STOWA2024_JAARROND_T(L$2*60,$C78,2150,"L","")</f>
        <v>0.53401647187581736</v>
      </c>
      <c r="M78" s="17" cm="1">
        <f t="array" ref="M78">STOWA2024_JAARROND_T(M$2*60,$C78,2150,"L","")</f>
        <v>0.3083940331624061</v>
      </c>
      <c r="N78" s="17" cm="1">
        <f t="array" ref="N78">STOWA2024_JAARROND_T(N$2*60,$C78,2150,"L","")</f>
        <v>0.2074165364256588</v>
      </c>
      <c r="O78" s="17" cm="1">
        <f t="array" ref="O78">STOWA2024_JAARROND_T(O$2*60,$C78,2150,"L","")</f>
        <v>8.3682567635924382E-2</v>
      </c>
      <c r="P78" s="17" cm="1">
        <f t="array" ref="P78">STOWA2024_JAARROND_T(P$2*60,$C78,2150,"L","")</f>
        <v>6.492973381314239E-2</v>
      </c>
      <c r="R78" s="15" t="s">
        <v>87</v>
      </c>
      <c r="S78">
        <v>40</v>
      </c>
      <c r="T78" s="17" cm="1">
        <f t="array" ref="T78">STOWA2024_JAARROND_T(T$38*60,$C78,2150,"M","")</f>
        <v>283.216523101581</v>
      </c>
      <c r="U78" s="17" cm="1">
        <f t="array" ref="U78">STOWA2024_JAARROND_T(U$38*60,$C78,2150,"M","")</f>
        <v>39.720233454384378</v>
      </c>
      <c r="V78" s="17" cm="1">
        <f t="array" ref="V78">STOWA2024_JAARROND_T(V$38*60,$C78,2150,"M","")</f>
        <v>17.653914128606853</v>
      </c>
      <c r="W78" s="17" cm="1">
        <f t="array" ref="W78">STOWA2024_JAARROND_T(W$38*60,$C78,2150,"M","")</f>
        <v>9.241436777113007</v>
      </c>
      <c r="X78" s="17" cm="1">
        <f t="array" ref="X78">STOWA2024_JAARROND_T(X$38*60,$C78,2150,"M","")</f>
        <v>5.0435032454706246</v>
      </c>
      <c r="Y78" s="17" cm="1">
        <f t="array" ref="Y78">STOWA2024_JAARROND_T(Y$38*60,$C78,2150,"M","")</f>
        <v>2.7269194153263885</v>
      </c>
      <c r="Z78" s="17" cm="1">
        <f t="array" ref="Z78">STOWA2024_JAARROND_T(Z$38*60,$C78,2150,"M","")</f>
        <v>1.8950658539772864</v>
      </c>
      <c r="AA78" s="17" cm="1">
        <f t="array" ref="AA78">STOWA2024_JAARROND_T(AA$38*60,$C78,2150,"M","")</f>
        <v>0.92536255144682455</v>
      </c>
      <c r="AB78" s="17" cm="1">
        <f t="array" ref="AB78">STOWA2024_JAARROND_T(AB$38*60,$C78,2150,"M","")</f>
        <v>0.42843849034128006</v>
      </c>
      <c r="AC78" s="17" cm="1">
        <f t="array" ref="AC78">STOWA2024_JAARROND_T(AC$38*60,$C78,2150,"M","")</f>
        <v>0.25989244083094692</v>
      </c>
      <c r="AD78" s="17" cm="1">
        <f t="array" ref="AD78">STOWA2024_JAARROND_T(AD$38*60,$C78,2150,"M","")</f>
        <v>0.18075233864939613</v>
      </c>
      <c r="AE78" s="17" cm="1">
        <f t="array" ref="AE78">STOWA2024_JAARROND_T(AE$38*60,$C78,2150,"M","")</f>
        <v>7.63655137988829E-2</v>
      </c>
      <c r="AF78" s="17" cm="1">
        <f t="array" ref="AF78">STOWA2024_JAARROND_T(AF$38*60,$C78,2150,"M","")</f>
        <v>5.9915045793373575E-2</v>
      </c>
      <c r="AH78" s="15" t="s">
        <v>87</v>
      </c>
      <c r="AI78">
        <v>40</v>
      </c>
      <c r="AJ78" s="17" cm="1">
        <f t="array" ref="AJ78">STOWA2024_JAARROND_T(AJ$38*60,$C78,2150,"H","")</f>
        <v>123.50234806262121</v>
      </c>
      <c r="AK78" s="17" cm="1">
        <f t="array" ref="AK78">STOWA2024_JAARROND_T(AK$38*60,$C78,2150,"H","")</f>
        <v>19.60202988029711</v>
      </c>
      <c r="AL78" s="17" cm="1">
        <f t="array" ref="AL78">STOWA2024_JAARROND_T(AL$38*60,$C78,2150,"H","")</f>
        <v>8.9167176262172543</v>
      </c>
      <c r="AM78" s="17" cm="1">
        <f t="array" ref="AM78">STOWA2024_JAARROND_T(AM$38*60,$C78,2150,"H","")</f>
        <v>4.6316738843556129</v>
      </c>
      <c r="AN78" s="17" cm="1">
        <f t="array" ref="AN78">STOWA2024_JAARROND_T(AN$38*60,$C78,2150,"H","")</f>
        <v>2.478631230160055</v>
      </c>
      <c r="AO78" s="17" cm="1">
        <f t="array" ref="AO78">STOWA2024_JAARROND_T(AO$38*60,$C78,2150,"H","")</f>
        <v>1.3363727615449785</v>
      </c>
      <c r="AP78" s="17" cm="1">
        <f t="array" ref="AP78">STOWA2024_JAARROND_T(AP$38*60,$C78,2150,"H","")</f>
        <v>0.94687395069582425</v>
      </c>
      <c r="AQ78" s="17" cm="1">
        <f t="array" ref="AQ78">STOWA2024_JAARROND_T(AQ$38*60,$C78,2150,"H","")</f>
        <v>0.48132512132661026</v>
      </c>
      <c r="AR78" s="17" cm="1">
        <f t="array" ref="AR78">STOWA2024_JAARROND_T(AR$38*60,$C78,2150,"H","")</f>
        <v>0.26297586042715632</v>
      </c>
      <c r="AS78" s="17" cm="1">
        <f t="array" ref="AS78">STOWA2024_JAARROND_T(AS$38*60,$C78,2150,"H","")</f>
        <v>0.17669362092238469</v>
      </c>
      <c r="AT78" s="17" cm="1">
        <f t="array" ref="AT78">STOWA2024_JAARROND_T(AT$38*60,$C78,2150,"H","")</f>
        <v>0.13199042397609076</v>
      </c>
      <c r="AU78" s="17" cm="1">
        <f t="array" ref="AU78">STOWA2024_JAARROND_T(AU$38*60,$C78,2150,"H","")</f>
        <v>6.1920664143531839E-2</v>
      </c>
      <c r="AV78" s="17" cm="1">
        <f t="array" ref="AV78">STOWA2024_JAARROND_T(AV$38*60,$C78,2150,"H","")</f>
        <v>4.9862084177102958E-2</v>
      </c>
    </row>
    <row r="79" spans="2:48" x14ac:dyDescent="0.3">
      <c r="B79" s="15" t="s">
        <v>88</v>
      </c>
      <c r="C79">
        <v>50</v>
      </c>
      <c r="D79" s="17" cm="1">
        <f t="array" ref="D79">STOWA2024_JAARROND_T(D$2*60,$C79,2150,"L","")</f>
        <v>1107.4388505007764</v>
      </c>
      <c r="E79" s="17" cm="1">
        <f t="array" ref="E79">STOWA2024_JAARROND_T(E$2*60,$C79,2150,"L","")</f>
        <v>126.37298239252932</v>
      </c>
      <c r="F79" s="17" cm="1">
        <f t="array" ref="F79">STOWA2024_JAARROND_T(F$2*60,$C79,2150,"L","")</f>
        <v>54.156638334106802</v>
      </c>
      <c r="G79" s="17" cm="1">
        <f t="array" ref="G79">STOWA2024_JAARROND_T(G$2*60,$C79,2150,"L","")</f>
        <v>28.877547774598877</v>
      </c>
      <c r="H79" s="17" cm="1">
        <f t="array" ref="H79">STOWA2024_JAARROND_T(H$2*60,$C79,2150,"L","")</f>
        <v>16.667800934428733</v>
      </c>
      <c r="I79" s="17" cm="1">
        <f t="array" ref="I79">STOWA2024_JAARROND_T(I$2*60,$C79,2150,"L","")</f>
        <v>9.6742735681709018</v>
      </c>
      <c r="J79" s="17" cm="1">
        <f t="array" ref="J79">STOWA2024_JAARROND_T(J$2*60,$C79,2150,"L","")</f>
        <v>6.9608544069284699</v>
      </c>
      <c r="K79" s="17" cm="1">
        <f t="array" ref="K79">STOWA2024_JAARROND_T(K$2*60,$C79,2150,"L","")</f>
        <v>3.1364960748284951</v>
      </c>
      <c r="L79" s="17" cm="1">
        <f t="array" ref="L79">STOWA2024_JAARROND_T(L$2*60,$C79,2150,"L","")</f>
        <v>1.306901460436436</v>
      </c>
      <c r="M79" s="17" cm="1">
        <f t="array" ref="M79">STOWA2024_JAARROND_T(M$2*60,$C79,2150,"L","")</f>
        <v>0.72119531815347526</v>
      </c>
      <c r="N79" s="17" cm="1">
        <f t="array" ref="N79">STOWA2024_JAARROND_T(N$2*60,$C79,2150,"L","")</f>
        <v>0.46071590789174177</v>
      </c>
      <c r="O79" s="17" cm="1">
        <f t="array" ref="O79">STOWA2024_JAARROND_T(O$2*60,$C79,2150,"L","")</f>
        <v>0.15431953088285399</v>
      </c>
      <c r="P79" s="17" cm="1">
        <f t="array" ref="P79">STOWA2024_JAARROND_T(P$2*60,$C79,2150,"L","")</f>
        <v>0.11152229487696888</v>
      </c>
      <c r="R79" s="15" t="s">
        <v>88</v>
      </c>
      <c r="S79">
        <v>50</v>
      </c>
      <c r="T79" s="17" cm="1">
        <f t="array" ref="T79">STOWA2024_JAARROND_T(T$38*60,$C79,2150,"M","")</f>
        <v>776.53564493554256</v>
      </c>
      <c r="U79" s="17" cm="1">
        <f t="array" ref="U79">STOWA2024_JAARROND_T(U$38*60,$C79,2150,"M","")</f>
        <v>93.558948729990874</v>
      </c>
      <c r="V79" s="17" cm="1">
        <f t="array" ref="V79">STOWA2024_JAARROND_T(V$38*60,$C79,2150,"M","")</f>
        <v>40.486663282806632</v>
      </c>
      <c r="W79" s="17" cm="1">
        <f t="array" ref="W79">STOWA2024_JAARROND_T(W$38*60,$C79,2150,"M","")</f>
        <v>21.488904735207608</v>
      </c>
      <c r="X79" s="17" cm="1">
        <f t="array" ref="X79">STOWA2024_JAARROND_T(X$38*60,$C79,2150,"M","")</f>
        <v>12.212610937108462</v>
      </c>
      <c r="Y79" s="17" cm="1">
        <f t="array" ref="Y79">STOWA2024_JAARROND_T(Y$38*60,$C79,2150,"M","")</f>
        <v>6.9279783766675402</v>
      </c>
      <c r="Z79" s="17" cm="1">
        <f t="array" ref="Z79">STOWA2024_JAARROND_T(Z$38*60,$C79,2150,"M","")</f>
        <v>4.9116041419345082</v>
      </c>
      <c r="AA79" s="17" cm="1">
        <f t="array" ref="AA79">STOWA2024_JAARROND_T(AA$38*60,$C79,2150,"M","")</f>
        <v>2.2427208662875118</v>
      </c>
      <c r="AB79" s="17" cm="1">
        <f t="array" ref="AB79">STOWA2024_JAARROND_T(AB$38*60,$C79,2150,"M","")</f>
        <v>1.015809289981173</v>
      </c>
      <c r="AC79" s="17" cm="1">
        <f t="array" ref="AC79">STOWA2024_JAARROND_T(AC$38*60,$C79,2150,"M","")</f>
        <v>0.58987461189191381</v>
      </c>
      <c r="AD79" s="17" cm="1">
        <f t="array" ref="AD79">STOWA2024_JAARROND_T(AD$38*60,$C79,2150,"M","")</f>
        <v>0.3906724962098066</v>
      </c>
      <c r="AE79" s="17" cm="1">
        <f t="array" ref="AE79">STOWA2024_JAARROND_T(AE$38*60,$C79,2150,"M","")</f>
        <v>0.13760047290590458</v>
      </c>
      <c r="AF79" s="17" cm="1">
        <f t="array" ref="AF79">STOWA2024_JAARROND_T(AF$38*60,$C79,2150,"M","")</f>
        <v>0.10072725698132615</v>
      </c>
      <c r="AH79" s="15" t="s">
        <v>88</v>
      </c>
      <c r="AI79">
        <v>50</v>
      </c>
      <c r="AJ79" s="17" cm="1">
        <f t="array" ref="AJ79">STOWA2024_JAARROND_T(AJ$38*60,$C79,2150,"H","")</f>
        <v>342.20072362794303</v>
      </c>
      <c r="AK79" s="17" cm="1">
        <f t="array" ref="AK79">STOWA2024_JAARROND_T(AK$38*60,$C79,2150,"H","")</f>
        <v>46.65590962302732</v>
      </c>
      <c r="AL79" s="17" cm="1">
        <f t="array" ref="AL79">STOWA2024_JAARROND_T(AL$38*60,$C79,2150,"H","")</f>
        <v>20.633199223361753</v>
      </c>
      <c r="AM79" s="17" cm="1">
        <f t="array" ref="AM79">STOWA2024_JAARROND_T(AM$38*60,$C79,2150,"H","")</f>
        <v>10.827737209528381</v>
      </c>
      <c r="AN79" s="17" cm="1">
        <f t="array" ref="AN79">STOWA2024_JAARROND_T(AN$38*60,$C79,2150,"H","")</f>
        <v>5.9494362117539259</v>
      </c>
      <c r="AO79" s="17" cm="1">
        <f t="array" ref="AO79">STOWA2024_JAARROND_T(AO$38*60,$C79,2150,"H","")</f>
        <v>3.2365738241021931</v>
      </c>
      <c r="AP79" s="17" cm="1">
        <f t="array" ref="AP79">STOWA2024_JAARROND_T(AP$38*60,$C79,2150,"H","")</f>
        <v>2.2503243085993567</v>
      </c>
      <c r="AQ79" s="17" cm="1">
        <f t="array" ref="AQ79">STOWA2024_JAARROND_T(AQ$38*60,$C79,2150,"H","")</f>
        <v>1.0840875960036995</v>
      </c>
      <c r="AR79" s="17" cm="1">
        <f t="array" ref="AR79">STOWA2024_JAARROND_T(AR$38*60,$C79,2150,"H","")</f>
        <v>0.57958047694166281</v>
      </c>
      <c r="AS79" s="17" cm="1">
        <f t="array" ref="AS79">STOWA2024_JAARROND_T(AS$38*60,$C79,2150,"H","")</f>
        <v>0.37428751263421189</v>
      </c>
      <c r="AT79" s="17" cm="1">
        <f t="array" ref="AT79">STOWA2024_JAARROND_T(AT$38*60,$C79,2150,"H","")</f>
        <v>0.26777201419657226</v>
      </c>
      <c r="AU79" s="17" cm="1">
        <f t="array" ref="AU79">STOWA2024_JAARROND_T(AU$38*60,$C79,2150,"H","")</f>
        <v>0.10580912241208225</v>
      </c>
      <c r="AV79" s="17" cm="1">
        <f t="array" ref="AV79">STOWA2024_JAARROND_T(AV$38*60,$C79,2150,"H","")</f>
        <v>7.9833942554815907E-2</v>
      </c>
    </row>
    <row r="80" spans="2:48" x14ac:dyDescent="0.3">
      <c r="B80" s="15" t="s">
        <v>89</v>
      </c>
      <c r="C80">
        <v>60</v>
      </c>
      <c r="D80" s="17" cm="1">
        <f t="array" ref="D80">STOWA2024_JAARROND_T(D$2*60,$C80,2150,"L","")</f>
        <v>2496.8749361124674</v>
      </c>
      <c r="E80" s="17" cm="1">
        <f t="array" ref="E80">STOWA2024_JAARROND_T(E$2*60,$C80,2150,"L","")</f>
        <v>251.0822040313013</v>
      </c>
      <c r="F80" s="17" cm="1">
        <f t="array" ref="F80">STOWA2024_JAARROND_T(F$2*60,$C80,2150,"L","")</f>
        <v>105.095838676379</v>
      </c>
      <c r="G80" s="17" cm="1">
        <f t="array" ref="G80">STOWA2024_JAARROND_T(G$2*60,$C80,2150,"L","")</f>
        <v>56.54117325636625</v>
      </c>
      <c r="H80" s="17" cm="1">
        <f t="array" ref="H80">STOWA2024_JAARROND_T(H$2*60,$C80,2150,"L","")</f>
        <v>33.79273065981598</v>
      </c>
      <c r="I80" s="17" cm="1">
        <f t="array" ref="I80">STOWA2024_JAARROND_T(I$2*60,$C80,2150,"L","")</f>
        <v>20.751809871663607</v>
      </c>
      <c r="J80" s="17" cm="1">
        <f t="array" ref="J80">STOWA2024_JAARROND_T(J$2*60,$C80,2150,"L","")</f>
        <v>15.560876545055411</v>
      </c>
      <c r="K80" s="17" cm="1">
        <f t="array" ref="K80">STOWA2024_JAARROND_T(K$2*60,$C80,2150,"L","")</f>
        <v>7.0803549547771647</v>
      </c>
      <c r="L80" s="17" cm="1">
        <f t="array" ref="L80">STOWA2024_JAARROND_T(L$2*60,$C80,2150,"L","")</f>
        <v>2.9699926289007199</v>
      </c>
      <c r="M80" s="17" cm="1">
        <f t="array" ref="M80">STOWA2024_JAARROND_T(M$2*60,$C80,2150,"L","")</f>
        <v>1.6031334556010233</v>
      </c>
      <c r="N80" s="17" cm="1">
        <f t="array" ref="N80">STOWA2024_JAARROND_T(N$2*60,$C80,2150,"L","")</f>
        <v>0.99037137646235995</v>
      </c>
      <c r="O80" s="17" cm="1">
        <f t="array" ref="O80">STOWA2024_JAARROND_T(O$2*60,$C80,2150,"L","")</f>
        <v>0.28504046957938856</v>
      </c>
      <c r="P80" s="17" cm="1">
        <f t="array" ref="P80">STOWA2024_JAARROND_T(P$2*60,$C80,2150,"L","")</f>
        <v>0.19298687746298931</v>
      </c>
      <c r="R80" s="15" t="s">
        <v>89</v>
      </c>
      <c r="S80">
        <v>60</v>
      </c>
      <c r="T80" s="17" cm="1">
        <f t="array" ref="T80">STOWA2024_JAARROND_T(T$38*60,$C80,2150,"M","")</f>
        <v>1755.7731595527416</v>
      </c>
      <c r="U80" s="17" cm="1">
        <f t="array" ref="U80">STOWA2024_JAARROND_T(U$38*60,$C80,2150,"M","")</f>
        <v>186.56074208407813</v>
      </c>
      <c r="V80" s="17" cm="1">
        <f t="array" ref="V80">STOWA2024_JAARROND_T(V$38*60,$C80,2150,"M","")</f>
        <v>78.907837908878776</v>
      </c>
      <c r="W80" s="17" cm="1">
        <f t="array" ref="W80">STOWA2024_JAARROND_T(W$38*60,$C80,2150,"M","")</f>
        <v>42.302178320117768</v>
      </c>
      <c r="X80" s="17" cm="1">
        <f t="array" ref="X80">STOWA2024_JAARROND_T(X$38*60,$C80,2150,"M","")</f>
        <v>24.908996403910493</v>
      </c>
      <c r="Y80" s="17" cm="1">
        <f t="array" ref="Y80">STOWA2024_JAARROND_T(Y$38*60,$C80,2150,"M","")</f>
        <v>14.922084535913953</v>
      </c>
      <c r="Z80" s="17" cm="1">
        <f t="array" ref="Z80">STOWA2024_JAARROND_T(Z$38*60,$C80,2150,"M","")</f>
        <v>10.981362111807892</v>
      </c>
      <c r="AA80" s="17" cm="1">
        <f t="array" ref="AA80">STOWA2024_JAARROND_T(AA$38*60,$C80,2150,"M","")</f>
        <v>4.9374923001180226</v>
      </c>
      <c r="AB80" s="17" cm="1">
        <f t="array" ref="AB80">STOWA2024_JAARROND_T(AB$38*60,$C80,2150,"M","")</f>
        <v>2.2476241136588349</v>
      </c>
      <c r="AC80" s="17" cm="1">
        <f t="array" ref="AC80">STOWA2024_JAARROND_T(AC$38*60,$C80,2150,"M","")</f>
        <v>1.2769669630083618</v>
      </c>
      <c r="AD80" s="17" cm="1">
        <f t="array" ref="AD80">STOWA2024_JAARROND_T(AD$38*60,$C80,2150,"M","")</f>
        <v>0.81893520440985623</v>
      </c>
      <c r="AE80" s="17" cm="1">
        <f t="array" ref="AE80">STOWA2024_JAARROND_T(AE$38*60,$C80,2150,"M","")</f>
        <v>0.24830826688722854</v>
      </c>
      <c r="AF80" s="17" cm="1">
        <f t="array" ref="AF80">STOWA2024_JAARROND_T(AF$38*60,$C80,2150,"M","")</f>
        <v>0.17050879022586818</v>
      </c>
      <c r="AH80" s="15" t="s">
        <v>89</v>
      </c>
      <c r="AI80">
        <v>60</v>
      </c>
      <c r="AJ80" s="17" cm="1">
        <f t="array" ref="AJ80">STOWA2024_JAARROND_T(AJ$38*60,$C80,2150,"H","")</f>
        <v>779.42254161928554</v>
      </c>
      <c r="AK80" s="17" cm="1">
        <f t="array" ref="AK80">STOWA2024_JAARROND_T(AK$38*60,$C80,2150,"H","")</f>
        <v>93.853693935160095</v>
      </c>
      <c r="AL80" s="17" cm="1">
        <f t="array" ref="AL80">STOWA2024_JAARROND_T(AL$38*60,$C80,2150,"H","")</f>
        <v>40.610134598888443</v>
      </c>
      <c r="AM80" s="17" cm="1">
        <f t="array" ref="AM80">STOWA2024_JAARROND_T(AM$38*60,$C80,2150,"H","")</f>
        <v>21.555516681127628</v>
      </c>
      <c r="AN80" s="17" cm="1">
        <f t="array" ref="AN80">STOWA2024_JAARROND_T(AN$38*60,$C80,2150,"H","")</f>
        <v>12.252443603923581</v>
      </c>
      <c r="AO80" s="17" cm="1">
        <f t="array" ref="AO80">STOWA2024_JAARROND_T(AO$38*60,$C80,2150,"H","")</f>
        <v>6.9521673377704509</v>
      </c>
      <c r="AP80" s="17" cm="1">
        <f t="array" ref="AP80">STOWA2024_JAARROND_T(AP$38*60,$C80,2150,"H","")</f>
        <v>4.9294401488376405</v>
      </c>
      <c r="AQ80" s="17" cm="1">
        <f t="array" ref="AQ80">STOWA2024_JAARROND_T(AQ$38*60,$C80,2150,"H","")</f>
        <v>2.2504535104932382</v>
      </c>
      <c r="AR80" s="17" cm="1">
        <f t="array" ref="AR80">STOWA2024_JAARROND_T(AR$38*60,$C80,2150,"H","")</f>
        <v>1.2047697653702354</v>
      </c>
      <c r="AS80" s="17" cm="1">
        <f t="array" ref="AS80">STOWA2024_JAARROND_T(AS$38*60,$C80,2150,"H","")</f>
        <v>0.76193144588520356</v>
      </c>
      <c r="AT80" s="17" cm="1">
        <f t="array" ref="AT80">STOWA2024_JAARROND_T(AT$38*60,$C80,2150,"H","")</f>
        <v>0.52937736373571254</v>
      </c>
      <c r="AU80" s="17" cm="1">
        <f t="array" ref="AU80">STOWA2024_JAARROND_T(AU$38*60,$C80,2150,"H","")</f>
        <v>0.18102655905127174</v>
      </c>
      <c r="AV80" s="17" cm="1">
        <f t="array" ref="AV80">STOWA2024_JAARROND_T(AV$38*60,$C80,2150,"H","")</f>
        <v>0.12854662158464808</v>
      </c>
    </row>
    <row r="81" spans="2:48" x14ac:dyDescent="0.3">
      <c r="B81" s="15" t="s">
        <v>90</v>
      </c>
      <c r="C81">
        <v>70</v>
      </c>
      <c r="D81" s="17" cm="1">
        <f t="array" ref="D81">STOWA2024_JAARROND_T(D$2*60,$C81,2150,"L","")</f>
        <v>4942.5909456556983</v>
      </c>
      <c r="E81" s="17" cm="1">
        <f t="array" ref="E81">STOWA2024_JAARROND_T(E$2*60,$C81,2150,"L","")</f>
        <v>445.99423149178511</v>
      </c>
      <c r="F81" s="17" cm="1">
        <f t="array" ref="F81">STOWA2024_JAARROND_T(F$2*60,$C81,2150,"L","")</f>
        <v>182.74961818874519</v>
      </c>
      <c r="G81" s="17" cm="1">
        <f t="array" ref="G81">STOWA2024_JAARROND_T(G$2*60,$C81,2150,"L","")</f>
        <v>98.845579319771559</v>
      </c>
      <c r="H81" s="17" cm="1">
        <f t="array" ref="H81">STOWA2024_JAARROND_T(H$2*60,$C81,2150,"L","")</f>
        <v>60.717857113650176</v>
      </c>
      <c r="I81" s="17" cm="1">
        <f t="array" ref="I81">STOWA2024_JAARROND_T(I$2*60,$C81,2150,"L","")</f>
        <v>39.123577981288797</v>
      </c>
      <c r="J81" s="17" cm="1">
        <f t="array" ref="J81">STOWA2024_JAARROND_T(J$2*60,$C81,2150,"L","")</f>
        <v>30.478092185712285</v>
      </c>
      <c r="K81" s="17" cm="1">
        <f t="array" ref="K81">STOWA2024_JAARROND_T(K$2*60,$C81,2150,"L","")</f>
        <v>14.723514762228882</v>
      </c>
      <c r="L81" s="17" cm="1">
        <f t="array" ref="L81">STOWA2024_JAARROND_T(L$2*60,$C81,2150,"L","")</f>
        <v>6.338465128510947</v>
      </c>
      <c r="M81" s="17" cm="1">
        <f t="array" ref="M81">STOWA2024_JAARROND_T(M$2*60,$C81,2150,"L","")</f>
        <v>3.4074946836016116</v>
      </c>
      <c r="N81" s="17" cm="1">
        <f t="array" ref="N81">STOWA2024_JAARROND_T(N$2*60,$C81,2150,"L","")</f>
        <v>2.0654555014291947</v>
      </c>
      <c r="O81" s="17" cm="1">
        <f t="array" ref="O81">STOWA2024_JAARROND_T(O$2*60,$C81,2150,"L","")</f>
        <v>0.52734658164977721</v>
      </c>
      <c r="P81" s="17" cm="1">
        <f t="array" ref="P81">STOWA2024_JAARROND_T(P$2*60,$C81,2150,"L","")</f>
        <v>0.33653154864763551</v>
      </c>
      <c r="R81" s="15" t="s">
        <v>90</v>
      </c>
      <c r="S81">
        <v>70</v>
      </c>
      <c r="T81" s="17" cm="1">
        <f t="array" ref="T81">STOWA2024_JAARROND_T(T$38*60,$C81,2150,"M","")</f>
        <v>3482.5884382932718</v>
      </c>
      <c r="U81" s="17" cm="1">
        <f t="array" ref="U81">STOWA2024_JAARROND_T(U$38*60,$C81,2150,"M","")</f>
        <v>332.27666319561996</v>
      </c>
      <c r="V81" s="17" cm="1">
        <f t="array" ref="V81">STOWA2024_JAARROND_T(V$38*60,$C81,2150,"M","")</f>
        <v>137.67066147223301</v>
      </c>
      <c r="W81" s="17" cm="1">
        <f t="array" ref="W81">STOWA2024_JAARROND_T(W$38*60,$C81,2150,"M","")</f>
        <v>74.278232848951404</v>
      </c>
      <c r="X81" s="17" cm="1">
        <f t="array" ref="X81">STOWA2024_JAARROND_T(X$38*60,$C81,2150,"M","")</f>
        <v>45.002052917813337</v>
      </c>
      <c r="Y81" s="17" cm="1">
        <f t="array" ref="Y81">STOWA2024_JAARROND_T(Y$38*60,$C81,2150,"M","")</f>
        <v>28.293084790040368</v>
      </c>
      <c r="Z81" s="17" cm="1">
        <f t="array" ref="Z81">STOWA2024_JAARROND_T(Z$38*60,$C81,2150,"M","")</f>
        <v>21.609935522283759</v>
      </c>
      <c r="AA81" s="17" cm="1">
        <f t="array" ref="AA81">STOWA2024_JAARROND_T(AA$38*60,$C81,2150,"M","")</f>
        <v>10.06114555218068</v>
      </c>
      <c r="AB81" s="17" cm="1">
        <f t="array" ref="AB81">STOWA2024_JAARROND_T(AB$38*60,$C81,2150,"M","")</f>
        <v>4.6884241123229655</v>
      </c>
      <c r="AC81" s="17" cm="1">
        <f t="array" ref="AC81">STOWA2024_JAARROND_T(AC$38*60,$C81,2150,"M","")</f>
        <v>2.6508281999028021</v>
      </c>
      <c r="AD81" s="17" cm="1">
        <f t="array" ref="AD81">STOWA2024_JAARROND_T(AD$38*60,$C81,2150,"M","")</f>
        <v>1.6686853481472803</v>
      </c>
      <c r="AE81" s="17" cm="1">
        <f t="array" ref="AE81">STOWA2024_JAARROND_T(AE$38*60,$C81,2150,"M","")</f>
        <v>0.44876196502888904</v>
      </c>
      <c r="AF81" s="17" cm="1">
        <f t="array" ref="AF81">STOWA2024_JAARROND_T(AF$38*60,$C81,2150,"M","")</f>
        <v>0.29067986072975471</v>
      </c>
      <c r="AH81" s="15" t="s">
        <v>90</v>
      </c>
      <c r="AI81">
        <v>70</v>
      </c>
      <c r="AJ81" s="17" cm="1">
        <f t="array" ref="AJ81">STOWA2024_JAARROND_T(AJ$38*60,$C81,2150,"H","")</f>
        <v>1554.1996331731302</v>
      </c>
      <c r="AK81" s="17" cm="1">
        <f t="array" ref="AK81">STOWA2024_JAARROND_T(AK$38*60,$C81,2150,"H","")</f>
        <v>168.30579306713699</v>
      </c>
      <c r="AL81" s="17" cm="1">
        <f t="array" ref="AL81">STOWA2024_JAARROND_T(AL$38*60,$C81,2150,"H","")</f>
        <v>71.438312807908275</v>
      </c>
      <c r="AM81" s="17" cm="1">
        <f t="array" ref="AM81">STOWA2024_JAARROND_T(AM$38*60,$C81,2150,"H","")</f>
        <v>38.246363703585459</v>
      </c>
      <c r="AN81" s="17" cm="1">
        <f t="array" ref="AN81">STOWA2024_JAARROND_T(AN$38*60,$C81,2150,"H","")</f>
        <v>22.403050735376926</v>
      </c>
      <c r="AO81" s="17" cm="1">
        <f t="array" ref="AO81">STOWA2024_JAARROND_T(AO$38*60,$C81,2150,"H","")</f>
        <v>13.307344746367596</v>
      </c>
      <c r="AP81" s="17" cm="1">
        <f t="array" ref="AP81">STOWA2024_JAARROND_T(AP$38*60,$C81,2150,"H","")</f>
        <v>9.7322193449361407</v>
      </c>
      <c r="AQ81" s="17" cm="1">
        <f t="array" ref="AQ81">STOWA2024_JAARROND_T(AQ$38*60,$C81,2150,"H","")</f>
        <v>4.3701631344555576</v>
      </c>
      <c r="AR81" s="17" cm="1">
        <f t="array" ref="AR81">STOWA2024_JAARROND_T(AR$38*60,$C81,2150,"H","")</f>
        <v>2.381644774104025</v>
      </c>
      <c r="AS81" s="17" cm="1">
        <f t="array" ref="AS81">STOWA2024_JAARROND_T(AS$38*60,$C81,2150,"H","")</f>
        <v>1.4963748466836377</v>
      </c>
      <c r="AT81" s="17" cm="1">
        <f t="array" ref="AT81">STOWA2024_JAARROND_T(AT$38*60,$C81,2150,"H","")</f>
        <v>1.021590195236056</v>
      </c>
      <c r="AU81" s="17" cm="1">
        <f t="array" ref="AU81">STOWA2024_JAARROND_T(AU$38*60,$C81,2150,"H","")</f>
        <v>0.31009944413344265</v>
      </c>
      <c r="AV81" s="17" cm="1">
        <f t="array" ref="AV81">STOWA2024_JAARROND_T(AV$38*60,$C81,2150,"H","")</f>
        <v>0.20817949309755601</v>
      </c>
    </row>
    <row r="82" spans="2:48" x14ac:dyDescent="0.3">
      <c r="B82" s="15" t="s">
        <v>91</v>
      </c>
      <c r="C82">
        <v>80</v>
      </c>
      <c r="D82" s="17" cm="1">
        <f t="array" ref="D82">STOWA2024_JAARROND_T(D$2*60,$C82,2150,"L","")</f>
        <v>8904.2844564019852</v>
      </c>
      <c r="E82" s="17" cm="1">
        <f t="array" ref="E82">STOWA2024_JAARROND_T(E$2*60,$C82,2150,"L","")</f>
        <v>730.77774046323111</v>
      </c>
      <c r="F82" s="17" cm="1">
        <f t="array" ref="F82">STOWA2024_JAARROND_T(F$2*60,$C82,2150,"L","")</f>
        <v>293.67621656800839</v>
      </c>
      <c r="G82" s="17" cm="1">
        <f t="array" ref="G82">STOWA2024_JAARROND_T(G$2*60,$C82,2150,"L","")</f>
        <v>171.53789412242091</v>
      </c>
      <c r="H82" s="17" cm="1">
        <f t="array" ref="H82">STOWA2024_JAARROND_T(H$2*60,$C82,2150,"L","")</f>
        <v>100.03681121701587</v>
      </c>
      <c r="I82" s="17" cm="1">
        <f t="array" ref="I82">STOWA2024_JAARROND_T(I$2*60,$C82,2150,"L","")</f>
        <v>67.126736245468123</v>
      </c>
      <c r="J82" s="17" cm="1">
        <f t="array" ref="J82">STOWA2024_JAARROND_T(J$2*60,$C82,2150,"L","")</f>
        <v>54.073262862495028</v>
      </c>
      <c r="K82" s="17" cm="1">
        <f t="array" ref="K82">STOWA2024_JAARROND_T(K$2*60,$C82,2150,"L","")</f>
        <v>28.632016780149726</v>
      </c>
      <c r="L82" s="17" cm="1">
        <f t="array" ref="L82">STOWA2024_JAARROND_T(L$2*60,$C82,2150,"L","")</f>
        <v>12.817785749616828</v>
      </c>
      <c r="M82" s="17" cm="1">
        <f t="array" ref="M82">STOWA2024_JAARROND_T(M$2*60,$C82,2150,"L","")</f>
        <v>6.9577212535896829</v>
      </c>
      <c r="N82" s="17" cm="1">
        <f t="array" ref="N82">STOWA2024_JAARROND_T(N$2*60,$C82,2150,"L","")</f>
        <v>4.1895550795194936</v>
      </c>
      <c r="O82" s="17" cm="1">
        <f t="array" ref="O82">STOWA2024_JAARROND_T(O$2*60,$C82,2150,"L","")</f>
        <v>0.97721236870105743</v>
      </c>
      <c r="P82" s="17" cm="1">
        <f t="array" ref="P82">STOWA2024_JAARROND_T(P$2*60,$C82,2150,"L","")</f>
        <v>0.5915011485189966</v>
      </c>
      <c r="R82" s="15" t="s">
        <v>91</v>
      </c>
      <c r="S82">
        <v>80</v>
      </c>
      <c r="T82" s="17" cm="1">
        <f t="array" ref="T82">STOWA2024_JAARROND_T(T$38*60,$C82,2150,"M","")</f>
        <v>6283.6322632885522</v>
      </c>
      <c r="U82" s="17" cm="1">
        <f t="array" ref="U82">STOWA2024_JAARROND_T(U$38*60,$C82,2150,"M","")</f>
        <v>545.57676849341647</v>
      </c>
      <c r="V82" s="17" cm="1">
        <f t="array" ref="V82">STOWA2024_JAARROND_T(V$38*60,$C82,2150,"M","")</f>
        <v>221.81531356999628</v>
      </c>
      <c r="W82" s="17" cm="1">
        <f t="array" ref="W82">STOWA2024_JAARROND_T(W$38*60,$C82,2150,"M","")</f>
        <v>128.50026147207404</v>
      </c>
      <c r="X82" s="17" cm="1">
        <f t="array" ref="X82">STOWA2024_JAARROND_T(X$38*60,$C82,2150,"M","")</f>
        <v>74.478106664928859</v>
      </c>
      <c r="Y82" s="17" cm="1">
        <f t="array" ref="Y82">STOWA2024_JAARROND_T(Y$38*60,$C82,2150,"M","")</f>
        <v>48.796944235328269</v>
      </c>
      <c r="Z82" s="17" cm="1">
        <f t="array" ref="Z82">STOWA2024_JAARROND_T(Z$38*60,$C82,2150,"M","")</f>
        <v>38.53587151637894</v>
      </c>
      <c r="AA82" s="17" cm="1">
        <f t="array" ref="AA82">STOWA2024_JAARROND_T(AA$38*60,$C82,2150,"M","")</f>
        <v>19.239363927829981</v>
      </c>
      <c r="AB82" s="17" cm="1">
        <f t="array" ref="AB82">STOWA2024_JAARROND_T(AB$38*60,$C82,2150,"M","")</f>
        <v>9.295440170413686</v>
      </c>
      <c r="AC82" s="17" cm="1">
        <f t="array" ref="AC82">STOWA2024_JAARROND_T(AC$38*60,$C82,2150,"M","")</f>
        <v>5.2991241804567606</v>
      </c>
      <c r="AD82" s="17" cm="1">
        <f t="array" ref="AD82">STOWA2024_JAARROND_T(AD$38*60,$C82,2150,"M","")</f>
        <v>3.3126172372693286</v>
      </c>
      <c r="AE82" s="17" cm="1">
        <f t="array" ref="AE82">STOWA2024_JAARROND_T(AE$38*60,$C82,2150,"M","")</f>
        <v>0.81224800779674378</v>
      </c>
      <c r="AF82" s="17" cm="1">
        <f t="array" ref="AF82">STOWA2024_JAARROND_T(AF$38*60,$C82,2150,"M","")</f>
        <v>0.49916204461205893</v>
      </c>
      <c r="AH82" s="15" t="s">
        <v>91</v>
      </c>
      <c r="AI82">
        <v>80</v>
      </c>
      <c r="AJ82" s="17" cm="1">
        <f t="array" ref="AJ82">STOWA2024_JAARROND_T(AJ$38*60,$C82,2150,"H","")</f>
        <v>2815.426900228581</v>
      </c>
      <c r="AK82" s="17" cm="1">
        <f t="array" ref="AK82">STOWA2024_JAARROND_T(AK$38*60,$C82,2150,"H","")</f>
        <v>277.8118496892813</v>
      </c>
      <c r="AL82" s="17" cm="1">
        <f t="array" ref="AL82">STOWA2024_JAARROND_T(AL$38*60,$C82,2150,"H","")</f>
        <v>115.8614688256116</v>
      </c>
      <c r="AM82" s="17" cm="1">
        <f t="array" ref="AM82">STOWA2024_JAARROND_T(AM$38*60,$C82,2150,"H","")</f>
        <v>62.400792277154757</v>
      </c>
      <c r="AN82" s="17" cm="1">
        <f t="array" ref="AN82">STOWA2024_JAARROND_T(AN$38*60,$C82,2150,"H","")</f>
        <v>37.480489175503777</v>
      </c>
      <c r="AO82" s="17" cm="1">
        <f t="array" ref="AO82">STOWA2024_JAARROND_T(AO$38*60,$C82,2150,"H","")</f>
        <v>23.212635236833528</v>
      </c>
      <c r="AP82" s="17" cm="1">
        <f t="array" ref="AP82">STOWA2024_JAARROND_T(AP$38*60,$C82,2150,"H","")</f>
        <v>17.521151136932154</v>
      </c>
      <c r="AQ82" s="17" cm="1">
        <f t="array" ref="AQ82">STOWA2024_JAARROND_T(AQ$38*60,$C82,2150,"H","")</f>
        <v>8.0278194275726644</v>
      </c>
      <c r="AR82" s="17" cm="1">
        <f t="array" ref="AR82">STOWA2024_JAARROND_T(AR$38*60,$C82,2150,"H","")</f>
        <v>4.5061210957925759</v>
      </c>
      <c r="AS82" s="17" cm="1">
        <f t="array" ref="AS82">STOWA2024_JAARROND_T(AS$38*60,$C82,2150,"H","")</f>
        <v>2.8455608013686446</v>
      </c>
      <c r="AT82" s="17" cm="1">
        <f t="array" ref="AT82">STOWA2024_JAARROND_T(AT$38*60,$C82,2150,"H","")</f>
        <v>1.9280080118329828</v>
      </c>
      <c r="AU82" s="17" cm="1">
        <f t="array" ref="AU82">STOWA2024_JAARROND_T(AU$38*60,$C82,2150,"H","")</f>
        <v>0.53186074535722694</v>
      </c>
      <c r="AV82" s="17" cm="1">
        <f t="array" ref="AV82">STOWA2024_JAARROND_T(AV$38*60,$C82,2150,"H","")</f>
        <v>0.33914950687683487</v>
      </c>
    </row>
    <row r="83" spans="2:48" x14ac:dyDescent="0.3">
      <c r="B83" s="15" t="s">
        <v>92</v>
      </c>
      <c r="C83">
        <v>90</v>
      </c>
      <c r="D83" s="17" cm="1">
        <f t="array" ref="D83">STOWA2024_JAARROND_T(D$2*60,$C83,2150,"L","")</f>
        <v>14937.049101360555</v>
      </c>
      <c r="E83" s="17" cm="1">
        <f t="array" ref="E83">STOWA2024_JAARROND_T(E$2*60,$C83,2150,"L","")</f>
        <v>1126.7001935885892</v>
      </c>
      <c r="F83" s="17" cm="1">
        <f t="array" ref="F83">STOWA2024_JAARROND_T(F$2*60,$C83,2150,"L","")</f>
        <v>444.76357719014925</v>
      </c>
      <c r="G83" s="17" cm="1">
        <f t="array" ref="G83">STOWA2024_JAARROND_T(G$2*60,$C83,2150,"L","")</f>
        <v>262.80712954252624</v>
      </c>
      <c r="H83" s="17" cm="1">
        <f t="array" ref="H83">STOWA2024_JAARROND_T(H$2*60,$C83,2150,"L","")</f>
        <v>191.65410818506894</v>
      </c>
      <c r="I83" s="17" cm="1">
        <f t="array" ref="I83">STOWA2024_JAARROND_T(I$2*60,$C83,2150,"L","")</f>
        <v>107.3113806787786</v>
      </c>
      <c r="J83" s="17" cm="1">
        <f t="array" ref="J83">STOWA2024_JAARROND_T(J$2*60,$C83,2150,"L","")</f>
        <v>89.01160810457678</v>
      </c>
      <c r="K83" s="17" cm="1">
        <f t="array" ref="K83">STOWA2024_JAARROND_T(K$2*60,$C83,2150,"L","")</f>
        <v>52.6583943851847</v>
      </c>
      <c r="L83" s="17" cm="1">
        <f t="array" ref="L83">STOWA2024_JAARROND_T(L$2*60,$C83,2150,"L","")</f>
        <v>24.736525978192191</v>
      </c>
      <c r="M83" s="17" cm="1">
        <f t="array" ref="M83">STOWA2024_JAARROND_T(M$2*60,$C83,2150,"L","")</f>
        <v>13.70364427356785</v>
      </c>
      <c r="N83" s="17" cm="1">
        <f t="array" ref="N83">STOWA2024_JAARROND_T(N$2*60,$C83,2150,"L","")</f>
        <v>8.2812694666561821</v>
      </c>
      <c r="O83" s="17" cm="1">
        <f t="array" ref="O83">STOWA2024_JAARROND_T(O$2*60,$C83,2150,"L","")</f>
        <v>1.8136402429627083</v>
      </c>
      <c r="P83" s="17" cm="1">
        <f t="array" ref="P83">STOWA2024_JAARROND_T(P$2*60,$C83,2150,"L","")</f>
        <v>1.0480477846045788</v>
      </c>
      <c r="R83" s="15" t="s">
        <v>92</v>
      </c>
      <c r="S83">
        <v>90</v>
      </c>
      <c r="T83" s="17" cm="1">
        <f t="array" ref="T83">STOWA2024_JAARROND_T(T$38*60,$C83,2150,"M","")</f>
        <v>10553.184693200365</v>
      </c>
      <c r="U83" s="17" cm="1">
        <f t="array" ref="U83">STOWA2024_JAARROND_T(U$38*60,$C83,2150,"M","")</f>
        <v>842.52037393308512</v>
      </c>
      <c r="V83" s="17" cm="1">
        <f t="array" ref="V83">STOWA2024_JAARROND_T(V$38*60,$C83,2150,"M","")</f>
        <v>336.62665946531666</v>
      </c>
      <c r="W83" s="17" cm="1">
        <f t="array" ref="W83">STOWA2024_JAARROND_T(W$38*60,$C83,2150,"M","")</f>
        <v>197.39035959101395</v>
      </c>
      <c r="X83" s="17" cm="1">
        <f t="array" ref="X83">STOWA2024_JAARROND_T(X$38*60,$C83,2150,"M","")</f>
        <v>115.43106058228504</v>
      </c>
      <c r="Y83" s="17" cm="1">
        <f t="array" ref="Y83">STOWA2024_JAARROND_T(Y$38*60,$C83,2150,"M","")</f>
        <v>78.351079762741051</v>
      </c>
      <c r="Z83" s="17" cm="1">
        <f t="array" ref="Z83">STOWA2024_JAARROND_T(Z$38*60,$C83,2150,"M","")</f>
        <v>63.726458500115129</v>
      </c>
      <c r="AA83" s="17" cm="1">
        <f t="array" ref="AA83">STOWA2024_JAARROND_T(AA$38*60,$C83,2150,"M","")</f>
        <v>34.887499938489306</v>
      </c>
      <c r="AB83" s="17" cm="1">
        <f t="array" ref="AB83">STOWA2024_JAARROND_T(AB$38*60,$C83,2150,"M","")</f>
        <v>17.632215337780821</v>
      </c>
      <c r="AC83" s="17" cm="1">
        <f t="array" ref="AC83">STOWA2024_JAARROND_T(AC$38*60,$C83,2150,"M","")</f>
        <v>10.238929984864521</v>
      </c>
      <c r="AD83" s="17" cm="1">
        <f t="array" ref="AD83">STOWA2024_JAARROND_T(AD$38*60,$C83,2150,"M","")</f>
        <v>6.4181347379297495</v>
      </c>
      <c r="AE83" s="17" cm="1">
        <f t="array" ref="AE83">STOWA2024_JAARROND_T(AE$38*60,$C83,2150,"M","")</f>
        <v>1.472248946356099</v>
      </c>
      <c r="AF83" s="17" cm="1">
        <f t="array" ref="AF83">STOWA2024_JAARROND_T(AF$38*60,$C83,2150,"M","")</f>
        <v>0.86359498356819309</v>
      </c>
      <c r="AH83" s="15" t="s">
        <v>92</v>
      </c>
      <c r="AI83">
        <v>90</v>
      </c>
      <c r="AJ83" s="17" cm="1">
        <f t="array" ref="AJ83">STOWA2024_JAARROND_T(AJ$38*60,$C83,2150,"H","")</f>
        <v>4743.1094084822325</v>
      </c>
      <c r="AK83" s="17" cm="1">
        <f t="array" ref="AK83">STOWA2024_JAARROND_T(AK$38*60,$C83,2150,"H","")</f>
        <v>430.82310873485051</v>
      </c>
      <c r="AL83" s="17" cm="1">
        <f t="array" ref="AL83">STOWA2024_JAARROND_T(AL$38*60,$C83,2150,"H","")</f>
        <v>176.76688702514042</v>
      </c>
      <c r="AM83" s="17" cm="1">
        <f t="array" ref="AM83">STOWA2024_JAARROND_T(AM$38*60,$C83,2150,"H","")</f>
        <v>95.584274343681329</v>
      </c>
      <c r="AN83" s="17" cm="1">
        <f t="array" ref="AN83">STOWA2024_JAARROND_T(AN$38*60,$C83,2150,"H","")</f>
        <v>58.62097067945534</v>
      </c>
      <c r="AO83" s="17" cm="1">
        <f t="array" ref="AO83">STOWA2024_JAARROND_T(AO$38*60,$C83,2150,"H","")</f>
        <v>37.663898100513663</v>
      </c>
      <c r="AP83" s="17" cm="1">
        <f t="array" ref="AP83">STOWA2024_JAARROND_T(AP$38*60,$C83,2150,"H","")</f>
        <v>29.27253111249486</v>
      </c>
      <c r="AQ83" s="17" cm="1">
        <f t="array" ref="AQ83">STOWA2024_JAARROND_T(AQ$38*60,$C83,2150,"H","")</f>
        <v>14.070241414875827</v>
      </c>
      <c r="AR83" s="17" cm="1">
        <f t="array" ref="AR83">STOWA2024_JAARROND_T(AR$38*60,$C83,2150,"H","")</f>
        <v>8.2030892529259187</v>
      </c>
      <c r="AS83" s="17" cm="1">
        <f t="array" ref="AS83">STOWA2024_JAARROND_T(AS$38*60,$C83,2150,"H","")</f>
        <v>5.2545097181645479</v>
      </c>
      <c r="AT83" s="17" cm="1">
        <f t="array" ref="AT83">STOWA2024_JAARROND_T(AT$38*60,$C83,2150,"H","")</f>
        <v>3.5633137629830247</v>
      </c>
      <c r="AU83" s="17" cm="1">
        <f t="array" ref="AU83">STOWA2024_JAARROND_T(AU$38*60,$C83,2150,"H","")</f>
        <v>0.91335603914928221</v>
      </c>
      <c r="AV83" s="17" cm="1">
        <f t="array" ref="AV83">STOWA2024_JAARROND_T(AV$38*60,$C83,2150,"H","")</f>
        <v>0.5558852858583494</v>
      </c>
    </row>
    <row r="84" spans="2:48" x14ac:dyDescent="0.3">
      <c r="B84" s="15" t="s">
        <v>93</v>
      </c>
      <c r="C84">
        <v>100</v>
      </c>
      <c r="D84" s="17" cm="1">
        <f t="array" ref="D84">STOWA2024_JAARROND_T(D$2*60,$C84,2150,"L","")</f>
        <v>23694.464847268526</v>
      </c>
      <c r="E84" s="17" cm="1">
        <f t="array" ref="E84">STOWA2024_JAARROND_T(E$2*60,$C84,2150,"L","")</f>
        <v>1656.5217567267339</v>
      </c>
      <c r="F84" s="17" cm="1">
        <f t="array" ref="F84">STOWA2024_JAARROND_T(F$2*60,$C84,2150,"L","")</f>
        <v>643.19789788667788</v>
      </c>
      <c r="G84" s="17" cm="1">
        <f t="array" ref="G84">STOWA2024_JAARROND_T(G$2*60,$C84,2150,"L","")</f>
        <v>383.7436971602026</v>
      </c>
      <c r="H84" s="17" cm="1">
        <f t="array" ref="H84">STOWA2024_JAARROND_T(H$2*60,$C84,2150,"L","")</f>
        <v>289.4046417407497</v>
      </c>
      <c r="I84" s="17" cm="1">
        <f t="array" ref="I84">STOWA2024_JAARROND_T(I$2*60,$C84,2150,"L","")</f>
        <v>223.87543939290791</v>
      </c>
      <c r="J84" s="17" cm="1">
        <f t="array" ref="J84">STOWA2024_JAARROND_T(J$2*60,$C84,2150,"L","")</f>
        <v>194.03977829254171</v>
      </c>
      <c r="K84" s="17" cm="1">
        <f t="array" ref="K84">STOWA2024_JAARROND_T(K$2*60,$C84,2150,"L","")</f>
        <v>92.386594089418153</v>
      </c>
      <c r="L84" s="17" cm="1">
        <f t="array" ref="L84">STOWA2024_JAARROND_T(L$2*60,$C84,2150,"L","")</f>
        <v>45.824392536671759</v>
      </c>
      <c r="M84" s="17" cm="1">
        <f t="array" ref="M84">STOWA2024_JAARROND_T(M$2*60,$C84,2150,"L","")</f>
        <v>26.124245060496893</v>
      </c>
      <c r="N84" s="17" cm="1">
        <f t="array" ref="N84">STOWA2024_JAARROND_T(N$2*60,$C84,2150,"L","")</f>
        <v>15.980556182612768</v>
      </c>
      <c r="O84" s="17" cm="1">
        <f t="array" ref="O84">STOWA2024_JAARROND_T(O$2*60,$C84,2150,"L","")</f>
        <v>3.3718500247026717</v>
      </c>
      <c r="P84" s="17" cm="1">
        <f t="array" ref="P84">STOWA2024_JAARROND_T(P$2*60,$C84,2150,"L","")</f>
        <v>1.8727117475600266</v>
      </c>
      <c r="R84" s="15" t="s">
        <v>93</v>
      </c>
      <c r="S84">
        <v>100</v>
      </c>
      <c r="T84" s="17" cm="1">
        <f t="array" ref="T84">STOWA2024_JAARROND_T(T$38*60,$C84,2150,"M","")</f>
        <v>16756.254062334894</v>
      </c>
      <c r="U84" s="17" cm="1">
        <f t="array" ref="U84">STOWA2024_JAARROND_T(U$38*60,$C84,2150,"M","")</f>
        <v>1240.3148104863642</v>
      </c>
      <c r="V84" s="17" cm="1">
        <f t="array" ref="V84">STOWA2024_JAARROND_T(V$38*60,$C84,2150,"M","")</f>
        <v>487.62247961109546</v>
      </c>
      <c r="W84" s="17" cm="1">
        <f t="array" ref="W84">STOWA2024_JAARROND_T(W$38*60,$C84,2150,"M","")</f>
        <v>288.84162648828129</v>
      </c>
      <c r="X84" s="17" cm="1">
        <f t="array" ref="X84">STOWA2024_JAARROND_T(X$38*60,$C84,2150,"M","")</f>
        <v>212.41809191967917</v>
      </c>
      <c r="Y84" s="17" cm="1">
        <f t="array" ref="Y84">STOWA2024_JAARROND_T(Y$38*60,$C84,2150,"M","")</f>
        <v>119.02285628775016</v>
      </c>
      <c r="Z84" s="17" cm="1">
        <f t="array" ref="Z84">STOWA2024_JAARROND_T(Z$38*60,$C84,2150,"M","")</f>
        <v>99.366037158523312</v>
      </c>
      <c r="AA84" s="17" cm="1">
        <f t="array" ref="AA84">STOWA2024_JAARROND_T(AA$38*60,$C84,2150,"M","")</f>
        <v>60.47541011010378</v>
      </c>
      <c r="AB84" s="17" cm="1">
        <f t="array" ref="AB84">STOWA2024_JAARROND_T(AB$38*60,$C84,2150,"M","")</f>
        <v>32.171017994413958</v>
      </c>
      <c r="AC84" s="17" cm="1">
        <f t="array" ref="AC84">STOWA2024_JAARROND_T(AC$38*60,$C84,2150,"M","")</f>
        <v>19.182922448676589</v>
      </c>
      <c r="AD84" s="17" cm="1">
        <f t="array" ref="AD84">STOWA2024_JAARROND_T(AD$38*60,$C84,2150,"M","")</f>
        <v>12.156432441587077</v>
      </c>
      <c r="AE84" s="17" cm="1">
        <f t="array" ref="AE84">STOWA2024_JAARROND_T(AE$38*60,$C84,2150,"M","")</f>
        <v>2.6728194403591603</v>
      </c>
      <c r="AF84" s="17" cm="1">
        <f t="array" ref="AF84">STOWA2024_JAARROND_T(AF$38*60,$C84,2150,"M","")</f>
        <v>1.5054578135416312</v>
      </c>
      <c r="AH84" s="15" t="s">
        <v>93</v>
      </c>
      <c r="AI84">
        <v>100</v>
      </c>
      <c r="AJ84" s="17" cm="1">
        <f t="array" ref="AJ84">STOWA2024_JAARROND_T(AJ$38*60,$C84,2150,"H","")</f>
        <v>7549.5715975825797</v>
      </c>
      <c r="AK84" s="17" cm="1">
        <f t="array" ref="AK84">STOWA2024_JAARROND_T(AK$38*60,$C84,2150,"H","")</f>
        <v>636.3747564639624</v>
      </c>
      <c r="AL84" s="17" cm="1">
        <f t="array" ref="AL84">STOWA2024_JAARROND_T(AL$38*60,$C84,2150,"H","")</f>
        <v>257.16208059103036</v>
      </c>
      <c r="AM84" s="17" cm="1">
        <f t="array" ref="AM84">STOWA2024_JAARROND_T(AM$38*60,$C84,2150,"H","")</f>
        <v>149.63263058607174</v>
      </c>
      <c r="AN84" s="17" cm="1">
        <f t="array" ref="AN84">STOWA2024_JAARROND_T(AN$38*60,$C84,2150,"H","")</f>
        <v>87.015044183843216</v>
      </c>
      <c r="AO84" s="17" cm="1">
        <f t="array" ref="AO84">STOWA2024_JAARROND_T(AO$38*60,$C84,2150,"H","")</f>
        <v>57.735399836048231</v>
      </c>
      <c r="AP84" s="17" cm="1">
        <f t="array" ref="AP84">STOWA2024_JAARROND_T(AP$38*60,$C84,2150,"H","")</f>
        <v>46.073338980964252</v>
      </c>
      <c r="AQ84" s="17" cm="1">
        <f t="array" ref="AQ84">STOWA2024_JAARROND_T(AQ$38*60,$C84,2150,"H","")</f>
        <v>23.687823680704629</v>
      </c>
      <c r="AR84" s="17" cm="1">
        <f t="array" ref="AR84">STOWA2024_JAARROND_T(AR$38*60,$C84,2150,"H","")</f>
        <v>14.431766176654268</v>
      </c>
      <c r="AS84" s="17" cm="1">
        <f t="array" ref="AS84">STOWA2024_JAARROND_T(AS$38*60,$C84,2150,"H","")</f>
        <v>9.446023801525083</v>
      </c>
      <c r="AT84" s="17" cm="1">
        <f t="array" ref="AT84">STOWA2024_JAARROND_T(AT$38*60,$C84,2150,"H","")</f>
        <v>6.4579426221190017</v>
      </c>
      <c r="AU84" s="17" cm="1">
        <f t="array" ref="AU84">STOWA2024_JAARROND_T(AU$38*60,$C84,2150,"H","")</f>
        <v>1.5703092828667702</v>
      </c>
      <c r="AV84" s="17" cm="1">
        <f t="array" ref="AV84">STOWA2024_JAARROND_T(AV$38*60,$C84,2150,"H","")</f>
        <v>0.91680481007609393</v>
      </c>
    </row>
    <row r="85" spans="2:48" x14ac:dyDescent="0.3">
      <c r="B85" s="15" t="s">
        <v>94</v>
      </c>
      <c r="C85">
        <v>110</v>
      </c>
      <c r="D85" s="17" cm="1">
        <f t="array" ref="D85">STOWA2024_JAARROND_T(D$2*60,$C85,2150,"L","")</f>
        <v>35932.837338806567</v>
      </c>
      <c r="E85" s="17" cm="1">
        <f t="array" ref="E85">STOWA2024_JAARROND_T(E$2*60,$C85,2150,"L","")</f>
        <v>2344.3623958679927</v>
      </c>
      <c r="F85" s="17" cm="1">
        <f t="array" ref="F85">STOWA2024_JAARROND_T(F$2*60,$C85,2150,"L","")</f>
        <v>896.42275158451446</v>
      </c>
      <c r="G85" s="17" cm="1">
        <f t="array" ref="G85">STOWA2024_JAARROND_T(G$2*60,$C85,2150,"L","")</f>
        <v>539.24281261911528</v>
      </c>
      <c r="H85" s="17" cm="1">
        <f t="array" ref="H85">STOWA2024_JAARROND_T(H$2*60,$C85,2150,"L","")</f>
        <v>419.03919940407411</v>
      </c>
      <c r="I85" s="17" cm="1">
        <f t="array" ref="I85">STOWA2024_JAARROND_T(I$2*60,$C85,2150,"L","")</f>
        <v>337.7140543804104</v>
      </c>
      <c r="J85" s="17" cm="1">
        <f t="array" ref="J85">STOWA2024_JAARROND_T(J$2*60,$C85,2150,"L","")</f>
        <v>301.77530792121377</v>
      </c>
      <c r="K85" s="17" cm="1">
        <f t="array" ref="K85">STOWA2024_JAARROND_T(K$2*60,$C85,2150,"L","")</f>
        <v>155.67335583853929</v>
      </c>
      <c r="L85" s="17" cm="1">
        <f t="array" ref="L85">STOWA2024_JAARROND_T(L$2*60,$C85,2150,"L","")</f>
        <v>81.877693584293226</v>
      </c>
      <c r="M85" s="17" cm="1">
        <f t="array" ref="M85">STOWA2024_JAARROND_T(M$2*60,$C85,2150,"L","")</f>
        <v>48.349658856819183</v>
      </c>
      <c r="N85" s="17" cm="1">
        <f t="array" ref="N85">STOWA2024_JAARROND_T(N$2*60,$C85,2150,"L","")</f>
        <v>30.155253122554242</v>
      </c>
      <c r="O85" s="17" cm="1">
        <f t="array" ref="O85">STOWA2024_JAARROND_T(O$2*60,$C85,2150,"L","")</f>
        <v>6.2791707525828544</v>
      </c>
      <c r="P85" s="17" cm="1">
        <f t="array" ref="P85">STOWA2024_JAARROND_T(P$2*60,$C85,2150,"L","")</f>
        <v>3.3751845118081674</v>
      </c>
      <c r="R85" s="15" t="s">
        <v>94</v>
      </c>
      <c r="S85">
        <v>110</v>
      </c>
      <c r="T85" s="17" cm="1">
        <f t="array" ref="T85">STOWA2024_JAARROND_T(T$38*60,$C85,2150,"M","")</f>
        <v>25430.24525519384</v>
      </c>
      <c r="U85" s="17" cm="1">
        <f t="array" ref="U85">STOWA2024_JAARROND_T(U$38*60,$C85,2150,"M","")</f>
        <v>1757.1955976339261</v>
      </c>
      <c r="V85" s="17" cm="1">
        <f t="array" ref="V85">STOWA2024_JAARROND_T(V$38*60,$C85,2150,"M","")</f>
        <v>680.5326101567963</v>
      </c>
      <c r="W85" s="17" cm="1">
        <f t="array" ref="W85">STOWA2024_JAARROND_T(W$38*60,$C85,2150,"M","")</f>
        <v>406.60135926819146</v>
      </c>
      <c r="X85" s="17" cm="1">
        <f t="array" ref="X85">STOWA2024_JAARROND_T(X$38*60,$C85,2150,"M","")</f>
        <v>308.21134820290462</v>
      </c>
      <c r="Y85" s="17" cm="1">
        <f t="array" ref="Y85">STOWA2024_JAARROND_T(Y$38*60,$C85,2150,"M","")</f>
        <v>240.09010141068228</v>
      </c>
      <c r="Z85" s="17" cm="1">
        <f t="array" ref="Z85">STOWA2024_JAARROND_T(Z$38*60,$C85,2150,"M","")</f>
        <v>209.17161168606506</v>
      </c>
      <c r="AA85" s="17" cm="1">
        <f t="array" ref="AA85">STOWA2024_JAARROND_T(AA$38*60,$C85,2150,"M","")</f>
        <v>100.84851727576742</v>
      </c>
      <c r="AB85" s="17" cm="1">
        <f t="array" ref="AB85">STOWA2024_JAARROND_T(AB$38*60,$C85,2150,"M","")</f>
        <v>56.71213969829499</v>
      </c>
      <c r="AC85" s="17" cm="1">
        <f t="array" ref="AC85">STOWA2024_JAARROND_T(AC$38*60,$C85,2150,"M","")</f>
        <v>34.944748201100005</v>
      </c>
      <c r="AD85" s="17" cm="1">
        <f t="array" ref="AD85">STOWA2024_JAARROND_T(AD$38*60,$C85,2150,"M","")</f>
        <v>22.543328252274794</v>
      </c>
      <c r="AE85" s="17" cm="1">
        <f t="array" ref="AE85">STOWA2024_JAARROND_T(AE$38*60,$C85,2150,"M","")</f>
        <v>4.8598195492163194</v>
      </c>
      <c r="AF85" s="17" cm="1">
        <f t="array" ref="AF85">STOWA2024_JAARROND_T(AF$38*60,$C85,2150,"M","")</f>
        <v>2.6454056783329802</v>
      </c>
      <c r="AH85" s="15" t="s">
        <v>94</v>
      </c>
      <c r="AI85">
        <v>110</v>
      </c>
      <c r="AJ85" s="17" cm="1">
        <f t="array" ref="AJ85">STOWA2024_JAARROND_T(AJ$38*60,$C85,2150,"H","")</f>
        <v>11480.701537673209</v>
      </c>
      <c r="AK85" s="17" cm="1">
        <f t="array" ref="AK85">STOWA2024_JAARROND_T(AK$38*60,$C85,2150,"H","")</f>
        <v>904.07498540642268</v>
      </c>
      <c r="AL85" s="17" cm="1">
        <f t="array" ref="AL85">STOWA2024_JAARROND_T(AL$38*60,$C85,2150,"H","")</f>
        <v>360.174380235966</v>
      </c>
      <c r="AM85" s="17" cm="1">
        <f t="array" ref="AM85">STOWA2024_JAARROND_T(AM$38*60,$C85,2150,"H","")</f>
        <v>211.59817836185056</v>
      </c>
      <c r="AN85" s="17" cm="1">
        <f t="array" ref="AN85">STOWA2024_JAARROND_T(AN$38*60,$C85,2150,"H","")</f>
        <v>151.35317843074773</v>
      </c>
      <c r="AO85" s="17" cm="1">
        <f t="array" ref="AO85">STOWA2024_JAARROND_T(AO$38*60,$C85,2150,"H","")</f>
        <v>84.577492872356416</v>
      </c>
      <c r="AP85" s="17" cm="1">
        <f t="array" ref="AP85">STOWA2024_JAARROND_T(AP$38*60,$C85,2150,"H","")</f>
        <v>69.119748791152588</v>
      </c>
      <c r="AQ85" s="17" cm="1">
        <f t="array" ref="AQ85">STOWA2024_JAARROND_T(AQ$38*60,$C85,2150,"H","")</f>
        <v>38.514247272075409</v>
      </c>
      <c r="AR85" s="17" cm="1">
        <f t="array" ref="AR85">STOWA2024_JAARROND_T(AR$38*60,$C85,2150,"H","")</f>
        <v>24.627968329662039</v>
      </c>
      <c r="AS85" s="17" cm="1">
        <f t="array" ref="AS85">STOWA2024_JAARROND_T(AS$38*60,$C85,2150,"H","")</f>
        <v>16.569039329193149</v>
      </c>
      <c r="AT85" s="17" cm="1">
        <f t="array" ref="AT85">STOWA2024_JAARROND_T(AT$38*60,$C85,2150,"H","")</f>
        <v>11.490962132628706</v>
      </c>
      <c r="AU85" s="17" cm="1">
        <f t="array" ref="AU85">STOWA2024_JAARROND_T(AU$38*60,$C85,2150,"H","")</f>
        <v>2.7034434776839413</v>
      </c>
      <c r="AV85" s="17" cm="1">
        <f t="array" ref="AV85">STOWA2024_JAARROND_T(AV$38*60,$C85,2150,"H","")</f>
        <v>1.5216222925002338</v>
      </c>
    </row>
    <row r="86" spans="2:48" x14ac:dyDescent="0.3">
      <c r="B86" s="15" t="s">
        <v>95</v>
      </c>
      <c r="C86">
        <v>120</v>
      </c>
      <c r="D86" s="17" cm="1">
        <f t="array" ref="D86">STOWA2024_JAARROND_T(D$2*60,$C86,2150,"L","")</f>
        <v>52512.988465652023</v>
      </c>
      <c r="E86" s="17" cm="1">
        <f t="array" ref="E86">STOWA2024_JAARROND_T(E$2*60,$C86,2150,"L","")</f>
        <v>3215.6944213117849</v>
      </c>
      <c r="F86" s="17" cm="1">
        <f t="array" ref="F86">STOWA2024_JAARROND_T(F$2*60,$C86,2150,"L","")</f>
        <v>1212.1430339246419</v>
      </c>
      <c r="G86" s="17" cm="1">
        <f t="array" ref="G86">STOWA2024_JAARROND_T(G$2*60,$C86,2150,"L","")</f>
        <v>734.37572116808894</v>
      </c>
      <c r="H86" s="17" cm="1">
        <f t="array" ref="H86">STOWA2024_JAARROND_T(H$2*60,$C86,2150,"L","")</f>
        <v>586.3012407721269</v>
      </c>
      <c r="I86" s="17" cm="1">
        <f t="array" ref="I86">STOWA2024_JAARROND_T(I$2*60,$C86,2150,"L","")</f>
        <v>490.43559696347779</v>
      </c>
      <c r="J86" s="17" cm="1">
        <f t="array" ref="J86">STOWA2024_JAARROND_T(J$2*60,$C86,2150,"L","")</f>
        <v>450.66039332103702</v>
      </c>
      <c r="K86" s="17" cm="1">
        <f t="array" ref="K86">STOWA2024_JAARROND_T(K$2*60,$C86,2150,"L","")</f>
        <v>253.30149732146344</v>
      </c>
      <c r="L86" s="17" cm="1">
        <f t="array" ref="L86">STOWA2024_JAARROND_T(L$2*60,$C86,2150,"L","")</f>
        <v>141.67354566668385</v>
      </c>
      <c r="M86" s="17" cm="1">
        <f t="array" ref="M86">STOWA2024_JAARROND_T(M$2*60,$C86,2150,"L","")</f>
        <v>87.098370254043118</v>
      </c>
      <c r="N86" s="17" cm="1">
        <f t="array" ref="N86">STOWA2024_JAARROND_T(N$2*60,$C86,2150,"L","")</f>
        <v>55.725907365540486</v>
      </c>
      <c r="O86" s="17" cm="1">
        <f t="array" ref="O86">STOWA2024_JAARROND_T(O$2*60,$C86,2150,"L","")</f>
        <v>11.712651706109902</v>
      </c>
      <c r="P86" s="17" cm="1">
        <f t="array" ref="P86">STOWA2024_JAARROND_T(P$2*60,$C86,2150,"L","")</f>
        <v>6.1373735671457847</v>
      </c>
      <c r="R86" s="15" t="s">
        <v>95</v>
      </c>
      <c r="S86">
        <v>120</v>
      </c>
      <c r="T86" s="17" cm="1">
        <f t="array" ref="T86">STOWA2024_JAARROND_T(T$38*60,$C86,2150,"M","")</f>
        <v>37188.174771084501</v>
      </c>
      <c r="U86" s="17" cm="1">
        <f t="array" ref="U86">STOWA2024_JAARROND_T(U$38*60,$C86,2150,"M","")</f>
        <v>2412.4239182710621</v>
      </c>
      <c r="V86" s="17" cm="1">
        <f t="array" ref="V86">STOWA2024_JAARROND_T(V$38*60,$C86,2150,"M","")</f>
        <v>921.2662574884414</v>
      </c>
      <c r="W86" s="17" cm="1">
        <f t="array" ref="W86">STOWA2024_JAARROND_T(W$38*60,$C86,2150,"M","")</f>
        <v>554.55258381199292</v>
      </c>
      <c r="X86" s="17" cm="1">
        <f t="array" ref="X86">STOWA2024_JAARROND_T(X$38*60,$C86,2150,"M","")</f>
        <v>431.99577185677782</v>
      </c>
      <c r="Y86" s="17" cm="1">
        <f t="array" ref="Y86">STOWA2024_JAARROND_T(Y$38*60,$C86,2150,"M","")</f>
        <v>349.33260249969953</v>
      </c>
      <c r="Z86" s="17" cm="1">
        <f t="array" ref="Z86">STOWA2024_JAARROND_T(Z$38*60,$C86,2150,"M","")</f>
        <v>312.94611443119072</v>
      </c>
      <c r="AA86" s="17" cm="1">
        <f t="array" ref="AA86">STOWA2024_JAARROND_T(AA$38*60,$C86,2150,"M","")</f>
        <v>162.61531758745096</v>
      </c>
      <c r="AB86" s="17" cm="1">
        <f t="array" ref="AB86">STOWA2024_JAARROND_T(AB$38*60,$C86,2150,"M","")</f>
        <v>96.953215696555901</v>
      </c>
      <c r="AC86" s="17" cm="1">
        <f t="array" ref="AC86">STOWA2024_JAARROND_T(AC$38*60,$C86,2150,"M","")</f>
        <v>62.044957502755537</v>
      </c>
      <c r="AD86" s="17" cm="1">
        <f t="array" ref="AD86">STOWA2024_JAARROND_T(AD$38*60,$C86,2150,"M","")</f>
        <v>40.985431977543591</v>
      </c>
      <c r="AE86" s="17" cm="1">
        <f t="array" ref="AE86">STOWA2024_JAARROND_T(AE$38*60,$C86,2150,"M","")</f>
        <v>8.8499140483633951</v>
      </c>
      <c r="AF86" s="17" cm="1">
        <f t="array" ref="AF86">STOWA2024_JAARROND_T(AF$38*60,$C86,2150,"M","")</f>
        <v>4.686442931441861</v>
      </c>
      <c r="AH86" s="15" t="s">
        <v>95</v>
      </c>
      <c r="AI86">
        <v>120</v>
      </c>
      <c r="AJ86" s="17" cm="1">
        <f t="array" ref="AJ86">STOWA2024_JAARROND_T(AJ$38*60,$C86,2150,"H","")</f>
        <v>16816.998869786341</v>
      </c>
      <c r="AK86" s="17" cm="1">
        <f t="array" ref="AK86">STOWA2024_JAARROND_T(AK$38*60,$C86,2150,"H","")</f>
        <v>1244.0712401703468</v>
      </c>
      <c r="AL86" s="17" cm="1">
        <f t="array" ref="AL86">STOWA2024_JAARROND_T(AL$38*60,$C86,2150,"H","")</f>
        <v>489.03643494447044</v>
      </c>
      <c r="AM86" s="17" cm="1">
        <f t="array" ref="AM86">STOWA2024_JAARROND_T(AM$38*60,$C86,2150,"H","")</f>
        <v>289.70143594092298</v>
      </c>
      <c r="AN86" s="17" cm="1">
        <f t="array" ref="AN86">STOWA2024_JAARROND_T(AN$38*60,$C86,2150,"H","")</f>
        <v>213.10669550383793</v>
      </c>
      <c r="AO86" s="17" cm="1">
        <f t="array" ref="AO86">STOWA2024_JAARROND_T(AO$38*60,$C86,2150,"H","")</f>
        <v>119.41122579624339</v>
      </c>
      <c r="AP86" s="17" cm="1">
        <f t="array" ref="AP86">STOWA2024_JAARROND_T(AP$38*60,$C86,2150,"H","")</f>
        <v>99.710526374526353</v>
      </c>
      <c r="AQ86" s="17" cm="1">
        <f t="array" ref="AQ86">STOWA2024_JAARROND_T(AQ$38*60,$C86,2150,"H","")</f>
        <v>60.740593644518547</v>
      </c>
      <c r="AR86" s="17" cm="1">
        <f t="array" ref="AR86">STOWA2024_JAARROND_T(AR$38*60,$C86,2150,"H","")</f>
        <v>40.893586775425767</v>
      </c>
      <c r="AS86" s="17" cm="1">
        <f t="array" ref="AS86">STOWA2024_JAARROND_T(AS$38*60,$C86,2150,"H","")</f>
        <v>28.413899673931653</v>
      </c>
      <c r="AT86" s="17" cm="1">
        <f t="array" ref="AT86">STOWA2024_JAARROND_T(AT$38*60,$C86,2150,"H","")</f>
        <v>20.096221018003462</v>
      </c>
      <c r="AU86" s="17" cm="1">
        <f t="array" ref="AU86">STOWA2024_JAARROND_T(AU$38*60,$C86,2150,"H","")</f>
        <v>4.6601573948137434</v>
      </c>
      <c r="AV86" s="17" cm="1">
        <f t="array" ref="AV86">STOWA2024_JAARROND_T(AV$38*60,$C86,2150,"H","")</f>
        <v>2.5422622097821832</v>
      </c>
    </row>
    <row r="87" spans="2:48" x14ac:dyDescent="0.3">
      <c r="B87" s="15" t="s">
        <v>96</v>
      </c>
      <c r="C87">
        <v>130</v>
      </c>
      <c r="D87" s="17" cm="1">
        <f t="array" ref="D87">STOWA2024_JAARROND_T(D$2*60,$C87,2150,"L","")</f>
        <v>74404.422039600409</v>
      </c>
      <c r="E87" s="17" cm="1">
        <f t="array" ref="E87">STOWA2024_JAARROND_T(E$2*60,$C87,2150,"L","")</f>
        <v>4297.2649863707302</v>
      </c>
      <c r="F87" s="17" cm="1">
        <f t="array" ref="F87">STOWA2024_JAARROND_T(F$2*60,$C87,2150,"L","")</f>
        <v>1598.2934769318049</v>
      </c>
      <c r="G87" s="17" cm="1">
        <f t="array" ref="G87">STOWA2024_JAARROND_T(G$2*60,$C87,2150,"L","")</f>
        <v>974.39808532423058</v>
      </c>
      <c r="H87" s="17" cm="1">
        <f t="array" ref="H87">STOWA2024_JAARROND_T(H$2*60,$C87,2150,"L","")</f>
        <v>797.29631147393934</v>
      </c>
      <c r="I87" s="17" cm="1">
        <f t="array" ref="I87">STOWA2024_JAARROND_T(I$2*60,$C87,2150,"L","")</f>
        <v>690.05654241376863</v>
      </c>
      <c r="J87" s="17" cm="1">
        <f t="array" ref="J87">STOWA2024_JAARROND_T(J$2*60,$C87,2150,"L","")</f>
        <v>650.62490212881562</v>
      </c>
      <c r="K87" s="17" cm="1">
        <f t="array" ref="K87">STOWA2024_JAARROND_T(K$2*60,$C87,2150,"L","")</f>
        <v>399.74813372610606</v>
      </c>
      <c r="L87" s="17" cm="1">
        <f t="array" ref="L87">STOWA2024_JAARROND_T(L$2*60,$C87,2150,"L","")</f>
        <v>238.18952492909645</v>
      </c>
      <c r="M87" s="17" cm="1">
        <f t="array" ref="M87">STOWA2024_JAARROND_T(M$2*60,$C87,2150,"L","")</f>
        <v>153.06755500650692</v>
      </c>
      <c r="N87" s="17" cm="1">
        <f t="array" ref="N87">STOWA2024_JAARROND_T(N$2*60,$C87,2150,"L","")</f>
        <v>100.982559440096</v>
      </c>
      <c r="O87" s="17" cm="1">
        <f t="array" ref="O87">STOWA2024_JAARROND_T(O$2*60,$C87,2150,"L","")</f>
        <v>21.884350044314974</v>
      </c>
      <c r="P87" s="17" cm="1">
        <f t="array" ref="P87">STOWA2024_JAARROND_T(P$2*60,$C87,2150,"L","")</f>
        <v>11.262510022014043</v>
      </c>
      <c r="R87" s="15" t="s">
        <v>96</v>
      </c>
      <c r="S87">
        <v>130</v>
      </c>
      <c r="T87" s="17" cm="1">
        <f t="array" ref="T87">STOWA2024_JAARROND_T(T$38*60,$C87,2150,"M","")</f>
        <v>52719.314538782884</v>
      </c>
      <c r="U87" s="17" cm="1">
        <f t="array" ref="U87">STOWA2024_JAARROND_T(U$38*60,$C87,2150,"M","")</f>
        <v>3226.2088064017375</v>
      </c>
      <c r="V87" s="17" cm="1">
        <f t="array" ref="V87">STOWA2024_JAARROND_T(V$38*60,$C87,2150,"M","")</f>
        <v>1215.924841855847</v>
      </c>
      <c r="W87" s="17" cm="1">
        <f t="array" ref="W87">STOWA2024_JAARROND_T(W$38*60,$C87,2150,"M","")</f>
        <v>736.71986155094703</v>
      </c>
      <c r="X87" s="17" cm="1">
        <f t="array" ref="X87">STOWA2024_JAARROND_T(X$38*60,$C87,2150,"M","")</f>
        <v>588.33617461276947</v>
      </c>
      <c r="Y87" s="17" cm="1">
        <f t="array" ref="Y87">STOWA2024_JAARROND_T(Y$38*60,$C87,2150,"M","")</f>
        <v>492.32688174598292</v>
      </c>
      <c r="Z87" s="17" cm="1">
        <f t="array" ref="Z87">STOWA2024_JAARROND_T(Z$38*60,$C87,2150,"M","")</f>
        <v>452.52918710517969</v>
      </c>
      <c r="AA87" s="17" cm="1">
        <f t="array" ref="AA87">STOWA2024_JAARROND_T(AA$38*60,$C87,2150,"M","")</f>
        <v>254.59494335343007</v>
      </c>
      <c r="AB87" s="17" cm="1">
        <f t="array" ref="AB87">STOWA2024_JAARROND_T(AB$38*60,$C87,2150,"M","")</f>
        <v>161.24706776009339</v>
      </c>
      <c r="AC87" s="17" cm="1">
        <f t="array" ref="AC87">STOWA2024_JAARROND_T(AC$38*60,$C87,2150,"M","")</f>
        <v>107.59603059712451</v>
      </c>
      <c r="AD87" s="17" cm="1">
        <f t="array" ref="AD87">STOWA2024_JAARROND_T(AD$38*60,$C87,2150,"M","")</f>
        <v>73.143904286273013</v>
      </c>
      <c r="AE87" s="17" cm="1">
        <f t="array" ref="AE87">STOWA2024_JAARROND_T(AE$38*60,$C87,2150,"M","")</f>
        <v>16.140934403759221</v>
      </c>
      <c r="AF87" s="17" cm="1">
        <f t="array" ref="AF87">STOWA2024_JAARROND_T(AF$38*60,$C87,2150,"M","")</f>
        <v>8.3719055831164741</v>
      </c>
      <c r="AH87" s="15" t="s">
        <v>96</v>
      </c>
      <c r="AI87">
        <v>130</v>
      </c>
      <c r="AJ87" s="17" cm="1">
        <f t="array" ref="AJ87">STOWA2024_JAARROND_T(AJ$38*60,$C87,2150,"H","")</f>
        <v>23873.993077079787</v>
      </c>
      <c r="AK87" s="17" cm="1">
        <f t="array" ref="AK87">STOWA2024_JAARROND_T(AK$38*60,$C87,2150,"H","")</f>
        <v>1666.9906117466642</v>
      </c>
      <c r="AL87" s="17" cm="1">
        <f t="array" ref="AL87">STOWA2024_JAARROND_T(AL$38*60,$C87,2150,"H","")</f>
        <v>647.08514792437143</v>
      </c>
      <c r="AM87" s="17" cm="1">
        <f t="array" ref="AM87">STOWA2024_JAARROND_T(AM$38*60,$C87,2150,"H","")</f>
        <v>386.12200106922489</v>
      </c>
      <c r="AN87" s="17" cm="1">
        <f t="array" ref="AN87">STOWA2024_JAARROND_T(AN$38*60,$C87,2150,"H","")</f>
        <v>291.35728011530585</v>
      </c>
      <c r="AO87" s="17" cm="1">
        <f t="array" ref="AO87">STOWA2024_JAARROND_T(AO$38*60,$C87,2150,"H","")</f>
        <v>225.55363486837683</v>
      </c>
      <c r="AP87" s="17" cm="1">
        <f t="array" ref="AP87">STOWA2024_JAARROND_T(AP$38*60,$C87,2150,"H","")</f>
        <v>195.60316313468985</v>
      </c>
      <c r="AQ87" s="17" cm="1">
        <f t="array" ref="AQ87">STOWA2024_JAARROND_T(AQ$38*60,$C87,2150,"H","")</f>
        <v>93.253352248159274</v>
      </c>
      <c r="AR87" s="17" cm="1">
        <f t="array" ref="AR87">STOWA2024_JAARROND_T(AR$38*60,$C87,2150,"H","")</f>
        <v>66.246104540091025</v>
      </c>
      <c r="AS87" s="17" cm="1">
        <f t="array" ref="AS87">STOWA2024_JAARROND_T(AS$38*60,$C87,2150,"H","")</f>
        <v>47.721244328719429</v>
      </c>
      <c r="AT87" s="17" cm="1">
        <f t="array" ref="AT87">STOWA2024_JAARROND_T(AT$38*60,$C87,2150,"H","")</f>
        <v>34.578679278987607</v>
      </c>
      <c r="AU87" s="17" cm="1">
        <f t="array" ref="AU87">STOWA2024_JAARROND_T(AU$38*60,$C87,2150,"H","")</f>
        <v>8.0433094351918299</v>
      </c>
      <c r="AV87" s="17" cm="1">
        <f t="array" ref="AV87">STOWA2024_JAARROND_T(AV$38*60,$C87,2150,"H","")</f>
        <v>4.2761230671169903</v>
      </c>
    </row>
    <row r="88" spans="2:48" x14ac:dyDescent="0.3">
      <c r="B88" s="15" t="s">
        <v>97</v>
      </c>
      <c r="C88">
        <v>140</v>
      </c>
      <c r="D88" s="17" cm="1">
        <f t="array" ref="D88">STOWA2024_JAARROND_T(D$2*60,$C88,2150,"L","")</f>
        <v>102687.83376030983</v>
      </c>
      <c r="E88" s="17" cm="1">
        <f t="array" ref="E88">STOWA2024_JAARROND_T(E$2*60,$C88,2150,"L","")</f>
        <v>5616.957634070186</v>
      </c>
      <c r="F88" s="17" cm="1">
        <f t="array" ref="F88">STOWA2024_JAARROND_T(F$2*60,$C88,2150,"L","")</f>
        <v>2063.0278119698341</v>
      </c>
      <c r="G88" s="17" cm="1">
        <f t="array" ref="G88">STOWA2024_JAARROND_T(G$2*60,$C88,2150,"L","")</f>
        <v>1264.7263934183936</v>
      </c>
      <c r="H88" s="17" cm="1">
        <f t="array" ref="H88">STOWA2024_JAARROND_T(H$2*60,$C88,2150,"L","")</f>
        <v>1058.4629821626031</v>
      </c>
      <c r="I88" s="17" cm="1">
        <f t="array" ref="I88">STOWA2024_JAARROND_T(I$2*60,$C88,2150,"L","")</f>
        <v>945.34210494851015</v>
      </c>
      <c r="J88" s="17" cm="1">
        <f t="array" ref="J88">STOWA2024_JAARROND_T(J$2*60,$C88,2150,"L","")</f>
        <v>912.84949434310079</v>
      </c>
      <c r="K88" s="17" cm="1">
        <f t="array" ref="K88">STOWA2024_JAARROND_T(K$2*60,$C88,2150,"L","")</f>
        <v>614.08598748060058</v>
      </c>
      <c r="L88" s="17" cm="1">
        <f t="array" ref="L88">STOWA2024_JAARROND_T(L$2*60,$C88,2150,"L","")</f>
        <v>390.22253955485485</v>
      </c>
      <c r="M88" s="17" cm="1">
        <f t="array" ref="M88">STOWA2024_JAARROND_T(M$2*60,$C88,2150,"L","")</f>
        <v>262.95375739750051</v>
      </c>
      <c r="N88" s="17" cm="1">
        <f t="array" ref="N88">STOWA2024_JAARROND_T(N$2*60,$C88,2150,"L","")</f>
        <v>179.66322965449845</v>
      </c>
      <c r="O88" s="17" cm="1">
        <f t="array" ref="O88">STOWA2024_JAARROND_T(O$2*60,$C88,2150,"L","")</f>
        <v>40.958230102304434</v>
      </c>
      <c r="P88" s="17" cm="1">
        <f t="array" ref="P88">STOWA2024_JAARROND_T(P$2*60,$C88,2150,"L","")</f>
        <v>20.863226213642065</v>
      </c>
      <c r="R88" s="15" t="s">
        <v>97</v>
      </c>
      <c r="S88">
        <v>140</v>
      </c>
      <c r="T88" s="17" cm="1">
        <f t="array" ref="T88">STOWA2024_JAARROND_T(T$38*60,$C88,2150,"M","")</f>
        <v>72792.497914361709</v>
      </c>
      <c r="U88" s="17" cm="1">
        <f t="array" ref="U88">STOWA2024_JAARROND_T(U$38*60,$C88,2150,"M","")</f>
        <v>4219.6975194462484</v>
      </c>
      <c r="V88" s="17" cm="1">
        <f t="array" ref="V88">STOWA2024_JAARROND_T(V$38*60,$C88,2150,"M","")</f>
        <v>1570.7750072194046</v>
      </c>
      <c r="W88" s="17" cm="1">
        <f t="array" ref="W88">STOWA2024_JAARROND_T(W$38*60,$C88,2150,"M","")</f>
        <v>957.25260996287625</v>
      </c>
      <c r="X88" s="17" cm="1">
        <f t="array" ref="X88">STOWA2024_JAARROND_T(X$38*60,$C88,2150,"M","")</f>
        <v>782.06221863199846</v>
      </c>
      <c r="Y88" s="17" cm="1">
        <f t="array" ref="Y88">STOWA2024_JAARROND_T(Y$38*60,$C88,2150,"M","")</f>
        <v>675.42486206523256</v>
      </c>
      <c r="Z88" s="17" cm="1">
        <f t="array" ref="Z88">STOWA2024_JAARROND_T(Z$38*60,$C88,2150,"M","")</f>
        <v>635.79819481537709</v>
      </c>
      <c r="AA88" s="17" cm="1">
        <f t="array" ref="AA88">STOWA2024_JAARROND_T(AA$38*60,$C88,2150,"M","")</f>
        <v>388.34987759897973</v>
      </c>
      <c r="AB88" s="17" cm="1">
        <f t="array" ref="AB88">STOWA2024_JAARROND_T(AB$38*60,$C88,2150,"M","")</f>
        <v>261.5969574089828</v>
      </c>
      <c r="AC88" s="17" cm="1">
        <f t="array" ref="AC88">STOWA2024_JAARROND_T(AC$38*60,$C88,2150,"M","")</f>
        <v>182.5822157528599</v>
      </c>
      <c r="AD88" s="17" cm="1">
        <f t="array" ref="AD88">STOWA2024_JAARROND_T(AD$38*60,$C88,2150,"M","")</f>
        <v>128.27719581029115</v>
      </c>
      <c r="AE88" s="17" cm="1">
        <f t="array" ref="AE88">STOWA2024_JAARROND_T(AE$38*60,$C88,2150,"M","")</f>
        <v>29.484383993333964</v>
      </c>
      <c r="AF88" s="17" cm="1">
        <f t="array" ref="AF88">STOWA2024_JAARROND_T(AF$38*60,$C88,2150,"M","")</f>
        <v>15.084882261304672</v>
      </c>
      <c r="AH88" s="15" t="s">
        <v>97</v>
      </c>
      <c r="AI88">
        <v>140</v>
      </c>
      <c r="AJ88" s="17" cm="1">
        <f t="array" ref="AJ88">STOWA2024_JAARROND_T(AJ$38*60,$C88,2150,"H","")</f>
        <v>33003.87225659559</v>
      </c>
      <c r="AK88" s="17" cm="1">
        <f t="array" ref="AK88">STOWA2024_JAARROND_T(AK$38*60,$C88,2150,"H","")</f>
        <v>2183.9692818882145</v>
      </c>
      <c r="AL88" s="17" cm="1">
        <f t="array" ref="AL88">STOWA2024_JAARROND_T(AL$38*60,$C88,2150,"H","")</f>
        <v>837.73744233828654</v>
      </c>
      <c r="AM88" s="17" cm="1">
        <f t="array" ref="AM88">STOWA2024_JAARROND_T(AM$38*60,$C88,2150,"H","")</f>
        <v>503.11320540463873</v>
      </c>
      <c r="AN88" s="17" cm="1">
        <f t="array" ref="AN88">STOWA2024_JAARROND_T(AN$38*60,$C88,2150,"H","")</f>
        <v>388.58986101471612</v>
      </c>
      <c r="AO88" s="17" cm="1">
        <f t="array" ref="AO88">STOWA2024_JAARROND_T(AO$38*60,$C88,2150,"H","")</f>
        <v>310.568093437615</v>
      </c>
      <c r="AP88" s="17" cm="1">
        <f t="array" ref="AP88">STOWA2024_JAARROND_T(AP$38*60,$C88,2150,"H","")</f>
        <v>275.79019739979367</v>
      </c>
      <c r="AQ88" s="17" cm="1">
        <f t="array" ref="AQ88">STOWA2024_JAARROND_T(AQ$38*60,$C88,2150,"H","")</f>
        <v>139.79071762394756</v>
      </c>
      <c r="AR88" s="17" cm="1">
        <f t="array" ref="AR88">STOWA2024_JAARROND_T(AR$38*60,$C88,2150,"H","")</f>
        <v>104.93961568237684</v>
      </c>
      <c r="AS88" s="17" cm="1">
        <f t="array" ref="AS88">STOWA2024_JAARROND_T(AS$38*60,$C88,2150,"H","")</f>
        <v>78.615917858167251</v>
      </c>
      <c r="AT88" s="17" cm="1">
        <f t="array" ref="AT88">STOWA2024_JAARROND_T(AT$38*60,$C88,2150,"H","")</f>
        <v>58.591498463472774</v>
      </c>
      <c r="AU88" s="17" cm="1">
        <f t="array" ref="AU88">STOWA2024_JAARROND_T(AU$38*60,$C88,2150,"H","")</f>
        <v>13.900329013702033</v>
      </c>
      <c r="AV88" s="17" cm="1">
        <f t="array" ref="AV88">STOWA2024_JAARROND_T(AV$38*60,$C88,2150,"H","")</f>
        <v>7.2423216090885232</v>
      </c>
    </row>
    <row r="89" spans="2:48" x14ac:dyDescent="0.3">
      <c r="B89" s="15" t="s">
        <v>98</v>
      </c>
      <c r="C89">
        <v>150</v>
      </c>
      <c r="D89" s="17" cm="1">
        <f t="array" ref="D89">STOWA2024_JAARROND_T(D$2*60,$C89,2150,"L","")</f>
        <v>138555.62565559623</v>
      </c>
      <c r="E89" s="17" cm="1">
        <f t="array" ref="E89">STOWA2024_JAARROND_T(E$2*60,$C89,2150,"L","")</f>
        <v>7203.8743908298202</v>
      </c>
      <c r="F89" s="17" cm="1">
        <f t="array" ref="F89">STOWA2024_JAARROND_T(F$2*60,$C89,2150,"L","")</f>
        <v>2614.7197437054019</v>
      </c>
      <c r="G89" s="17" cm="1">
        <f t="array" ref="G89">STOWA2024_JAARROND_T(G$2*60,$C89,2150,"L","")</f>
        <v>1610.9332655375915</v>
      </c>
      <c r="H89" s="17" cm="1">
        <f t="array" ref="H89">STOWA2024_JAARROND_T(H$2*60,$C89,2150,"L","")</f>
        <v>1376.5856655299785</v>
      </c>
      <c r="I89" s="17" cm="1">
        <f t="array" ref="I89">STOWA2024_JAARROND_T(I$2*60,$C89,2150,"L","")</f>
        <v>1265.8273923521911</v>
      </c>
      <c r="J89" s="17" cm="1">
        <f t="array" ref="J89">STOWA2024_JAARROND_T(J$2*60,$C89,2150,"L","")</f>
        <v>1249.8103521577443</v>
      </c>
      <c r="K89" s="17" cm="1">
        <f t="array" ref="K89">STOWA2024_JAARROND_T(K$2*60,$C89,2150,"L","")</f>
        <v>921.02654278054752</v>
      </c>
      <c r="L89" s="17" cm="1">
        <f t="array" ref="L89">STOWA2024_JAARROND_T(L$2*60,$C89,2150,"L","")</f>
        <v>624.49705029321365</v>
      </c>
      <c r="M89" s="17" cm="1">
        <f t="array" ref="M89">STOWA2024_JAARROND_T(M$2*60,$C89,2150,"L","")</f>
        <v>442.34594467085782</v>
      </c>
      <c r="N89" s="17" cm="1">
        <f t="array" ref="N89">STOWA2024_JAARROND_T(N$2*60,$C89,2150,"L","")</f>
        <v>314.17464969615395</v>
      </c>
      <c r="O89" s="17" cm="1">
        <f t="array" ref="O89">STOWA2024_JAARROND_T(O$2*60,$C89,2150,"L","")</f>
        <v>76.785923917674197</v>
      </c>
      <c r="P89" s="17" cm="1">
        <f t="array" ref="P89">STOWA2024_JAARROND_T(P$2*60,$C89,2150,"L","")</f>
        <v>39.025665330029817</v>
      </c>
      <c r="R89" s="15" t="s">
        <v>98</v>
      </c>
      <c r="S89">
        <v>150</v>
      </c>
      <c r="T89" s="17" cm="1">
        <f t="array" ref="T89">STOWA2024_JAARROND_T(T$38*60,$C89,2150,"M","")</f>
        <v>98257.676205893775</v>
      </c>
      <c r="U89" s="17" cm="1">
        <f t="array" ref="U89">STOWA2024_JAARROND_T(U$38*60,$C89,2150,"M","")</f>
        <v>5414.8469940658078</v>
      </c>
      <c r="V89" s="17" cm="1">
        <f t="array" ref="V89">STOWA2024_JAARROND_T(V$38*60,$C89,2150,"M","")</f>
        <v>1992.2428317694644</v>
      </c>
      <c r="W89" s="17" cm="1">
        <f t="array" ref="W89">STOWA2024_JAARROND_T(W$38*60,$C89,2150,"M","")</f>
        <v>1220.4191749933489</v>
      </c>
      <c r="X89" s="17" cm="1">
        <f t="array" ref="X89">STOWA2024_JAARROND_T(X$38*60,$C89,2150,"M","")</f>
        <v>1018.2430052284585</v>
      </c>
      <c r="Y89" s="17" cm="1">
        <f t="array" ref="Y89">STOWA2024_JAARROND_T(Y$38*60,$C89,2150,"M","")</f>
        <v>905.52144552284642</v>
      </c>
      <c r="Z89" s="17" cm="1">
        <f t="array" ref="Z89">STOWA2024_JAARROND_T(Z$38*60,$C89,2150,"M","")</f>
        <v>871.54306147110913</v>
      </c>
      <c r="AA89" s="17" cm="1">
        <f t="array" ref="AA89">STOWA2024_JAARROND_T(AA$38*60,$C89,2150,"M","")</f>
        <v>578.80198392552006</v>
      </c>
      <c r="AB89" s="17" cm="1">
        <f t="array" ref="AB89">STOWA2024_JAARROND_T(AB$38*60,$C89,2150,"M","")</f>
        <v>414.94396208407682</v>
      </c>
      <c r="AC89" s="17" cm="1">
        <f t="array" ref="AC89">STOWA2024_JAARROND_T(AC$38*60,$C89,2150,"M","")</f>
        <v>303.67835437218542</v>
      </c>
      <c r="AD89" s="17" cm="1">
        <f t="array" ref="AD89">STOWA2024_JAARROND_T(AD$38*60,$C89,2150,"M","")</f>
        <v>221.30124845691549</v>
      </c>
      <c r="AE89" s="17" cm="1">
        <f t="array" ref="AE89">STOWA2024_JAARROND_T(AE$38*60,$C89,2150,"M","")</f>
        <v>53.942683018890229</v>
      </c>
      <c r="AF89" s="17" cm="1">
        <f t="array" ref="AF89">STOWA2024_JAARROND_T(AF$38*60,$C89,2150,"M","")</f>
        <v>27.422585572348773</v>
      </c>
      <c r="AH89" s="15" t="s">
        <v>98</v>
      </c>
      <c r="AI89">
        <v>150</v>
      </c>
      <c r="AJ89" s="17" cm="1">
        <f t="array" ref="AJ89">STOWA2024_JAARROND_T(AJ$38*60,$C89,2150,"H","")</f>
        <v>44596.177344280615</v>
      </c>
      <c r="AK89" s="17" cm="1">
        <f t="array" ref="AK89">STOWA2024_JAARROND_T(AK$38*60,$C89,2150,"H","")</f>
        <v>2806.601231576431</v>
      </c>
      <c r="AL89" s="17" cm="1">
        <f t="array" ref="AL89">STOWA2024_JAARROND_T(AL$38*60,$C89,2150,"H","")</f>
        <v>1064.5103042356066</v>
      </c>
      <c r="AM89" s="17" cm="1">
        <f t="array" ref="AM89">STOWA2024_JAARROND_T(AM$38*60,$C89,2150,"H","")</f>
        <v>642.98409840774502</v>
      </c>
      <c r="AN89" s="17" cm="1">
        <f t="array" ref="AN89">STOWA2024_JAARROND_T(AN$38*60,$C89,2150,"H","")</f>
        <v>507.41483926226533</v>
      </c>
      <c r="AO89" s="17" cm="1">
        <f t="array" ref="AO89">STOWA2024_JAARROND_T(AO$38*60,$C89,2150,"H","")</f>
        <v>417.70335968345353</v>
      </c>
      <c r="AP89" s="17" cm="1">
        <f t="array" ref="AP89">STOWA2024_JAARROND_T(AP$38*60,$C89,2150,"H","")</f>
        <v>379.23044733966219</v>
      </c>
      <c r="AQ89" s="17" cm="1">
        <f t="array" ref="AQ89">STOWA2024_JAARROND_T(AQ$38*60,$C89,2150,"H","")</f>
        <v>205.12345702094407</v>
      </c>
      <c r="AR89" s="17" cm="1">
        <f t="array" ref="AR89">STOWA2024_JAARROND_T(AR$38*60,$C89,2150,"H","")</f>
        <v>162.87427182318513</v>
      </c>
      <c r="AS89" s="17" cm="1">
        <f t="array" ref="AS89">STOWA2024_JAARROND_T(AS$38*60,$C89,2150,"H","")</f>
        <v>127.21395942158203</v>
      </c>
      <c r="AT89" s="17" cm="1">
        <f t="array" ref="AT89">STOWA2024_JAARROND_T(AT$38*60,$C89,2150,"H","")</f>
        <v>97.851119039248502</v>
      </c>
      <c r="AU89" s="17" cm="1">
        <f t="array" ref="AU89">STOWA2024_JAARROND_T(AU$38*60,$C89,2150,"H","")</f>
        <v>24.053250662348159</v>
      </c>
      <c r="AV89" s="17" cm="1">
        <f t="array" ref="AV89">STOWA2024_JAARROND_T(AV$38*60,$C89,2150,"H","")</f>
        <v>12.353298125317092</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DC99-7077-456B-9C25-B58EBA4028E1}">
  <sheetPr codeName="Blad6">
    <tabColor rgb="FF9999FF"/>
  </sheetPr>
  <dimension ref="B1:AV79"/>
  <sheetViews>
    <sheetView workbookViewId="0">
      <selection activeCell="A3" sqref="A3"/>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60</v>
      </c>
      <c r="C3">
        <v>0.5</v>
      </c>
      <c r="D3" s="17" cm="1">
        <f t="array" ref="D3">STOWA2024_NDJF_V(D$2*60,$C3,2014,"","")</f>
        <v>2.3920408074795136</v>
      </c>
      <c r="E3" s="17" cm="1">
        <f t="array" ref="E3">STOWA2024_NDJF_V(E$2*60,$C3,2014,"","")</f>
        <v>3.7612755197294323</v>
      </c>
      <c r="F3" s="17" cm="1">
        <f t="array" ref="F3">STOWA2024_NDJF_V(F$2*60,$C3,2014,"","")</f>
        <v>5.3941170318260907</v>
      </c>
      <c r="G3" s="17" cm="1">
        <f t="array" ref="G3">STOWA2024_NDJF_V(G$2*60,$C3,2014,"","")</f>
        <v>7.6010070842549178</v>
      </c>
      <c r="H3" s="17" cm="1">
        <f t="array" ref="H3">STOWA2024_NDJF_V(H$2*60,$C3,2014,"","")</f>
        <v>10.312003400803491</v>
      </c>
      <c r="I3" s="17" cm="1">
        <f t="array" ref="I3">STOWA2024_NDJF_V(I$2*60,$C3,2014,"","")</f>
        <v>13.587936876461768</v>
      </c>
      <c r="J3" s="17" cm="1">
        <f t="array" ref="J3">STOWA2024_NDJF_V(J$2*60,$C3,2014,"","")</f>
        <v>15.766342306591394</v>
      </c>
      <c r="K3" s="17" cm="1">
        <f t="array" ref="K3">STOWA2024_NDJF_V(K$2*60,$C3,2014,"","")</f>
        <v>21.594471338309265</v>
      </c>
      <c r="L3" s="17" cm="1">
        <f t="array" ref="L3">STOWA2024_NDJF_V(L$2*60,$C3,2014,"","")</f>
        <v>28.954333994526401</v>
      </c>
      <c r="M3" s="17" cm="1">
        <f t="array" ref="M3">STOWA2024_NDJF_V(M$2*60,$C3,2014,"","")</f>
        <v>34.636164782674662</v>
      </c>
      <c r="N3" s="17" cm="1">
        <f t="array" ref="N3">STOWA2024_NDJF_V(N$2*60,$C3,2014,"","")</f>
        <v>39.472686853527591</v>
      </c>
      <c r="O3" s="17" cm="1">
        <f t="array" ref="O3">STOWA2024_NDJF_V(O$2*60,$C3,2014,"","")</f>
        <v>54.770697780399544</v>
      </c>
      <c r="P3" s="17" cm="1">
        <f t="array" ref="P3">STOWA2024_NDJF_V(P$2*60,$C3,2014,"","")</f>
        <v>61.094158648844108</v>
      </c>
    </row>
    <row r="4" spans="2:16" x14ac:dyDescent="0.3">
      <c r="B4" s="15" t="s">
        <v>61</v>
      </c>
      <c r="C4">
        <v>1</v>
      </c>
      <c r="D4" s="17" cm="1">
        <f t="array" ref="D4">STOWA2024_NDJF_V(D$2*60,$C4,2014,"","")</f>
        <v>3.0799308000000005</v>
      </c>
      <c r="E4" s="17" cm="1">
        <f t="array" ref="E4">STOWA2024_NDJF_V(E$2*60,$C4,2014,"","")</f>
        <v>4.7188401459671692</v>
      </c>
      <c r="F4" s="17" cm="1">
        <f t="array" ref="F4">STOWA2024_NDJF_V(F$2*60,$C4,2014,"","")</f>
        <v>6.6543235078296235</v>
      </c>
      <c r="G4" s="17" cm="1">
        <f t="array" ref="G4">STOWA2024_NDJF_V(G$2*60,$C4,2014,"","")</f>
        <v>9.2872612365031575</v>
      </c>
      <c r="H4" s="17" cm="1">
        <f t="array" ref="H4">STOWA2024_NDJF_V(H$2*60,$C4,2014,"","")</f>
        <v>12.617653331987775</v>
      </c>
      <c r="I4" s="17" cm="1">
        <f t="array" ref="I4">STOWA2024_NDJF_V(I$2*60,$C4,2014,"","")</f>
        <v>16.64549979428347</v>
      </c>
      <c r="J4" s="17" cm="1">
        <f t="array" ref="J4">STOWA2024_NDJF_V(J$2*60,$C4,2014,"","")</f>
        <v>19.324959119383575</v>
      </c>
      <c r="K4" s="17" cm="1">
        <f t="array" ref="K4">STOWA2024_NDJF_V(K$2*60,$C4,2014,"","")</f>
        <v>25.6515526385339</v>
      </c>
      <c r="L4" s="17" cm="1">
        <f t="array" ref="L4">STOWA2024_NDJF_V(L$2*60,$C4,2014,"","")</f>
        <v>34.43209666053005</v>
      </c>
      <c r="M4" s="17" cm="1">
        <f t="array" ref="M4">STOWA2024_NDJF_V(M$2*60,$C4,2014,"","")</f>
        <v>41.234695613040714</v>
      </c>
      <c r="N4" s="17" cm="1">
        <f t="array" ref="N4">STOWA2024_NDJF_V(N$2*60,$C4,2014,"","")</f>
        <v>47.045397002483348</v>
      </c>
      <c r="O4" s="17" cm="1">
        <f t="array" ref="O4">STOWA2024_NDJF_V(O$2*60,$C4,2014,"","")</f>
        <v>65.578723327150158</v>
      </c>
      <c r="P4" s="17" cm="1">
        <f t="array" ref="P4">STOWA2024_NDJF_V(P$2*60,$C4,2014,"","")</f>
        <v>73.322765943576144</v>
      </c>
    </row>
    <row r="5" spans="2:16" x14ac:dyDescent="0.3">
      <c r="B5" s="15" t="s">
        <v>62</v>
      </c>
      <c r="C5">
        <v>2</v>
      </c>
      <c r="D5" s="17" cm="1">
        <f t="array" ref="D5">STOWA2024_NDJF_V(D$2*60,$C5,2014,"","")</f>
        <v>3.8515975092944146</v>
      </c>
      <c r="E5" s="17" cm="1">
        <f t="array" ref="E5">STOWA2024_NDJF_V(E$2*60,$C5,2014,"","")</f>
        <v>5.7581359445706051</v>
      </c>
      <c r="F5" s="17" cm="1">
        <f t="array" ref="F5">STOWA2024_NDJF_V(F$2*60,$C5,2014,"","")</f>
        <v>7.9980761711702195</v>
      </c>
      <c r="G5" s="17" cm="1">
        <f t="array" ref="G5">STOWA2024_NDJF_V(G$2*60,$C5,2014,"","")</f>
        <v>11.058000969515508</v>
      </c>
      <c r="H5" s="17" cm="1">
        <f t="array" ref="H5">STOWA2024_NDJF_V(H$2*60,$C5,2014,"","")</f>
        <v>15.007811570133896</v>
      </c>
      <c r="I5" s="17" cm="1">
        <f t="array" ref="I5">STOWA2024_NDJF_V(I$2*60,$C5,2014,"","")</f>
        <v>19.782090047753432</v>
      </c>
      <c r="J5" s="17" cm="1">
        <f t="array" ref="J5">STOWA2024_NDJF_V(J$2*60,$C5,2014,"","")</f>
        <v>22.957304240655212</v>
      </c>
      <c r="K5" s="17" cm="1">
        <f t="array" ref="K5">STOWA2024_NDJF_V(K$2*60,$C5,2014,"","")</f>
        <v>29.919203676614949</v>
      </c>
      <c r="L5" s="17" cm="1">
        <f t="array" ref="L5">STOWA2024_NDJF_V(L$2*60,$C5,2014,"","")</f>
        <v>40.126666078878351</v>
      </c>
      <c r="M5" s="17" cm="1">
        <f t="array" ref="M5">STOWA2024_NDJF_V(M$2*60,$C5,2014,"","")</f>
        <v>48.014035685945295</v>
      </c>
      <c r="N5" s="17" cm="1">
        <f t="array" ref="N5">STOWA2024_NDJF_V(N$2*60,$C5,2014,"","")</f>
        <v>54.73447017944293</v>
      </c>
      <c r="O5" s="17" cm="1">
        <f t="array" ref="O5">STOWA2024_NDJF_V(O$2*60,$C5,2014,"","")</f>
        <v>76.047573461358837</v>
      </c>
      <c r="P5" s="17" cm="1">
        <f t="array" ref="P5">STOWA2024_NDJF_V(P$2*60,$C5,2014,"","")</f>
        <v>84.891733383561771</v>
      </c>
    </row>
    <row r="6" spans="2:16" x14ac:dyDescent="0.3">
      <c r="B6" s="15" t="s">
        <v>63</v>
      </c>
      <c r="C6">
        <v>5</v>
      </c>
      <c r="D6" s="17" cm="1">
        <f t="array" ref="D6">STOWA2024_NDJF_V(D$2*60,$C6,2014,"","")</f>
        <v>5.0177646652729608</v>
      </c>
      <c r="E6" s="17" cm="1">
        <f t="array" ref="E6">STOWA2024_NDJF_V(E$2*60,$C6,2014,"","")</f>
        <v>7.2693795420110892</v>
      </c>
      <c r="F6" s="17" cm="1">
        <f t="array" ref="F6">STOWA2024_NDJF_V(F$2*60,$C6,2014,"","")</f>
        <v>9.9121021463322236</v>
      </c>
      <c r="G6" s="17" cm="1">
        <f t="array" ref="G6">STOWA2024_NDJF_V(G$2*60,$C6,2014,"","")</f>
        <v>13.535674791242288</v>
      </c>
      <c r="H6" s="17" cm="1">
        <f t="array" ref="H6">STOWA2024_NDJF_V(H$2*60,$C6,2014,"","")</f>
        <v>18.302403994945809</v>
      </c>
      <c r="I6" s="17" cm="1">
        <f t="array" ref="I6">STOWA2024_NDJF_V(I$2*60,$C6,2014,"","")</f>
        <v>24.053199303895372</v>
      </c>
      <c r="J6" s="17" cm="1">
        <f t="array" ref="J6">STOWA2024_NDJF_V(J$2*60,$C6,2014,"","")</f>
        <v>27.874755138287231</v>
      </c>
      <c r="K6" s="17" cm="1">
        <f t="array" ref="K6">STOWA2024_NDJF_V(K$2*60,$C6,2014,"","")</f>
        <v>35.902544862717185</v>
      </c>
      <c r="L6" s="17" cm="1">
        <f t="array" ref="L6">STOWA2024_NDJF_V(L$2*60,$C6,2014,"","")</f>
        <v>48.001841993778527</v>
      </c>
      <c r="M6" s="17" cm="1">
        <f t="array" ref="M6">STOWA2024_NDJF_V(M$2*60,$C6,2014,"","")</f>
        <v>57.261763787942002</v>
      </c>
      <c r="N6" s="17" cm="1">
        <f t="array" ref="N6">STOWA2024_NDJF_V(N$2*60,$C6,2014,"","")</f>
        <v>65.080498008972896</v>
      </c>
      <c r="O6" s="17" cm="1">
        <f t="array" ref="O6">STOWA2024_NDJF_V(O$2*60,$C6,2014,"","")</f>
        <v>89.384146767711457</v>
      </c>
      <c r="P6" s="17" cm="1">
        <f t="array" ref="P6">STOWA2024_NDJF_V(P$2*60,$C6,2014,"","")</f>
        <v>99.232924406182335</v>
      </c>
    </row>
    <row r="7" spans="2:16" x14ac:dyDescent="0.3">
      <c r="B7" s="15" t="s">
        <v>64</v>
      </c>
      <c r="C7">
        <v>10</v>
      </c>
      <c r="D7" s="17" cm="1">
        <f t="array" ref="D7">STOWA2024_NDJF_V(D$2*60,$C7,2014,"","")</f>
        <v>6.0254362018669374</v>
      </c>
      <c r="E7" s="17" cm="1">
        <f t="array" ref="E7">STOWA2024_NDJF_V(E$2*60,$C7,2014,"","")</f>
        <v>8.5263719527195558</v>
      </c>
      <c r="F7" s="17" cm="1">
        <f t="array" ref="F7">STOWA2024_NDJF_V(F$2*60,$C7,2014,"","")</f>
        <v>11.471831310046129</v>
      </c>
      <c r="G7" s="17" cm="1">
        <f t="array" ref="G7">STOWA2024_NDJF_V(G$2*60,$C7,2014,"","")</f>
        <v>15.519270745257698</v>
      </c>
      <c r="H7" s="17" cm="1">
        <f t="array" ref="H7">STOWA2024_NDJF_V(H$2*60,$C7,2014,"","")</f>
        <v>20.900923722635142</v>
      </c>
      <c r="I7" s="17" cm="1">
        <f t="array" ref="I7">STOWA2024_NDJF_V(I$2*60,$C7,2014,"","")</f>
        <v>27.381252749215133</v>
      </c>
      <c r="J7" s="17" cm="1">
        <f t="array" ref="J7">STOWA2024_NDJF_V(J$2*60,$C7,2014,"","")</f>
        <v>31.684237060591254</v>
      </c>
      <c r="K7" s="17" cm="1">
        <f t="array" ref="K7">STOWA2024_NDJF_V(K$2*60,$C7,2014,"","")</f>
        <v>40.702240635838407</v>
      </c>
      <c r="L7" s="17" cm="1">
        <f t="array" ref="L7">STOWA2024_NDJF_V(L$2*60,$C7,2014,"","")</f>
        <v>54.233494267889192</v>
      </c>
      <c r="M7" s="17" cm="1">
        <f t="array" ref="M7">STOWA2024_NDJF_V(M$2*60,$C7,2014,"","")</f>
        <v>64.480268597863613</v>
      </c>
      <c r="N7" s="17" cm="1">
        <f t="array" ref="N7">STOWA2024_NDJF_V(N$2*60,$C7,2014,"","")</f>
        <v>73.046700367188478</v>
      </c>
      <c r="O7" s="17" cm="1">
        <f t="array" ref="O7">STOWA2024_NDJF_V(O$2*60,$C7,2014,"","")</f>
        <v>99.105939608128423</v>
      </c>
      <c r="P7" s="17" cm="1">
        <f t="array" ref="P7">STOWA2024_NDJF_V(P$2*60,$C7,2014,"","")</f>
        <v>109.40423692498226</v>
      </c>
    </row>
    <row r="8" spans="2:16" x14ac:dyDescent="0.3">
      <c r="B8" s="15" t="s">
        <v>65</v>
      </c>
      <c r="C8">
        <v>20</v>
      </c>
      <c r="D8" s="17" cm="1">
        <f t="array" ref="D8">STOWA2024_NDJF_V(D$2*60,$C8,2014,"","")</f>
        <v>7.1558299961478786</v>
      </c>
      <c r="E8" s="17" cm="1">
        <f t="array" ref="E8">STOWA2024_NDJF_V(E$2*60,$C8,2014,"","")</f>
        <v>9.8906526451449857</v>
      </c>
      <c r="F8" s="17" cm="1">
        <f t="array" ref="F8">STOWA2024_NDJF_V(F$2*60,$C8,2014,"","")</f>
        <v>13.134963707585628</v>
      </c>
      <c r="G8" s="17" cm="1">
        <f t="array" ref="G8">STOWA2024_NDJF_V(G$2*60,$C8,2014,"","")</f>
        <v>17.602249853320735</v>
      </c>
      <c r="H8" s="17" cm="1">
        <f t="array" ref="H8">STOWA2024_NDJF_V(H$2*60,$C8,2014,"","")</f>
        <v>23.594686227566534</v>
      </c>
      <c r="I8" s="17" cm="1">
        <f t="array" ref="I8">STOWA2024_NDJF_V(I$2*60,$C8,2014,"","")</f>
        <v>30.795324766759748</v>
      </c>
      <c r="J8" s="17" cm="1">
        <f t="array" ref="J8">STOWA2024_NDJF_V(J$2*60,$C8,2014,"","")</f>
        <v>35.572644777126619</v>
      </c>
      <c r="K8" s="17" cm="1">
        <f t="array" ref="K8">STOWA2024_NDJF_V(K$2*60,$C8,2014,"","")</f>
        <v>45.751049159221935</v>
      </c>
      <c r="L8" s="17" cm="1">
        <f t="array" ref="L8">STOWA2024_NDJF_V(L$2*60,$C8,2014,"","")</f>
        <v>60.711791819217879</v>
      </c>
      <c r="M8" s="17" cm="1">
        <f t="array" ref="M8">STOWA2024_NDJF_V(M$2*60,$C8,2014,"","")</f>
        <v>71.896570829741108</v>
      </c>
      <c r="N8" s="17" cm="1">
        <f t="array" ref="N8">STOWA2024_NDJF_V(N$2*60,$C8,2014,"","")</f>
        <v>81.135312194386785</v>
      </c>
      <c r="O8" s="17" cm="1">
        <f t="array" ref="O8">STOWA2024_NDJF_V(O$2*60,$C8,2014,"","")</f>
        <v>108.52264498524956</v>
      </c>
      <c r="P8" s="17" cm="1">
        <f t="array" ref="P8">STOWA2024_NDJF_V(P$2*60,$C8,2014,"","")</f>
        <v>119.02688491062872</v>
      </c>
    </row>
    <row r="9" spans="2:16" x14ac:dyDescent="0.3">
      <c r="B9" s="15" t="s">
        <v>66</v>
      </c>
      <c r="C9">
        <v>25</v>
      </c>
      <c r="D9" s="17" cm="1">
        <f t="array" ref="D9">STOWA2024_NDJF_V(D$2*60,$C9,2014,"","")</f>
        <v>7.548261322915395</v>
      </c>
      <c r="E9" s="17" cm="1">
        <f t="array" ref="E9">STOWA2024_NDJF_V(E$2*60,$C9,2014,"","")</f>
        <v>10.354168943015372</v>
      </c>
      <c r="F9" s="17" cm="1">
        <f t="array" ref="F9">STOWA2024_NDJF_V(F$2*60,$C9,2014,"","")</f>
        <v>13.693491750252781</v>
      </c>
      <c r="G9" s="17" cm="1">
        <f t="array" ref="G9">STOWA2024_NDJF_V(G$2*60,$C9,2014,"","")</f>
        <v>18.294779577256584</v>
      </c>
      <c r="H9" s="17" cm="1">
        <f t="array" ref="H9">STOWA2024_NDJF_V(H$2*60,$C9,2014,"","")</f>
        <v>24.482721477251513</v>
      </c>
      <c r="I9" s="17" cm="1">
        <f t="array" ref="I9">STOWA2024_NDJF_V(I$2*60,$C9,2014,"","")</f>
        <v>31.913078307084835</v>
      </c>
      <c r="J9" s="17" cm="1">
        <f t="array" ref="J9">STOWA2024_NDJF_V(J$2*60,$C9,2014,"","")</f>
        <v>36.841494885197093</v>
      </c>
      <c r="K9" s="17" cm="1">
        <f t="array" ref="K9">STOWA2024_NDJF_V(K$2*60,$C9,2014,"","")</f>
        <v>47.431520313070429</v>
      </c>
      <c r="L9" s="17" cm="1">
        <f t="array" ref="L9">STOWA2024_NDJF_V(L$2*60,$C9,2014,"","")</f>
        <v>62.851416764537468</v>
      </c>
      <c r="M9" s="17" cm="1">
        <f t="array" ref="M9">STOWA2024_NDJF_V(M$2*60,$C9,2014,"","")</f>
        <v>74.327063281008961</v>
      </c>
      <c r="N9" s="17" cm="1">
        <f t="array" ref="N9">STOWA2024_NDJF_V(N$2*60,$C9,2014,"","")</f>
        <v>83.765619201351114</v>
      </c>
      <c r="O9" s="17" cm="1">
        <f t="array" ref="O9">STOWA2024_NDJF_V(O$2*60,$C9,2014,"","")</f>
        <v>111.49081485452487</v>
      </c>
      <c r="P9" s="17" cm="1">
        <f t="array" ref="P9">STOWA2024_NDJF_V(P$2*60,$C9,2014,"","")</f>
        <v>122.01285878683639</v>
      </c>
    </row>
    <row r="10" spans="2:16" x14ac:dyDescent="0.3">
      <c r="B10" s="15" t="s">
        <v>67</v>
      </c>
      <c r="C10">
        <v>50</v>
      </c>
      <c r="D10" s="17" cm="1">
        <f t="array" ref="D10">STOWA2024_NDJF_V(D$2*60,$C10,2014,"","")</f>
        <v>8.8641168774333767</v>
      </c>
      <c r="E10" s="17" cm="1">
        <f t="array" ref="E10">STOWA2024_NDJF_V(E$2*60,$C10,2014,"","")</f>
        <v>11.874457895113379</v>
      </c>
      <c r="F10" s="17" cm="1">
        <f t="array" ref="F10">STOWA2024_NDJF_V(F$2*60,$C10,2014,"","")</f>
        <v>15.503910535278134</v>
      </c>
      <c r="G10" s="17" cm="1">
        <f t="array" ref="G10">STOWA2024_NDJF_V(G$2*60,$C10,2014,"","")</f>
        <v>20.516818669411997</v>
      </c>
      <c r="H10" s="17" cm="1">
        <f t="array" ref="H10">STOWA2024_NDJF_V(H$2*60,$C10,2014,"","")</f>
        <v>27.307766558964541</v>
      </c>
      <c r="I10" s="17" cm="1">
        <f t="array" ref="I10">STOWA2024_NDJF_V(I$2*60,$C10,2014,"","")</f>
        <v>35.444282206813675</v>
      </c>
      <c r="J10" s="17" cm="1">
        <f t="array" ref="J10">STOWA2024_NDJF_V(J$2*60,$C10,2014,"","")</f>
        <v>40.836751952422226</v>
      </c>
      <c r="K10" s="17" cm="1">
        <f t="array" ref="K10">STOWA2024_NDJF_V(K$2*60,$C10,2014,"","")</f>
        <v>52.829590424462737</v>
      </c>
      <c r="L10" s="17" cm="1">
        <f t="array" ref="L10">STOWA2024_NDJF_V(L$2*60,$C10,2014,"","")</f>
        <v>69.670806820667821</v>
      </c>
      <c r="M10" s="17" cm="1">
        <f t="array" ref="M10">STOWA2024_NDJF_V(M$2*60,$C10,2014,"","")</f>
        <v>82.013181860473736</v>
      </c>
      <c r="N10" s="17" cm="1">
        <f t="array" ref="N10">STOWA2024_NDJF_V(N$2*60,$C10,2014,"","")</f>
        <v>92.01893901656625</v>
      </c>
      <c r="O10" s="17" cm="1">
        <f t="array" ref="O10">STOWA2024_NDJF_V(O$2*60,$C10,2014,"","")</f>
        <v>120.51886042021172</v>
      </c>
      <c r="P10" s="17" cm="1">
        <f t="array" ref="P10">STOWA2024_NDJF_V(P$2*60,$C10,2014,"","")</f>
        <v>130.95536803770733</v>
      </c>
    </row>
    <row r="11" spans="2:16" x14ac:dyDescent="0.3">
      <c r="B11" s="15" t="s">
        <v>68</v>
      </c>
      <c r="C11">
        <v>100</v>
      </c>
      <c r="D11" s="17" cm="1">
        <f t="array" ref="D11">STOWA2024_NDJF_V(D$2*60,$C11,2014,"","")</f>
        <v>10.340227791536318</v>
      </c>
      <c r="E11" s="17" cm="1">
        <f t="array" ref="E11">STOWA2024_NDJF_V(E$2*60,$C11,2014,"","")</f>
        <v>13.524508322296164</v>
      </c>
      <c r="F11" s="17" cm="1">
        <f t="array" ref="F11">STOWA2024_NDJF_V(F$2*60,$C11,2014,"","")</f>
        <v>17.434352181519031</v>
      </c>
      <c r="G11" s="17" cm="1">
        <f t="array" ref="G11">STOWA2024_NDJF_V(G$2*60,$C11,2014,"","")</f>
        <v>22.850187517482958</v>
      </c>
      <c r="H11" s="17" cm="1">
        <f t="array" ref="H11">STOWA2024_NDJF_V(H$2*60,$C11,2014,"","")</f>
        <v>30.236357184915466</v>
      </c>
      <c r="I11" s="17" cm="1">
        <f t="array" ref="I11">STOWA2024_NDJF_V(I$2*60,$C11,2014,"","")</f>
        <v>39.066755409358819</v>
      </c>
      <c r="J11" s="17" cm="1">
        <f t="array" ref="J11">STOWA2024_NDJF_V(J$2*60,$C11,2014,"","")</f>
        <v>44.914783749550395</v>
      </c>
      <c r="K11" s="17" cm="1">
        <f t="array" ref="K11">STOWA2024_NDJF_V(K$2*60,$C11,2014,"","")</f>
        <v>58.507829978903629</v>
      </c>
      <c r="L11" s="17" cm="1">
        <f t="array" ref="L11">STOWA2024_NDJF_V(L$2*60,$C11,2014,"","")</f>
        <v>76.760104483459784</v>
      </c>
      <c r="M11" s="17" cm="1">
        <f t="array" ref="M11">STOWA2024_NDJF_V(M$2*60,$C11,2014,"","")</f>
        <v>89.909911152253315</v>
      </c>
      <c r="N11" s="17" cm="1">
        <f t="array" ref="N11">STOWA2024_NDJF_V(N$2*60,$C11,2014,"","")</f>
        <v>100.39908017656992</v>
      </c>
      <c r="O11" s="17" cm="1">
        <f t="array" ref="O11">STOWA2024_NDJF_V(O$2*60,$C11,2014,"","")</f>
        <v>129.2635895683029</v>
      </c>
      <c r="P11" s="17" cm="1">
        <f t="array" ref="P11">STOWA2024_NDJF_V(P$2*60,$C11,2014,"","")</f>
        <v>139.41549729540824</v>
      </c>
    </row>
    <row r="12" spans="2:16" x14ac:dyDescent="0.3">
      <c r="B12" s="15" t="s">
        <v>69</v>
      </c>
      <c r="C12">
        <v>200</v>
      </c>
      <c r="D12" s="17" cm="1">
        <f t="array" ref="D12">STOWA2024_NDJF_V(D$2*60,$C12,2014,"","")</f>
        <v>11.996111238053302</v>
      </c>
      <c r="E12" s="17" cm="1">
        <f t="array" ref="E12">STOWA2024_NDJF_V(E$2*60,$C12,2014,"","")</f>
        <v>15.315395777268925</v>
      </c>
      <c r="F12" s="17" cm="1">
        <f t="array" ref="F12">STOWA2024_NDJF_V(F$2*60,$C12,2014,"","")</f>
        <v>19.492773680657955</v>
      </c>
      <c r="G12" s="17" cm="1">
        <f t="array" ref="G12">STOWA2024_NDJF_V(G$2*60,$C12,2014,"","")</f>
        <v>25.30046402268453</v>
      </c>
      <c r="H12" s="17" cm="1">
        <f t="array" ref="H12">STOWA2024_NDJF_V(H$2*60,$C12,2014,"","")</f>
        <v>33.272288579400225</v>
      </c>
      <c r="I12" s="17" cm="1">
        <f t="array" ref="I12">STOWA2024_NDJF_V(I$2*60,$C12,2014,"","")</f>
        <v>42.782856907820793</v>
      </c>
      <c r="J12" s="17" cm="1">
        <f t="array" ref="J12">STOWA2024_NDJF_V(J$2*60,$C12,2014,"","")</f>
        <v>49.07730522402921</v>
      </c>
      <c r="K12" s="17" cm="1">
        <f t="array" ref="K12">STOWA2024_NDJF_V(K$2*60,$C12,2014,"","")</f>
        <v>64.480780268965731</v>
      </c>
      <c r="L12" s="17" cm="1">
        <f t="array" ref="L12">STOWA2024_NDJF_V(L$2*60,$C12,2014,"","")</f>
        <v>84.129992543534399</v>
      </c>
      <c r="M12" s="17" cm="1">
        <f t="array" ref="M12">STOWA2024_NDJF_V(M$2*60,$C12,2014,"","")</f>
        <v>98.023022193013588</v>
      </c>
      <c r="N12" s="17" cm="1">
        <f t="array" ref="N12">STOWA2024_NDJF_V(N$2*60,$C12,2014,"","")</f>
        <v>108.90799143093803</v>
      </c>
      <c r="O12" s="17" cm="1">
        <f t="array" ref="O12">STOWA2024_NDJF_V(O$2*60,$C12,2014,"","")</f>
        <v>137.73389328100419</v>
      </c>
      <c r="P12" s="17" cm="1">
        <f t="array" ref="P12">STOWA2024_NDJF_V(P$2*60,$C12,2014,"","")</f>
        <v>147.41926727194303</v>
      </c>
    </row>
    <row r="13" spans="2:16" x14ac:dyDescent="0.3">
      <c r="B13" s="15" t="s">
        <v>70</v>
      </c>
      <c r="C13">
        <v>250</v>
      </c>
      <c r="D13" s="17" cm="1">
        <f t="array" ref="D13">STOWA2024_NDJF_V(D$2*60,$C13,2014,"","")</f>
        <v>12.570973326979047</v>
      </c>
      <c r="E13" s="17" cm="1">
        <f t="array" ref="E13">STOWA2024_NDJF_V(E$2*60,$C13,2014,"","")</f>
        <v>15.923852327039301</v>
      </c>
      <c r="F13" s="17" cm="1">
        <f t="array" ref="F13">STOWA2024_NDJF_V(F$2*60,$C13,2014,"","")</f>
        <v>20.184051255792056</v>
      </c>
      <c r="G13" s="17" cm="1">
        <f t="array" ref="G13">STOWA2024_NDJF_V(G$2*60,$C13,2014,"","")</f>
        <v>26.115109404937879</v>
      </c>
      <c r="H13" s="17" cm="1">
        <f t="array" ref="H13">STOWA2024_NDJF_V(H$2*60,$C13,2014,"","")</f>
        <v>34.27312443222403</v>
      </c>
      <c r="I13" s="17" cm="1">
        <f t="array" ref="I13">STOWA2024_NDJF_V(I$2*60,$C13,2014,"","")</f>
        <v>43.999493693678851</v>
      </c>
      <c r="J13" s="17" cm="1">
        <f t="array" ref="J13">STOWA2024_NDJF_V(J$2*60,$C13,2014,"","")</f>
        <v>50.43560306925734</v>
      </c>
      <c r="K13" s="17" cm="1">
        <f t="array" ref="K13">STOWA2024_NDJF_V(K$2*60,$C13,2014,"","")</f>
        <v>66.468847477165923</v>
      </c>
      <c r="L13" s="17" cm="1">
        <f t="array" ref="L13">STOWA2024_NDJF_V(L$2*60,$C13,2014,"","")</f>
        <v>86.564088262758446</v>
      </c>
      <c r="M13" s="17" cm="1">
        <f t="array" ref="M13">STOWA2024_NDJF_V(M$2*60,$C13,2014,"","")</f>
        <v>100.68187488325437</v>
      </c>
      <c r="N13" s="17" cm="1">
        <f t="array" ref="N13">STOWA2024_NDJF_V(N$2*60,$C13,2014,"","")</f>
        <v>111.67497411871456</v>
      </c>
      <c r="O13" s="17" cm="1">
        <f t="array" ref="O13">STOWA2024_NDJF_V(O$2*60,$C13,2014,"","")</f>
        <v>140.40375489998766</v>
      </c>
      <c r="P13" s="17" cm="1">
        <f t="array" ref="P13">STOWA2024_NDJF_V(P$2*60,$C13,2014,"","")</f>
        <v>149.90289216363163</v>
      </c>
    </row>
    <row r="14" spans="2:16" x14ac:dyDescent="0.3">
      <c r="B14" s="15" t="s">
        <v>71</v>
      </c>
      <c r="C14">
        <v>500</v>
      </c>
      <c r="D14" s="17" cm="1">
        <f t="array" ref="D14">STOWA2024_NDJF_V(D$2*60,$C14,2014,"","")</f>
        <v>14.498534714663247</v>
      </c>
      <c r="E14" s="17" cm="1">
        <f t="array" ref="E14">STOWA2024_NDJF_V(E$2*60,$C14,2014,"","")</f>
        <v>17.919531388806028</v>
      </c>
      <c r="F14" s="17" cm="1">
        <f t="array" ref="F14">STOWA2024_NDJF_V(F$2*60,$C14,2014,"","")</f>
        <v>22.424765798455336</v>
      </c>
      <c r="G14" s="17" cm="1">
        <f t="array" ref="G14">STOWA2024_NDJF_V(G$2*60,$C14,2014,"","")</f>
        <v>28.728966721159765</v>
      </c>
      <c r="H14" s="17" cm="1">
        <f t="array" ref="H14">STOWA2024_NDJF_V(H$2*60,$C14,2014,"","")</f>
        <v>37.457014266129761</v>
      </c>
      <c r="I14" s="17" cm="1">
        <f t="array" ref="I14">STOWA2024_NDJF_V(I$2*60,$C14,2014,"","")</f>
        <v>47.843089269789402</v>
      </c>
      <c r="J14" s="17" cm="1">
        <f t="array" ref="J14">STOWA2024_NDJF_V(J$2*60,$C14,2014,"","")</f>
        <v>54.712506251932325</v>
      </c>
      <c r="K14" s="17" cm="1">
        <f t="array" ref="K14">STOWA2024_NDJF_V(K$2*60,$C14,2014,"","")</f>
        <v>72.854988739661053</v>
      </c>
      <c r="L14" s="17" cm="1">
        <f t="array" ref="L14">STOWA2024_NDJF_V(L$2*60,$C14,2014,"","")</f>
        <v>94.322012463285361</v>
      </c>
      <c r="M14" s="17" cm="1">
        <f t="array" ref="M14">STOWA2024_NDJF_V(M$2*60,$C14,2014,"","")</f>
        <v>109.09015323518209</v>
      </c>
      <c r="N14" s="17" cm="1">
        <f t="array" ref="N14">STOWA2024_NDJF_V(N$2*60,$C14,2014,"","")</f>
        <v>120.35715189679082</v>
      </c>
      <c r="O14" s="17" cm="1">
        <f t="array" ref="O14">STOWA2024_NDJF_V(O$2*60,$C14,2014,"","")</f>
        <v>148.52446005226599</v>
      </c>
      <c r="P14" s="17" cm="1">
        <f t="array" ref="P14">STOWA2024_NDJF_V(P$2*60,$C14,2014,"","")</f>
        <v>157.3409473812566</v>
      </c>
    </row>
    <row r="15" spans="2:16" x14ac:dyDescent="0.3">
      <c r="B15" s="15" t="s">
        <v>72</v>
      </c>
      <c r="C15">
        <v>1000</v>
      </c>
      <c r="D15" s="17" cm="1">
        <f t="array" ref="D15">STOWA2024_NDJF_V(D$2*60,$C15,2014,"","")</f>
        <v>16.660849865589061</v>
      </c>
      <c r="E15" s="17" cm="1">
        <f t="array" ref="E15">STOWA2024_NDJF_V(E$2*60,$C15,2014,"","")</f>
        <v>20.085547976536716</v>
      </c>
      <c r="F15" s="17" cm="1">
        <f t="array" ref="F15">STOWA2024_NDJF_V(F$2*60,$C15,2014,"","")</f>
        <v>24.814029932407816</v>
      </c>
      <c r="G15" s="17" cm="1">
        <f t="array" ref="G15">STOWA2024_NDJF_V(G$2*60,$C15,2014,"","")</f>
        <v>31.473784873327549</v>
      </c>
      <c r="H15" s="17" cm="1">
        <f t="array" ref="H15">STOWA2024_NDJF_V(H$2*60,$C15,2014,"","")</f>
        <v>40.757602275147597</v>
      </c>
      <c r="I15" s="17" cm="1">
        <f t="array" ref="I15">STOWA2024_NDJF_V(I$2*60,$C15,2014,"","")</f>
        <v>51.786028383826675</v>
      </c>
      <c r="J15" s="17" cm="1">
        <f t="array" ref="J15">STOWA2024_NDJF_V(J$2*60,$C15,2014,"","")</f>
        <v>59.078019378801372</v>
      </c>
      <c r="K15" s="17" cm="1">
        <f t="array" ref="K15">STOWA2024_NDJF_V(K$2*60,$C15,2014,"","")</f>
        <v>79.572582095927146</v>
      </c>
      <c r="L15" s="17" cm="1">
        <f t="array" ref="L15">STOWA2024_NDJF_V(L$2*60,$C15,2014,"","")</f>
        <v>102.386990921802</v>
      </c>
      <c r="M15" s="17" cm="1">
        <f t="array" ref="M15">STOWA2024_NDJF_V(M$2*60,$C15,2014,"","")</f>
        <v>117.72883051665197</v>
      </c>
      <c r="N15" s="17" cm="1">
        <f t="array" ref="N15">STOWA2024_NDJF_V(N$2*60,$C15,2014,"","")</f>
        <v>129.17274089437149</v>
      </c>
      <c r="O15" s="17" cm="1">
        <f t="array" ref="O15">STOWA2024_NDJF_V(O$2*60,$C15,2014,"","")</f>
        <v>156.39032277210941</v>
      </c>
      <c r="P15" s="17" cm="1">
        <f t="array" ref="P15">STOWA2024_NDJF_V(P$2*60,$C15,2014,"","")</f>
        <v>164.37777639665811</v>
      </c>
    </row>
    <row r="17" spans="2:16" x14ac:dyDescent="0.3">
      <c r="B17" s="16" t="s">
        <v>74</v>
      </c>
      <c r="D17" s="15" t="s">
        <v>47</v>
      </c>
      <c r="E17" s="15" t="s">
        <v>48</v>
      </c>
      <c r="F17" s="15" t="s">
        <v>49</v>
      </c>
      <c r="G17" s="15" t="s">
        <v>50</v>
      </c>
      <c r="H17" s="15" t="s">
        <v>51</v>
      </c>
      <c r="I17" s="15" t="s">
        <v>52</v>
      </c>
      <c r="J17" s="15" t="s">
        <v>53</v>
      </c>
      <c r="K17" s="15" t="s">
        <v>54</v>
      </c>
      <c r="L17" s="15" t="s">
        <v>55</v>
      </c>
      <c r="M17" s="15" t="s">
        <v>56</v>
      </c>
      <c r="N17" s="15" t="s">
        <v>57</v>
      </c>
      <c r="O17" s="15" t="s">
        <v>58</v>
      </c>
      <c r="P17" s="15" t="s">
        <v>59</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60</v>
      </c>
      <c r="C19">
        <v>0.5</v>
      </c>
      <c r="D19" s="17" cm="1">
        <f t="array" ref="D19">STOWA2024_NDJF_V(D$2*60,$C19,2033,"L","")</f>
        <v>2.424466249536458</v>
      </c>
      <c r="E19" s="17" cm="1">
        <f t="array" ref="E19">STOWA2024_NDJF_V(E$2*60,$C19,2033,"L","")</f>
        <v>3.8122616989968758</v>
      </c>
      <c r="F19" s="17" cm="1">
        <f t="array" ref="F19">STOWA2024_NDJF_V(F$2*60,$C19,2033,"L","")</f>
        <v>5.4672372849241775</v>
      </c>
      <c r="G19" s="17" cm="1">
        <f t="array" ref="G19">STOWA2024_NDJF_V(G$2*60,$C19,2033,"L","")</f>
        <v>7.7040429580637069</v>
      </c>
      <c r="H19" s="17" cm="1">
        <f t="array" ref="H19">STOWA2024_NDJF_V(H$2*60,$C19,2033,"L","")</f>
        <v>10.451788335792161</v>
      </c>
      <c r="I19" s="17" cm="1">
        <f t="array" ref="I19">STOWA2024_NDJF_V(I$2*60,$C19,2033,"L","")</f>
        <v>13.772128909676027</v>
      </c>
      <c r="J19" s="17" cm="1">
        <f t="array" ref="J19">STOWA2024_NDJF_V(J$2*60,$C19,2033,"L","")</f>
        <v>15.980063835636299</v>
      </c>
      <c r="K19" s="17" cm="1">
        <f t="array" ref="K19">STOWA2024_NDJF_V(K$2*60,$C19,2033,"L","")</f>
        <v>21.887196394228567</v>
      </c>
      <c r="L19" s="17" cm="1">
        <f t="array" ref="L19">STOWA2024_NDJF_V(L$2*60,$C19,2033,"L","")</f>
        <v>29.304992546961792</v>
      </c>
      <c r="M19" s="17" cm="1">
        <f t="array" ref="M19">STOWA2024_NDJF_V(M$2*60,$C19,2033,"L","")</f>
        <v>35.018654197871982</v>
      </c>
      <c r="N19" s="17" cm="1">
        <f t="array" ref="N19">STOWA2024_NDJF_V(N$2*60,$C19,2033,"L","")</f>
        <v>39.881478349147855</v>
      </c>
      <c r="O19" s="17" cm="1">
        <f t="array" ref="O19">STOWA2024_NDJF_V(O$2*60,$C19,2033,"L","")</f>
        <v>55.321447574746891</v>
      </c>
      <c r="P19" s="17" cm="1">
        <f t="array" ref="P19">STOWA2024_NDJF_V(P$2*60,$C19,2033,"L","")</f>
        <v>61.708494355257479</v>
      </c>
    </row>
    <row r="20" spans="2:16" x14ac:dyDescent="0.3">
      <c r="B20" s="15" t="s">
        <v>61</v>
      </c>
      <c r="C20">
        <v>1</v>
      </c>
      <c r="D20" s="17" cm="1">
        <f t="array" ref="D20">STOWA2024_NDJF_V(D$2*60,$C20,2033,"L","")</f>
        <v>3.1216809730666673</v>
      </c>
      <c r="E20" s="17" cm="1">
        <f t="array" ref="E20">STOWA2024_NDJF_V(E$2*60,$C20,2033,"L","")</f>
        <v>4.7828066457236131</v>
      </c>
      <c r="F20" s="17" cm="1">
        <f t="array" ref="F20">STOWA2024_NDJF_V(F$2*60,$C20,2033,"L","")</f>
        <v>6.7445265598246475</v>
      </c>
      <c r="G20" s="17" cm="1">
        <f t="array" ref="G20">STOWA2024_NDJF_V(G$2*60,$C20,2033,"L","")</f>
        <v>9.4131552221535344</v>
      </c>
      <c r="H20" s="17" cm="1">
        <f t="array" ref="H20">STOWA2024_NDJF_V(H$2*60,$C20,2033,"L","")</f>
        <v>12.788692632710276</v>
      </c>
      <c r="I20" s="17" cm="1">
        <f t="array" ref="I20">STOWA2024_NDJF_V(I$2*60,$C20,2033,"L","")</f>
        <v>16.871138791494868</v>
      </c>
      <c r="J20" s="17" cm="1">
        <f t="array" ref="J20">STOWA2024_NDJF_V(J$2*60,$C20,2033,"L","")</f>
        <v>19.586919676335217</v>
      </c>
      <c r="K20" s="17" cm="1">
        <f t="array" ref="K20">STOWA2024_NDJF_V(K$2*60,$C20,2033,"L","")</f>
        <v>25.999273685411804</v>
      </c>
      <c r="L20" s="17" cm="1">
        <f t="array" ref="L20">STOWA2024_NDJF_V(L$2*60,$C20,2033,"L","")</f>
        <v>34.849094999175293</v>
      </c>
      <c r="M20" s="17" cm="1">
        <f t="array" ref="M20">STOWA2024_NDJF_V(M$2*60,$C20,2033,"L","")</f>
        <v>41.6900530323691</v>
      </c>
      <c r="N20" s="17" cm="1">
        <f t="array" ref="N20">STOWA2024_NDJF_V(N$2*60,$C20,2033,"L","")</f>
        <v>47.532613853823058</v>
      </c>
      <c r="O20" s="17" cm="1">
        <f t="array" ref="O20">STOWA2024_NDJF_V(O$2*60,$C20,2033,"L","")</f>
        <v>66.238153822828721</v>
      </c>
      <c r="P20" s="17" cm="1">
        <f t="array" ref="P20">STOWA2024_NDJF_V(P$2*60,$C20,2033,"L","")</f>
        <v>74.060067090008772</v>
      </c>
    </row>
    <row r="21" spans="2:16" x14ac:dyDescent="0.3">
      <c r="B21" s="15" t="s">
        <v>62</v>
      </c>
      <c r="C21">
        <v>2</v>
      </c>
      <c r="D21" s="17" cm="1">
        <f t="array" ref="D21">STOWA2024_NDJF_V(D$2*60,$C21,2033,"L","")</f>
        <v>3.9038080533092945</v>
      </c>
      <c r="E21" s="17" cm="1">
        <f t="array" ref="E21">STOWA2024_NDJF_V(E$2*60,$C21,2033,"L","")</f>
        <v>5.8361906762636728</v>
      </c>
      <c r="F21" s="17" cm="1">
        <f t="array" ref="F21">STOWA2024_NDJF_V(F$2*60,$C21,2033,"L","")</f>
        <v>8.1064945370460819</v>
      </c>
      <c r="G21" s="17" cm="1">
        <f t="array" ref="G21">STOWA2024_NDJF_V(G$2*60,$C21,2033,"L","")</f>
        <v>11.207898315991162</v>
      </c>
      <c r="H21" s="17" cm="1">
        <f t="array" ref="H21">STOWA2024_NDJF_V(H$2*60,$C21,2033,"L","")</f>
        <v>15.211250793640156</v>
      </c>
      <c r="I21" s="17" cm="1">
        <f t="array" ref="I21">STOWA2024_NDJF_V(I$2*60,$C21,2033,"L","")</f>
        <v>20.050247268400756</v>
      </c>
      <c r="J21" s="17" cm="1">
        <f t="array" ref="J21">STOWA2024_NDJF_V(J$2*60,$C21,2033,"L","")</f>
        <v>23.268503253695204</v>
      </c>
      <c r="K21" s="17" cm="1">
        <f t="array" ref="K21">STOWA2024_NDJF_V(K$2*60,$C21,2033,"L","")</f>
        <v>30.324775104231286</v>
      </c>
      <c r="L21" s="17" cm="1">
        <f t="array" ref="L21">STOWA2024_NDJF_V(L$2*60,$C21,2033,"L","")</f>
        <v>40.612629895001277</v>
      </c>
      <c r="M21" s="17" cm="1">
        <f t="array" ref="M21">STOWA2024_NDJF_V(M$2*60,$C21,2033,"L","")</f>
        <v>48.544257797602612</v>
      </c>
      <c r="N21" s="17" cm="1">
        <f t="array" ref="N21">STOWA2024_NDJF_V(N$2*60,$C21,2033,"L","")</f>
        <v>55.301317478428793</v>
      </c>
      <c r="O21" s="17" cm="1">
        <f t="array" ref="O21">STOWA2024_NDJF_V(O$2*60,$C21,2033,"L","")</f>
        <v>76.812274061164715</v>
      </c>
      <c r="P21" s="17" cm="1">
        <f t="array" ref="P21">STOWA2024_NDJF_V(P$2*60,$C21,2033,"L","")</f>
        <v>85.745366924807584</v>
      </c>
    </row>
    <row r="22" spans="2:16" x14ac:dyDescent="0.3">
      <c r="B22" s="15" t="s">
        <v>63</v>
      </c>
      <c r="C22">
        <v>5</v>
      </c>
      <c r="D22" s="17" cm="1">
        <f t="array" ref="D22">STOWA2024_NDJF_V(D$2*60,$C22,2033,"L","")</f>
        <v>5.0857832529577722</v>
      </c>
      <c r="E22" s="17" cm="1">
        <f t="array" ref="E22">STOWA2024_NDJF_V(E$2*60,$C22,2033,"L","")</f>
        <v>7.3679200202472392</v>
      </c>
      <c r="F22" s="17" cm="1">
        <f t="array" ref="F22">STOWA2024_NDJF_V(F$2*60,$C22,2033,"L","")</f>
        <v>10.046466197649172</v>
      </c>
      <c r="G22" s="17" cm="1">
        <f t="array" ref="G22">STOWA2024_NDJF_V(G$2*60,$C22,2033,"L","")</f>
        <v>13.719158382856905</v>
      </c>
      <c r="H22" s="17" cm="1">
        <f t="array" ref="H22">STOWA2024_NDJF_V(H$2*60,$C22,2033,"L","")</f>
        <v>18.550503249099521</v>
      </c>
      <c r="I22" s="17" cm="1">
        <f t="array" ref="I22">STOWA2024_NDJF_V(I$2*60,$C22,2033,"L","")</f>
        <v>24.379253783348176</v>
      </c>
      <c r="J22" s="17" cm="1">
        <f t="array" ref="J22">STOWA2024_NDJF_V(J$2*60,$C22,2033,"L","")</f>
        <v>28.252612930161792</v>
      </c>
      <c r="K22" s="17" cm="1">
        <f t="array" ref="K22">STOWA2024_NDJF_V(K$2*60,$C22,2033,"L","")</f>
        <v>36.389223804189577</v>
      </c>
      <c r="L22" s="17" cm="1">
        <f t="array" ref="L22">STOWA2024_NDJF_V(L$2*60,$C22,2033,"L","")</f>
        <v>48.583180056361932</v>
      </c>
      <c r="M22" s="17" cm="1">
        <f t="array" ref="M22">STOWA2024_NDJF_V(M$2*60,$C22,2033,"L","")</f>
        <v>57.894109161104474</v>
      </c>
      <c r="N22" s="17" cm="1">
        <f t="array" ref="N22">STOWA2024_NDJF_V(N$2*60,$C22,2033,"L","")</f>
        <v>65.754492009318525</v>
      </c>
      <c r="O22" s="17" cm="1">
        <f t="array" ref="O22">STOWA2024_NDJF_V(O$2*60,$C22,2033,"L","")</f>
        <v>90.282954021320108</v>
      </c>
      <c r="P22" s="17" cm="1">
        <f t="array" ref="P22">STOWA2024_NDJF_V(P$2*60,$C22,2033,"L","")</f>
        <v>100.23076659048894</v>
      </c>
    </row>
    <row r="23" spans="2:16" x14ac:dyDescent="0.3">
      <c r="B23" s="15" t="s">
        <v>64</v>
      </c>
      <c r="C23">
        <v>10</v>
      </c>
      <c r="D23" s="17" cm="1">
        <f t="array" ref="D23">STOWA2024_NDJF_V(D$2*60,$C23,2033,"L","")</f>
        <v>6.1071143370478005</v>
      </c>
      <c r="E23" s="17" cm="1">
        <f t="array" ref="E23">STOWA2024_NDJF_V(E$2*60,$C23,2033,"L","")</f>
        <v>8.6419516614119765</v>
      </c>
      <c r="F23" s="17" cm="1">
        <f t="array" ref="F23">STOWA2024_NDJF_V(F$2*60,$C23,2033,"L","")</f>
        <v>11.627338356693421</v>
      </c>
      <c r="G23" s="17" cm="1">
        <f t="array" ref="G23">STOWA2024_NDJF_V(G$2*60,$C23,2033,"L","")</f>
        <v>15.729643082026746</v>
      </c>
      <c r="H23" s="17" cm="1">
        <f t="array" ref="H23">STOWA2024_NDJF_V(H$2*60,$C23,2033,"L","")</f>
        <v>21.184247355319751</v>
      </c>
      <c r="I23" s="17" cm="1">
        <f t="array" ref="I23">STOWA2024_NDJF_V(I$2*60,$C23,2033,"L","")</f>
        <v>27.752420842037825</v>
      </c>
      <c r="J23" s="17" cm="1">
        <f t="array" ref="J23">STOWA2024_NDJF_V(J$2*60,$C23,2033,"L","")</f>
        <v>32.11373449630149</v>
      </c>
      <c r="K23" s="17" cm="1">
        <f t="array" ref="K23">STOWA2024_NDJF_V(K$2*60,$C23,2033,"L","")</f>
        <v>41.253982120013106</v>
      </c>
      <c r="L23" s="17" cm="1">
        <f t="array" ref="L23">STOWA2024_NDJF_V(L$2*60,$C23,2033,"L","")</f>
        <v>54.890302281400615</v>
      </c>
      <c r="M23" s="17" cm="1">
        <f t="array" ref="M23">STOWA2024_NDJF_V(M$2*60,$C23,2033,"L","")</f>
        <v>65.192328388042796</v>
      </c>
      <c r="N23" s="17" cm="1">
        <f t="array" ref="N23">STOWA2024_NDJF_V(N$2*60,$C23,2033,"L","")</f>
        <v>73.803194851691998</v>
      </c>
      <c r="O23" s="17" cm="1">
        <f t="array" ref="O23">STOWA2024_NDJF_V(O$2*60,$C23,2033,"L","")</f>
        <v>100.10250488974349</v>
      </c>
      <c r="P23" s="17" cm="1">
        <f t="array" ref="P23">STOWA2024_NDJF_V(P$2*60,$C23,2033,"L","")</f>
        <v>110.50435730739457</v>
      </c>
    </row>
    <row r="24" spans="2:16" x14ac:dyDescent="0.3">
      <c r="B24" s="15" t="s">
        <v>65</v>
      </c>
      <c r="C24">
        <v>20</v>
      </c>
      <c r="D24" s="17" cm="1">
        <f t="array" ref="D24">STOWA2024_NDJF_V(D$2*60,$C24,2033,"L","")</f>
        <v>7.252831247206772</v>
      </c>
      <c r="E24" s="17" cm="1">
        <f t="array" ref="E24">STOWA2024_NDJF_V(E$2*60,$C24,2033,"L","")</f>
        <v>10.024725936556951</v>
      </c>
      <c r="F24" s="17" cm="1">
        <f t="array" ref="F24">STOWA2024_NDJF_V(F$2*60,$C24,2033,"L","")</f>
        <v>13.313015437844012</v>
      </c>
      <c r="G24" s="17" cm="1">
        <f t="array" ref="G24">STOWA2024_NDJF_V(G$2*60,$C24,2033,"L","")</f>
        <v>17.840858129110195</v>
      </c>
      <c r="H24" s="17" cm="1">
        <f t="array" ref="H24">STOWA2024_NDJF_V(H$2*60,$C24,2033,"L","")</f>
        <v>23.914525307540213</v>
      </c>
      <c r="I24" s="17" cm="1">
        <f t="array" ref="I24">STOWA2024_NDJF_V(I$2*60,$C24,2033,"L","")</f>
        <v>31.212772502486935</v>
      </c>
      <c r="J24" s="17" cm="1">
        <f t="array" ref="J24">STOWA2024_NDJF_V(J$2*60,$C24,2033,"L","")</f>
        <v>36.054851739661004</v>
      </c>
      <c r="K24" s="17" cm="1">
        <f t="array" ref="K24">STOWA2024_NDJF_V(K$2*60,$C24,2033,"L","")</f>
        <v>46.371230047824724</v>
      </c>
      <c r="L24" s="17" cm="1">
        <f t="array" ref="L24">STOWA2024_NDJF_V(L$2*60,$C24,2033,"L","")</f>
        <v>61.447056841687754</v>
      </c>
      <c r="M24" s="17" cm="1">
        <f t="array" ref="M24">STOWA2024_NDJF_V(M$2*60,$C24,2033,"L","")</f>
        <v>72.690529326702531</v>
      </c>
      <c r="N24" s="17" cm="1">
        <f t="array" ref="N24">STOWA2024_NDJF_V(N$2*60,$C24,2033,"L","")</f>
        <v>81.975574873809535</v>
      </c>
      <c r="O24" s="17" cm="1">
        <f t="array" ref="O24">STOWA2024_NDJF_V(O$2*60,$C24,2033,"L","")</f>
        <v>109.61390047093455</v>
      </c>
      <c r="P24" s="17" cm="1">
        <f t="array" ref="P24">STOWA2024_NDJF_V(P$2*60,$C24,2033,"L","")</f>
        <v>120.22376636445226</v>
      </c>
    </row>
    <row r="25" spans="2:16" x14ac:dyDescent="0.3">
      <c r="B25" s="15" t="s">
        <v>66</v>
      </c>
      <c r="C25">
        <v>25</v>
      </c>
      <c r="D25" s="17" cm="1">
        <f t="array" ref="D25">STOWA2024_NDJF_V(D$2*60,$C25,2033,"L","")</f>
        <v>7.6505821986260258</v>
      </c>
      <c r="E25" s="17" cm="1">
        <f t="array" ref="E25">STOWA2024_NDJF_V(E$2*60,$C25,2033,"L","")</f>
        <v>10.494525455354024</v>
      </c>
      <c r="F25" s="17" cm="1">
        <f t="array" ref="F25">STOWA2024_NDJF_V(F$2*60,$C25,2033,"L","")</f>
        <v>13.879114638422873</v>
      </c>
      <c r="G25" s="17" cm="1">
        <f t="array" ref="G25">STOWA2024_NDJF_V(G$2*60,$C25,2033,"L","")</f>
        <v>18.542775478192727</v>
      </c>
      <c r="H25" s="17" cm="1">
        <f t="array" ref="H25">STOWA2024_NDJF_V(H$2*60,$C25,2033,"L","")</f>
        <v>24.814598368387589</v>
      </c>
      <c r="I25" s="17" cm="1">
        <f t="array" ref="I25">STOWA2024_NDJF_V(I$2*60,$C25,2033,"L","")</f>
        <v>32.345677813025318</v>
      </c>
      <c r="J25" s="17" cm="1">
        <f t="array" ref="J25">STOWA2024_NDJF_V(J$2*60,$C25,2033,"L","")</f>
        <v>37.340901815863099</v>
      </c>
      <c r="K25" s="17" cm="1">
        <f t="array" ref="K25">STOWA2024_NDJF_V(K$2*60,$C25,2033,"L","")</f>
        <v>48.074480921758713</v>
      </c>
      <c r="L25" s="17" cm="1">
        <f t="array" ref="L25">STOWA2024_NDJF_V(L$2*60,$C25,2033,"L","")</f>
        <v>63.612594238878017</v>
      </c>
      <c r="M25" s="17" cm="1">
        <f t="array" ref="M25">STOWA2024_NDJF_V(M$2*60,$C25,2033,"L","")</f>
        <v>75.147861863821689</v>
      </c>
      <c r="N25" s="17" cm="1">
        <f t="array" ref="N25">STOWA2024_NDJF_V(N$2*60,$C25,2033,"L","")</f>
        <v>84.633122163131816</v>
      </c>
      <c r="O25" s="17" cm="1">
        <f t="array" ref="O25">STOWA2024_NDJF_V(O$2*60,$C25,2033,"L","")</f>
        <v>112.6119169372287</v>
      </c>
      <c r="P25" s="17" cm="1">
        <f t="array" ref="P25">STOWA2024_NDJF_V(P$2*60,$C25,2033,"L","")</f>
        <v>123.23976586685957</v>
      </c>
    </row>
    <row r="26" spans="2:16" x14ac:dyDescent="0.3">
      <c r="B26" s="15" t="s">
        <v>67</v>
      </c>
      <c r="C26">
        <v>50</v>
      </c>
      <c r="D26" s="17" cm="1">
        <f t="array" ref="D26">STOWA2024_NDJF_V(D$2*60,$C26,2033,"L","")</f>
        <v>8.9842749062163616</v>
      </c>
      <c r="E26" s="17" cm="1">
        <f t="array" ref="E26">STOWA2024_NDJF_V(E$2*60,$C26,2033,"L","")</f>
        <v>12.035422768802693</v>
      </c>
      <c r="F26" s="17" cm="1">
        <f t="array" ref="F26">STOWA2024_NDJF_V(F$2*60,$C26,2033,"L","")</f>
        <v>15.71407465586746</v>
      </c>
      <c r="G26" s="17" cm="1">
        <f t="array" ref="G26">STOWA2024_NDJF_V(G$2*60,$C26,2033,"L","")</f>
        <v>20.794935544708469</v>
      </c>
      <c r="H26" s="17" cm="1">
        <f t="array" ref="H26">STOWA2024_NDJF_V(H$2*60,$C26,2033,"L","")</f>
        <v>27.677938505652726</v>
      </c>
      <c r="I26" s="17" cm="1">
        <f t="array" ref="I26">STOWA2024_NDJF_V(I$2*60,$C26,2033,"L","")</f>
        <v>35.924749143394926</v>
      </c>
      <c r="J26" s="17" cm="1">
        <f t="array" ref="J26">STOWA2024_NDJF_V(J$2*60,$C26,2033,"L","")</f>
        <v>41.390316812221727</v>
      </c>
      <c r="K26" s="17" cm="1">
        <f t="array" ref="K26">STOWA2024_NDJF_V(K$2*60,$C26,2033,"L","")</f>
        <v>53.54572487243879</v>
      </c>
      <c r="L26" s="17" cm="1">
        <f t="array" ref="L26">STOWA2024_NDJF_V(L$2*60,$C26,2033,"L","")</f>
        <v>70.514572188275991</v>
      </c>
      <c r="M26" s="17" cm="1">
        <f t="array" ref="M26">STOWA2024_NDJF_V(M$2*60,$C26,2033,"L","")</f>
        <v>82.918858749503187</v>
      </c>
      <c r="N26" s="17" cm="1">
        <f t="array" ref="N26">STOWA2024_NDJF_V(N$2*60,$C26,2033,"L","")</f>
        <v>92.971915940725395</v>
      </c>
      <c r="O26" s="17" cm="1">
        <f t="array" ref="O26">STOWA2024_NDJF_V(O$2*60,$C26,2033,"L","")</f>
        <v>121.7307445166594</v>
      </c>
      <c r="P26" s="17" cm="1">
        <f t="array" ref="P26">STOWA2024_NDJF_V(P$2*60,$C26,2033,"L","")</f>
        <v>132.27219701630872</v>
      </c>
    </row>
    <row r="27" spans="2:16" x14ac:dyDescent="0.3">
      <c r="B27" s="15" t="s">
        <v>68</v>
      </c>
      <c r="C27">
        <v>100</v>
      </c>
      <c r="D27" s="17" cm="1">
        <f t="array" ref="D27">STOWA2024_NDJF_V(D$2*60,$C27,2033,"L","")</f>
        <v>10.480395323821588</v>
      </c>
      <c r="E27" s="17" cm="1">
        <f t="array" ref="E27">STOWA2024_NDJF_V(E$2*60,$C27,2033,"L","")</f>
        <v>13.707840546220623</v>
      </c>
      <c r="F27" s="17" cm="1">
        <f t="array" ref="F27">STOWA2024_NDJF_V(F$2*60,$C27,2033,"L","")</f>
        <v>17.670684511090734</v>
      </c>
      <c r="G27" s="17" cm="1">
        <f t="array" ref="G27">STOWA2024_NDJF_V(G$2*60,$C27,2033,"L","")</f>
        <v>23.15993450383106</v>
      </c>
      <c r="H27" s="17" cm="1">
        <f t="array" ref="H27">STOWA2024_NDJF_V(H$2*60,$C27,2033,"L","")</f>
        <v>30.646227804533208</v>
      </c>
      <c r="I27" s="17" cm="1">
        <f t="array" ref="I27">STOWA2024_NDJF_V(I$2*60,$C27,2033,"L","")</f>
        <v>39.596326982685682</v>
      </c>
      <c r="J27" s="17" cm="1">
        <f t="array" ref="J27">STOWA2024_NDJF_V(J$2*60,$C27,2033,"L","")</f>
        <v>45.523628595933189</v>
      </c>
      <c r="K27" s="17" cm="1">
        <f t="array" ref="K27">STOWA2024_NDJF_V(K$2*60,$C27,2033,"L","")</f>
        <v>59.300936118617656</v>
      </c>
      <c r="L27" s="17" cm="1">
        <f t="array" ref="L27">STOWA2024_NDJF_V(L$2*60,$C27,2033,"L","")</f>
        <v>77.689726526503421</v>
      </c>
      <c r="M27" s="17" cm="1">
        <f t="array" ref="M27">STOWA2024_NDJF_V(M$2*60,$C27,2033,"L","")</f>
        <v>90.902792135261876</v>
      </c>
      <c r="N27" s="17" cm="1">
        <f t="array" ref="N27">STOWA2024_NDJF_V(N$2*60,$C27,2033,"L","")</f>
        <v>101.43884446463512</v>
      </c>
      <c r="O27" s="17" cm="1">
        <f t="array" ref="O27">STOWA2024_NDJF_V(O$2*60,$C27,2033,"L","")</f>
        <v>130.56340677451749</v>
      </c>
      <c r="P27" s="17" cm="1">
        <f t="array" ref="P27">STOWA2024_NDJF_V(P$2*60,$C27,2033,"L","")</f>
        <v>140.81739757376761</v>
      </c>
    </row>
    <row r="28" spans="2:16" x14ac:dyDescent="0.3">
      <c r="B28" s="15" t="s">
        <v>69</v>
      </c>
      <c r="C28">
        <v>200</v>
      </c>
      <c r="D28" s="17" cm="1">
        <f t="array" ref="D28">STOWA2024_NDJF_V(D$2*60,$C28,2033,"L","")</f>
        <v>12.158725190391358</v>
      </c>
      <c r="E28" s="17" cm="1">
        <f t="array" ref="E28">STOWA2024_NDJF_V(E$2*60,$C28,2033,"L","")</f>
        <v>15.523004475583015</v>
      </c>
      <c r="F28" s="17" cm="1">
        <f t="array" ref="F28">STOWA2024_NDJF_V(F$2*60,$C28,2033,"L","")</f>
        <v>19.757009057217985</v>
      </c>
      <c r="G28" s="17" cm="1">
        <f t="array" ref="G28">STOWA2024_NDJF_V(G$2*60,$C28,2033,"L","")</f>
        <v>25.643425868325362</v>
      </c>
      <c r="H28" s="17" cm="1">
        <f t="array" ref="H28">STOWA2024_NDJF_V(H$2*60,$C28,2033,"L","")</f>
        <v>33.723312935698765</v>
      </c>
      <c r="I28" s="17" cm="1">
        <f t="array" ref="I28">STOWA2024_NDJF_V(I$2*60,$C28,2033,"L","")</f>
        <v>43.362802301460142</v>
      </c>
      <c r="J28" s="17" cm="1">
        <f t="array" ref="J28">STOWA2024_NDJF_V(J$2*60,$C28,2033,"L","")</f>
        <v>49.742575361510497</v>
      </c>
      <c r="K28" s="17" cm="1">
        <f t="array" ref="K28">STOWA2024_NDJF_V(K$2*60,$C28,2033,"L","")</f>
        <v>65.354853068167259</v>
      </c>
      <c r="L28" s="17" cm="1">
        <f t="array" ref="L28">STOWA2024_NDJF_V(L$2*60,$C28,2033,"L","")</f>
        <v>85.148869420733263</v>
      </c>
      <c r="M28" s="17" cm="1">
        <f t="array" ref="M28">STOWA2024_NDJF_V(M$2*60,$C28,2033,"L","")</f>
        <v>99.105496787696026</v>
      </c>
      <c r="N28" s="17" cm="1">
        <f t="array" ref="N28">STOWA2024_NDJF_V(N$2*60,$C28,2033,"L","")</f>
        <v>110.03587666629724</v>
      </c>
      <c r="O28" s="17" cm="1">
        <f t="array" ref="O28">STOWA2024_NDJF_V(O$2*60,$C28,2033,"L","")</f>
        <v>139.11888409677428</v>
      </c>
      <c r="P28" s="17" cm="1">
        <f t="array" ref="P28">STOWA2024_NDJF_V(P$2*60,$C28,2033,"L","")</f>
        <v>148.90164990395533</v>
      </c>
    </row>
    <row r="29" spans="2:16" x14ac:dyDescent="0.3">
      <c r="B29" s="15" t="s">
        <v>70</v>
      </c>
      <c r="C29">
        <v>250</v>
      </c>
      <c r="D29" s="17" cm="1">
        <f t="array" ref="D29">STOWA2024_NDJF_V(D$2*60,$C29,2033,"L","")</f>
        <v>12.741379854300318</v>
      </c>
      <c r="E29" s="17" cm="1">
        <f t="array" ref="E29">STOWA2024_NDJF_V(E$2*60,$C29,2033,"L","")</f>
        <v>16.139708991916944</v>
      </c>
      <c r="F29" s="17" cm="1">
        <f t="array" ref="F29">STOWA2024_NDJF_V(F$2*60,$C29,2033,"L","")</f>
        <v>20.457657283926125</v>
      </c>
      <c r="G29" s="17" cm="1">
        <f t="array" ref="G29">STOWA2024_NDJF_V(G$2*60,$C29,2033,"L","")</f>
        <v>26.469114221315927</v>
      </c>
      <c r="H29" s="17" cm="1">
        <f t="array" ref="H29">STOWA2024_NDJF_V(H$2*60,$C29,2033,"L","")</f>
        <v>34.737715674527514</v>
      </c>
      <c r="I29" s="17" cm="1">
        <f t="array" ref="I29">STOWA2024_NDJF_V(I$2*60,$C29,2033,"L","")</f>
        <v>44.595931274859829</v>
      </c>
      <c r="J29" s="17" cm="1">
        <f t="array" ref="J29">STOWA2024_NDJF_V(J$2*60,$C29,2033,"L","")</f>
        <v>51.119285688640602</v>
      </c>
      <c r="K29" s="17" cm="1">
        <f t="array" ref="K29">STOWA2024_NDJF_V(K$2*60,$C29,2033,"L","")</f>
        <v>67.369869631856389</v>
      </c>
      <c r="L29" s="17" cm="1">
        <f t="array" ref="L29">STOWA2024_NDJF_V(L$2*60,$C29,2033,"L","")</f>
        <v>87.612443852247978</v>
      </c>
      <c r="M29" s="17" cm="1">
        <f t="array" ref="M29">STOWA2024_NDJF_V(M$2*60,$C29,2033,"L","")</f>
        <v>101.79371136072513</v>
      </c>
      <c r="N29" s="17" cm="1">
        <f t="array" ref="N29">STOWA2024_NDJF_V(N$2*60,$C29,2033,"L","")</f>
        <v>112.83151509254652</v>
      </c>
      <c r="O29" s="17" cm="1">
        <f t="array" ref="O29">STOWA2024_NDJF_V(O$2*60,$C29,2033,"L","")</f>
        <v>141.81559265759307</v>
      </c>
      <c r="P29" s="17" cm="1">
        <f t="array" ref="P29">STOWA2024_NDJF_V(P$2*60,$C29,2033,"L","")</f>
        <v>151.41024902372146</v>
      </c>
    </row>
    <row r="30" spans="2:16" x14ac:dyDescent="0.3">
      <c r="B30" s="15" t="s">
        <v>71</v>
      </c>
      <c r="C30">
        <v>500</v>
      </c>
      <c r="D30" s="17" cm="1">
        <f t="array" ref="D30">STOWA2024_NDJF_V(D$2*60,$C30,2033,"L","")</f>
        <v>14.695070407462016</v>
      </c>
      <c r="E30" s="17" cm="1">
        <f t="array" ref="E30">STOWA2024_NDJF_V(E$2*60,$C30,2033,"L","")</f>
        <v>18.162440592076511</v>
      </c>
      <c r="F30" s="17" cm="1">
        <f t="array" ref="F30">STOWA2024_NDJF_V(F$2*60,$C30,2033,"L","")</f>
        <v>22.728745957056621</v>
      </c>
      <c r="G30" s="17" cm="1">
        <f t="array" ref="G30">STOWA2024_NDJF_V(G$2*60,$C30,2033,"L","")</f>
        <v>29.118403825602151</v>
      </c>
      <c r="H30" s="17" cm="1">
        <f t="array" ref="H30">STOWA2024_NDJF_V(H$2*60,$C30,2033,"L","")</f>
        <v>37.964764903959519</v>
      </c>
      <c r="I30" s="17" cm="1">
        <f t="array" ref="I30">STOWA2024_NDJF_V(I$2*60,$C30,2033,"L","")</f>
        <v>48.491628924335437</v>
      </c>
      <c r="J30" s="17" cm="1">
        <f t="array" ref="J30">STOWA2024_NDJF_V(J$2*60,$C30,2033,"L","")</f>
        <v>55.454164670014073</v>
      </c>
      <c r="K30" s="17" cm="1">
        <f t="array" ref="K30">STOWA2024_NDJF_V(K$2*60,$C30,2033,"L","")</f>
        <v>73.842578587020895</v>
      </c>
      <c r="L30" s="17" cm="1">
        <f t="array" ref="L30">STOWA2024_NDJF_V(L$2*60,$C30,2033,"L","")</f>
        <v>95.464322293634808</v>
      </c>
      <c r="M30" s="17" cm="1">
        <f t="array" ref="M30">STOWA2024_NDJF_V(M$2*60,$C30,2033,"L","")</f>
        <v>110.29484287609704</v>
      </c>
      <c r="N30" s="17" cm="1">
        <f t="array" ref="N30">STOWA2024_NDJF_V(N$2*60,$C30,2033,"L","")</f>
        <v>121.60360822024951</v>
      </c>
      <c r="O30" s="17" cm="1">
        <f t="array" ref="O30">STOWA2024_NDJF_V(O$2*60,$C30,2033,"L","")</f>
        <v>150.01795601168044</v>
      </c>
      <c r="P30" s="17" cm="1">
        <f t="array" ref="P30">STOWA2024_NDJF_V(P$2*60,$C30,2033,"L","")</f>
        <v>158.92309801881257</v>
      </c>
    </row>
    <row r="31" spans="2:16" x14ac:dyDescent="0.3">
      <c r="B31" s="15" t="s">
        <v>72</v>
      </c>
      <c r="C31">
        <v>1000</v>
      </c>
      <c r="D31" s="17" cm="1">
        <f t="array" ref="D31">STOWA2024_NDJF_V(D$2*60,$C31,2033,"L","")</f>
        <v>16.886696941544823</v>
      </c>
      <c r="E31" s="17" cm="1">
        <f t="array" ref="E31">STOWA2024_NDJF_V(E$2*60,$C31,2033,"L","")</f>
        <v>20.357818737996435</v>
      </c>
      <c r="F31" s="17" cm="1">
        <f t="array" ref="F31">STOWA2024_NDJF_V(F$2*60,$C31,2033,"L","")</f>
        <v>25.150397893713787</v>
      </c>
      <c r="G31" s="17" cm="1">
        <f t="array" ref="G31">STOWA2024_NDJF_V(G$2*60,$C31,2033,"L","")</f>
        <v>31.900429512721544</v>
      </c>
      <c r="H31" s="17" cm="1">
        <f t="array" ref="H31">STOWA2024_NDJF_V(H$2*60,$C31,2033,"L","")</f>
        <v>41.310094217099596</v>
      </c>
      <c r="I31" s="17" cm="1">
        <f t="array" ref="I31">STOWA2024_NDJF_V(I$2*60,$C31,2033,"L","")</f>
        <v>52.488016768585211</v>
      </c>
      <c r="J31" s="17" cm="1">
        <f t="array" ref="J31">STOWA2024_NDJF_V(J$2*60,$C31,2033,"L","")</f>
        <v>59.878854752602898</v>
      </c>
      <c r="K31" s="17" cm="1">
        <f t="array" ref="K31">STOWA2024_NDJF_V(K$2*60,$C31,2033,"L","")</f>
        <v>80.651232653227495</v>
      </c>
      <c r="L31" s="17" cm="1">
        <f t="array" ref="L31">STOWA2024_NDJF_V(L$2*60,$C31,2033,"L","")</f>
        <v>103.62697364879692</v>
      </c>
      <c r="M31" s="17" cm="1">
        <f t="array" ref="M31">STOWA2024_NDJF_V(M$2*60,$C31,2033,"L","")</f>
        <v>119.02891763134035</v>
      </c>
      <c r="N31" s="17" cm="1">
        <f t="array" ref="N31">STOWA2024_NDJF_V(N$2*60,$C31,2033,"L","")</f>
        <v>130.51049421578895</v>
      </c>
      <c r="O31" s="17" cm="1">
        <f t="array" ref="O31">STOWA2024_NDJF_V(O$2*60,$C31,2033,"L","")</f>
        <v>157.96291435109561</v>
      </c>
      <c r="P31" s="17" cm="1">
        <f t="array" ref="P31">STOWA2024_NDJF_V(P$2*60,$C31,2033,"L","")</f>
        <v>166.03068625931337</v>
      </c>
    </row>
    <row r="33" spans="2:48" x14ac:dyDescent="0.3">
      <c r="B33" s="16" t="s">
        <v>75</v>
      </c>
      <c r="D33" s="15" t="s">
        <v>47</v>
      </c>
      <c r="E33" s="15" t="s">
        <v>48</v>
      </c>
      <c r="F33" s="15" t="s">
        <v>49</v>
      </c>
      <c r="G33" s="15" t="s">
        <v>50</v>
      </c>
      <c r="H33" s="15" t="s">
        <v>51</v>
      </c>
      <c r="I33" s="15" t="s">
        <v>52</v>
      </c>
      <c r="J33" s="15" t="s">
        <v>53</v>
      </c>
      <c r="K33" s="15" t="s">
        <v>54</v>
      </c>
      <c r="L33" s="15" t="s">
        <v>55</v>
      </c>
      <c r="M33" s="15" t="s">
        <v>56</v>
      </c>
      <c r="N33" s="15" t="s">
        <v>57</v>
      </c>
      <c r="O33" s="15" t="s">
        <v>58</v>
      </c>
      <c r="P33" s="15" t="s">
        <v>59</v>
      </c>
      <c r="R33" s="16" t="s">
        <v>78</v>
      </c>
      <c r="T33" s="15" t="s">
        <v>47</v>
      </c>
      <c r="U33" s="15" t="s">
        <v>48</v>
      </c>
      <c r="V33" s="15" t="s">
        <v>49</v>
      </c>
      <c r="W33" s="15" t="s">
        <v>50</v>
      </c>
      <c r="X33" s="15" t="s">
        <v>51</v>
      </c>
      <c r="Y33" s="15" t="s">
        <v>52</v>
      </c>
      <c r="Z33" s="15" t="s">
        <v>53</v>
      </c>
      <c r="AA33" s="15" t="s">
        <v>54</v>
      </c>
      <c r="AB33" s="15" t="s">
        <v>55</v>
      </c>
      <c r="AC33" s="15" t="s">
        <v>56</v>
      </c>
      <c r="AD33" s="15" t="s">
        <v>57</v>
      </c>
      <c r="AE33" s="15" t="s">
        <v>58</v>
      </c>
      <c r="AF33" s="15" t="s">
        <v>59</v>
      </c>
      <c r="AH33" s="16" t="s">
        <v>81</v>
      </c>
      <c r="AJ33" s="15" t="s">
        <v>47</v>
      </c>
      <c r="AK33" s="15" t="s">
        <v>48</v>
      </c>
      <c r="AL33" s="15" t="s">
        <v>49</v>
      </c>
      <c r="AM33" s="15" t="s">
        <v>50</v>
      </c>
      <c r="AN33" s="15" t="s">
        <v>51</v>
      </c>
      <c r="AO33" s="15" t="s">
        <v>52</v>
      </c>
      <c r="AP33" s="15" t="s">
        <v>53</v>
      </c>
      <c r="AQ33" s="15" t="s">
        <v>54</v>
      </c>
      <c r="AR33" s="15" t="s">
        <v>55</v>
      </c>
      <c r="AS33" s="15" t="s">
        <v>56</v>
      </c>
      <c r="AT33" s="15" t="s">
        <v>57</v>
      </c>
      <c r="AU33" s="15" t="s">
        <v>58</v>
      </c>
      <c r="AV33" s="15" t="s">
        <v>59</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60</v>
      </c>
      <c r="C35">
        <v>0.5</v>
      </c>
      <c r="D35" s="17" cm="1">
        <f t="array" ref="D35">STOWA2024_NDJF_V(D$2*60,$C35,2050,"L","")</f>
        <v>2.4568916915934027</v>
      </c>
      <c r="E35" s="17" cm="1">
        <f t="array" ref="E35">STOWA2024_NDJF_V(E$2*60,$C35,2050,"L","")</f>
        <v>3.8632478782643189</v>
      </c>
      <c r="F35" s="17" cm="1">
        <f t="array" ref="F35">STOWA2024_NDJF_V(F$2*60,$C35,2050,"L","")</f>
        <v>5.5403575380222643</v>
      </c>
      <c r="G35" s="17" cm="1">
        <f t="array" ref="G35">STOWA2024_NDJF_V(G$2*60,$C35,2050,"L","")</f>
        <v>7.8070788318724951</v>
      </c>
      <c r="H35" s="17" cm="1">
        <f t="array" ref="H35">STOWA2024_NDJF_V(H$2*60,$C35,2050,"L","")</f>
        <v>10.591573270780829</v>
      </c>
      <c r="I35" s="17" cm="1">
        <f t="array" ref="I35">STOWA2024_NDJF_V(I$2*60,$C35,2050,"L","")</f>
        <v>13.956320942890287</v>
      </c>
      <c r="J35" s="17" cm="1">
        <f t="array" ref="J35">STOWA2024_NDJF_V(J$2*60,$C35,2050,"L","")</f>
        <v>16.193785364681204</v>
      </c>
      <c r="K35" s="17" cm="1">
        <f t="array" ref="K35">STOWA2024_NDJF_V(K$2*60,$C35,2050,"L","")</f>
        <v>22.179921450147873</v>
      </c>
      <c r="L35" s="17" cm="1">
        <f t="array" ref="L35">STOWA2024_NDJF_V(L$2*60,$C35,2050,"L","")</f>
        <v>29.655651099397183</v>
      </c>
      <c r="M35" s="17" cm="1">
        <f t="array" ref="M35">STOWA2024_NDJF_V(M$2*60,$C35,2050,"L","")</f>
        <v>35.401143613069308</v>
      </c>
      <c r="N35" s="17" cm="1">
        <f t="array" ref="N35">STOWA2024_NDJF_V(N$2*60,$C35,2050,"L","")</f>
        <v>40.290269844768112</v>
      </c>
      <c r="O35" s="17" cm="1">
        <f t="array" ref="O35">STOWA2024_NDJF_V(O$2*60,$C35,2050,"L","")</f>
        <v>55.872197369094252</v>
      </c>
      <c r="P35" s="17" cm="1">
        <f t="array" ref="P35">STOWA2024_NDJF_V(P$2*60,$C35,2050,"L","")</f>
        <v>62.322830061670864</v>
      </c>
      <c r="R35" s="15" t="s">
        <v>60</v>
      </c>
      <c r="S35">
        <v>0.5</v>
      </c>
      <c r="T35" s="17" cm="1">
        <f t="array" ref="T35">STOWA2024_NDJF_V(T$34*60,$C35,2050,"M","")</f>
        <v>2.5055298546788194</v>
      </c>
      <c r="U35" s="17" cm="1">
        <f t="array" ref="U35">STOWA2024_NDJF_V(U$34*60,$C35,2050,"M","")</f>
        <v>3.9397271471654842</v>
      </c>
      <c r="V35" s="17" cm="1">
        <f t="array" ref="V35">STOWA2024_NDJF_V(V$34*60,$C35,2050,"M","")</f>
        <v>5.6500379176693949</v>
      </c>
      <c r="W35" s="17" cm="1">
        <f t="array" ref="W35">STOWA2024_NDJF_V(W$34*60,$C35,2050,"M","")</f>
        <v>7.9616326425856787</v>
      </c>
      <c r="X35" s="17" cm="1">
        <f t="array" ref="X35">STOWA2024_NDJF_V(X$34*60,$C35,2050,"M","")</f>
        <v>10.801250673263834</v>
      </c>
      <c r="Y35" s="17" cm="1">
        <f t="array" ref="Y35">STOWA2024_NDJF_V(Y$34*60,$C35,2050,"M","")</f>
        <v>14.232608992711675</v>
      </c>
      <c r="Z35" s="17" cm="1">
        <f t="array" ref="Z35">STOWA2024_NDJF_V(Z$34*60,$C35,2050,"M","")</f>
        <v>16.514367658248563</v>
      </c>
      <c r="AA35" s="17" cm="1">
        <f t="array" ref="AA35">STOWA2024_NDJF_V(AA$34*60,$C35,2050,"M","")</f>
        <v>22.619009034026828</v>
      </c>
      <c r="AB35" s="17" cm="1">
        <f t="array" ref="AB35">STOWA2024_NDJF_V(AB$34*60,$C35,2050,"M","")</f>
        <v>30.181638928050276</v>
      </c>
      <c r="AC35" s="17" cm="1">
        <f t="array" ref="AC35">STOWA2024_NDJF_V(AC$34*60,$C35,2050,"M","")</f>
        <v>35.974877735865299</v>
      </c>
      <c r="AD35" s="17" cm="1">
        <f t="array" ref="AD35">STOWA2024_NDJF_V(AD$34*60,$C35,2050,"M","")</f>
        <v>40.903457088198515</v>
      </c>
      <c r="AE35" s="17" cm="1">
        <f t="array" ref="AE35">STOWA2024_NDJF_V(AE$34*60,$C35,2050,"M","")</f>
        <v>56.698322060615276</v>
      </c>
      <c r="AF35" s="17" cm="1">
        <f t="array" ref="AF35">STOWA2024_NDJF_V(AF$34*60,$C35,2050,"M","")</f>
        <v>63.244333621290934</v>
      </c>
      <c r="AH35" s="15" t="s">
        <v>60</v>
      </c>
      <c r="AI35">
        <v>0.5</v>
      </c>
      <c r="AJ35" s="17" cm="1">
        <f t="array" ref="AJ35">STOWA2024_NDJF_V(AJ$34*60,$C35,2050,"H","")</f>
        <v>2.5703807387927085</v>
      </c>
      <c r="AK35" s="17" cm="1">
        <f t="array" ref="AK35">STOWA2024_NDJF_V(AK$34*60,$C35,2050,"H","")</f>
        <v>4.0416995057003708</v>
      </c>
      <c r="AL35" s="17" cm="1">
        <f t="array" ref="AL35">STOWA2024_NDJF_V(AL$34*60,$C35,2050,"H","")</f>
        <v>5.7962784238655685</v>
      </c>
      <c r="AM35" s="17" cm="1">
        <f t="array" ref="AM35">STOWA2024_NDJF_V(AM$34*60,$C35,2050,"H","")</f>
        <v>8.1677043902032569</v>
      </c>
      <c r="AN35" s="17" cm="1">
        <f t="array" ref="AN35">STOWA2024_NDJF_V(AN$34*60,$C35,2050,"H","")</f>
        <v>11.080820543241172</v>
      </c>
      <c r="AO35" s="17" cm="1">
        <f t="array" ref="AO35">STOWA2024_NDJF_V(AO$34*60,$C35,2050,"H","")</f>
        <v>14.600993059140194</v>
      </c>
      <c r="AP35" s="17" cm="1">
        <f t="array" ref="AP35">STOWA2024_NDJF_V(AP$34*60,$C35,2050,"H","")</f>
        <v>16.941810716338374</v>
      </c>
      <c r="AQ35" s="17" cm="1">
        <f t="array" ref="AQ35">STOWA2024_NDJF_V(AQ$34*60,$C35,2050,"H","")</f>
        <v>23.204459145865432</v>
      </c>
      <c r="AR35" s="17" cm="1">
        <f t="array" ref="AR35">STOWA2024_NDJF_V(AR$34*60,$C35,2050,"H","")</f>
        <v>30.882956032921058</v>
      </c>
      <c r="AS35" s="17" cm="1">
        <f t="array" ref="AS35">STOWA2024_NDJF_V(AS$34*60,$C35,2050,"H","")</f>
        <v>36.739856566259945</v>
      </c>
      <c r="AT35" s="17" cm="1">
        <f t="array" ref="AT35">STOWA2024_NDJF_V(AT$34*60,$C35,2050,"H","")</f>
        <v>41.721040079439035</v>
      </c>
      <c r="AU35" s="17" cm="1">
        <f t="array" ref="AU35">STOWA2024_NDJF_V(AU$34*60,$C35,2050,"H","")</f>
        <v>57.799821649309969</v>
      </c>
      <c r="AV35" s="17" cm="1">
        <f t="array" ref="AV35">STOWA2024_NDJF_V(AV$34*60,$C35,2050,"H","")</f>
        <v>64.473005034117676</v>
      </c>
    </row>
    <row r="36" spans="2:48" x14ac:dyDescent="0.3">
      <c r="B36" s="15" t="s">
        <v>61</v>
      </c>
      <c r="C36">
        <v>1</v>
      </c>
      <c r="D36" s="17" cm="1">
        <f t="array" ref="D36">STOWA2024_NDJF_V(D$2*60,$C36,2050,"L","")</f>
        <v>3.163431146133334</v>
      </c>
      <c r="E36" s="17" cm="1">
        <f t="array" ref="E36">STOWA2024_NDJF_V(E$2*60,$C36,2050,"L","")</f>
        <v>4.8467731454800571</v>
      </c>
      <c r="F36" s="17" cm="1">
        <f t="array" ref="F36">STOWA2024_NDJF_V(F$2*60,$C36,2050,"L","")</f>
        <v>6.8347296118196708</v>
      </c>
      <c r="G36" s="17" cm="1">
        <f t="array" ref="G36">STOWA2024_NDJF_V(G$2*60,$C36,2050,"L","")</f>
        <v>9.5390492078039095</v>
      </c>
      <c r="H36" s="17" cm="1">
        <f t="array" ref="H36">STOWA2024_NDJF_V(H$2*60,$C36,2050,"L","")</f>
        <v>12.959731933432776</v>
      </c>
      <c r="I36" s="17" cm="1">
        <f t="array" ref="I36">STOWA2024_NDJF_V(I$2*60,$C36,2050,"L","")</f>
        <v>17.096777788706266</v>
      </c>
      <c r="J36" s="17" cm="1">
        <f t="array" ref="J36">STOWA2024_NDJF_V(J$2*60,$C36,2050,"L","")</f>
        <v>19.848880233286863</v>
      </c>
      <c r="K36" s="17" cm="1">
        <f t="array" ref="K36">STOWA2024_NDJF_V(K$2*60,$C36,2050,"L","")</f>
        <v>26.346994732289708</v>
      </c>
      <c r="L36" s="17" cm="1">
        <f t="array" ref="L36">STOWA2024_NDJF_V(L$2*60,$C36,2050,"L","")</f>
        <v>35.266093337820536</v>
      </c>
      <c r="M36" s="17" cm="1">
        <f t="array" ref="M36">STOWA2024_NDJF_V(M$2*60,$C36,2050,"L","")</f>
        <v>42.145410451697494</v>
      </c>
      <c r="N36" s="17" cm="1">
        <f t="array" ref="N36">STOWA2024_NDJF_V(N$2*60,$C36,2050,"L","")</f>
        <v>48.019830705162768</v>
      </c>
      <c r="O36" s="17" cm="1">
        <f t="array" ref="O36">STOWA2024_NDJF_V(O$2*60,$C36,2050,"L","")</f>
        <v>66.897584318507299</v>
      </c>
      <c r="P36" s="17" cm="1">
        <f t="array" ref="P36">STOWA2024_NDJF_V(P$2*60,$C36,2050,"L","")</f>
        <v>74.7973682364414</v>
      </c>
      <c r="R36" s="15" t="s">
        <v>61</v>
      </c>
      <c r="S36">
        <v>1</v>
      </c>
      <c r="T36" s="17" cm="1">
        <f t="array" ref="T36">STOWA2024_NDJF_V(T$34*60,$C36,2050,"M","")</f>
        <v>3.2260564057333339</v>
      </c>
      <c r="U36" s="17" cm="1">
        <f t="array" ref="U36">STOWA2024_NDJF_V(U$34*60,$C36,2050,"M","")</f>
        <v>4.9427228951147226</v>
      </c>
      <c r="V36" s="17" cm="1">
        <f t="array" ref="V36">STOWA2024_NDJF_V(V$34*60,$C36,2050,"M","")</f>
        <v>6.970034189812206</v>
      </c>
      <c r="W36" s="17" cm="1">
        <f t="array" ref="W36">STOWA2024_NDJF_V(W$34*60,$C36,2050,"M","")</f>
        <v>9.727890186279474</v>
      </c>
      <c r="X36" s="17" cm="1">
        <f t="array" ref="X36">STOWA2024_NDJF_V(X$34*60,$C36,2050,"M","")</f>
        <v>13.216290884516528</v>
      </c>
      <c r="Y36" s="17" cm="1">
        <f t="array" ref="Y36">STOWA2024_NDJF_V(Y$34*60,$C36,2050,"M","")</f>
        <v>17.435236284523363</v>
      </c>
      <c r="Z36" s="17" cm="1">
        <f t="array" ref="Z36">STOWA2024_NDJF_V(Z$34*60,$C36,2050,"M","")</f>
        <v>20.241821068714327</v>
      </c>
      <c r="AA36" s="17" cm="1">
        <f t="array" ref="AA36">STOWA2024_NDJF_V(AA$34*60,$C36,2050,"M","")</f>
        <v>26.868576302606563</v>
      </c>
      <c r="AB36" s="17" cm="1">
        <f t="array" ref="AB36">STOWA2024_NDJF_V(AB$34*60,$C36,2050,"M","")</f>
        <v>35.8915908457884</v>
      </c>
      <c r="AC36" s="17" cm="1">
        <f t="array" ref="AC36">STOWA2024_NDJF_V(AC$34*60,$C36,2050,"M","")</f>
        <v>42.828446580690084</v>
      </c>
      <c r="AD36" s="17" cm="1">
        <f t="array" ref="AD36">STOWA2024_NDJF_V(AD$34*60,$C36,2050,"M","")</f>
        <v>48.750655982172347</v>
      </c>
      <c r="AE36" s="17" cm="1">
        <f t="array" ref="AE36">STOWA2024_NDJF_V(AE$34*60,$C36,2050,"M","")</f>
        <v>67.886730062025137</v>
      </c>
      <c r="AF36" s="17" cm="1">
        <f t="array" ref="AF36">STOWA2024_NDJF_V(AF$34*60,$C36,2050,"M","")</f>
        <v>75.903319956090343</v>
      </c>
      <c r="AH36" s="15" t="s">
        <v>61</v>
      </c>
      <c r="AI36">
        <v>1</v>
      </c>
      <c r="AJ36" s="17" cm="1">
        <f t="array" ref="AJ36">STOWA2024_NDJF_V(AJ$34*60,$C36,2050,"H","")</f>
        <v>3.3095567518666669</v>
      </c>
      <c r="AK36" s="17" cm="1">
        <f t="array" ref="AK36">STOWA2024_NDJF_V(AK$34*60,$C36,2050,"H","")</f>
        <v>5.0706558946276097</v>
      </c>
      <c r="AL36" s="17" cm="1">
        <f t="array" ref="AL36">STOWA2024_NDJF_V(AL$34*60,$C36,2050,"H","")</f>
        <v>7.1504402938022542</v>
      </c>
      <c r="AM36" s="17" cm="1">
        <f t="array" ref="AM36">STOWA2024_NDJF_V(AM$34*60,$C36,2050,"H","")</f>
        <v>9.979678157580226</v>
      </c>
      <c r="AN36" s="17" cm="1">
        <f t="array" ref="AN36">STOWA2024_NDJF_V(AN$34*60,$C36,2050,"H","")</f>
        <v>13.55836948596153</v>
      </c>
      <c r="AO36" s="17" cm="1">
        <f t="array" ref="AO36">STOWA2024_NDJF_V(AO$34*60,$C36,2050,"H","")</f>
        <v>17.886514278946159</v>
      </c>
      <c r="AP36" s="17" cm="1">
        <f t="array" ref="AP36">STOWA2024_NDJF_V(AP$34*60,$C36,2050,"H","")</f>
        <v>20.765742182617615</v>
      </c>
      <c r="AQ36" s="17" cm="1">
        <f t="array" ref="AQ36">STOWA2024_NDJF_V(AQ$34*60,$C36,2050,"H","")</f>
        <v>27.564018396362371</v>
      </c>
      <c r="AR36" s="17" cm="1">
        <f t="array" ref="AR36">STOWA2024_NDJF_V(AR$34*60,$C36,2050,"H","")</f>
        <v>36.725587523078879</v>
      </c>
      <c r="AS36" s="17" cm="1">
        <f t="array" ref="AS36">STOWA2024_NDJF_V(AS$34*60,$C36,2050,"H","")</f>
        <v>43.739161419346864</v>
      </c>
      <c r="AT36" s="17" cm="1">
        <f t="array" ref="AT36">STOWA2024_NDJF_V(AT$34*60,$C36,2050,"H","")</f>
        <v>49.725089684851767</v>
      </c>
      <c r="AU36" s="17" cm="1">
        <f t="array" ref="AU36">STOWA2024_NDJF_V(AU$34*60,$C36,2050,"H","")</f>
        <v>69.205591053382264</v>
      </c>
      <c r="AV36" s="17" cm="1">
        <f t="array" ref="AV36">STOWA2024_NDJF_V(AV$34*60,$C36,2050,"H","")</f>
        <v>77.377922248955585</v>
      </c>
    </row>
    <row r="37" spans="2:48" x14ac:dyDescent="0.3">
      <c r="B37" s="15" t="s">
        <v>62</v>
      </c>
      <c r="C37">
        <v>2</v>
      </c>
      <c r="D37" s="17" cm="1">
        <f t="array" ref="D37">STOWA2024_NDJF_V(D$2*60,$C37,2050,"L","")</f>
        <v>3.9560185973241744</v>
      </c>
      <c r="E37" s="17" cm="1">
        <f t="array" ref="E37">STOWA2024_NDJF_V(E$2*60,$C37,2050,"L","")</f>
        <v>5.9142454079567415</v>
      </c>
      <c r="F37" s="17" cm="1">
        <f t="array" ref="F37">STOWA2024_NDJF_V(F$2*60,$C37,2050,"L","")</f>
        <v>8.2149129029219452</v>
      </c>
      <c r="G37" s="17" cm="1">
        <f t="array" ref="G37">STOWA2024_NDJF_V(G$2*60,$C37,2050,"L","")</f>
        <v>11.357795662466817</v>
      </c>
      <c r="H37" s="17" cm="1">
        <f t="array" ref="H37">STOWA2024_NDJF_V(H$2*60,$C37,2050,"L","")</f>
        <v>15.414690017146414</v>
      </c>
      <c r="I37" s="17" cm="1">
        <f t="array" ref="I37">STOWA2024_NDJF_V(I$2*60,$C37,2050,"L","")</f>
        <v>20.318404489048081</v>
      </c>
      <c r="J37" s="17" cm="1">
        <f t="array" ref="J37">STOWA2024_NDJF_V(J$2*60,$C37,2050,"L","")</f>
        <v>23.579702266735197</v>
      </c>
      <c r="K37" s="17" cm="1">
        <f t="array" ref="K37">STOWA2024_NDJF_V(K$2*60,$C37,2050,"L","")</f>
        <v>30.730346531847619</v>
      </c>
      <c r="L37" s="17" cm="1">
        <f t="array" ref="L37">STOWA2024_NDJF_V(L$2*60,$C37,2050,"L","")</f>
        <v>41.098593711124202</v>
      </c>
      <c r="M37" s="17" cm="1">
        <f t="array" ref="M37">STOWA2024_NDJF_V(M$2*60,$C37,2050,"L","")</f>
        <v>49.074479909259935</v>
      </c>
      <c r="N37" s="17" cm="1">
        <f t="array" ref="N37">STOWA2024_NDJF_V(N$2*60,$C37,2050,"L","")</f>
        <v>55.868164777414663</v>
      </c>
      <c r="O37" s="17" cm="1">
        <f t="array" ref="O37">STOWA2024_NDJF_V(O$2*60,$C37,2050,"L","")</f>
        <v>77.57697466097062</v>
      </c>
      <c r="P37" s="17" cm="1">
        <f t="array" ref="P37">STOWA2024_NDJF_V(P$2*60,$C37,2050,"L","")</f>
        <v>86.599000466053411</v>
      </c>
      <c r="R37" s="15" t="s">
        <v>62</v>
      </c>
      <c r="S37">
        <v>2</v>
      </c>
      <c r="T37" s="17" cm="1">
        <f t="array" ref="T37">STOWA2024_NDJF_V(T$34*60,$C37,2050,"M","")</f>
        <v>4.0343344133464942</v>
      </c>
      <c r="U37" s="17" cm="1">
        <f t="array" ref="U37">STOWA2024_NDJF_V(U$34*60,$C37,2050,"M","")</f>
        <v>6.0313275054963436</v>
      </c>
      <c r="V37" s="17" cm="1">
        <f t="array" ref="V37">STOWA2024_NDJF_V(V$34*60,$C37,2050,"M","")</f>
        <v>8.3775404517357401</v>
      </c>
      <c r="W37" s="17" cm="1">
        <f t="array" ref="W37">STOWA2024_NDJF_V(W$34*60,$C37,2050,"M","")</f>
        <v>11.582641682180299</v>
      </c>
      <c r="X37" s="17" cm="1">
        <f t="array" ref="X37">STOWA2024_NDJF_V(X$34*60,$C37,2050,"M","")</f>
        <v>15.719848852405804</v>
      </c>
      <c r="Y37" s="17" cm="1">
        <f t="array" ref="Y37">STOWA2024_NDJF_V(Y$34*60,$C37,2050,"M","")</f>
        <v>20.720640320019065</v>
      </c>
      <c r="Z37" s="17" cm="1">
        <f t="array" ref="Z37">STOWA2024_NDJF_V(Z$34*60,$C37,2050,"M","")</f>
        <v>24.046500786295187</v>
      </c>
      <c r="AA37" s="17" cm="1">
        <f t="array" ref="AA37">STOWA2024_NDJF_V(AA$34*60,$C37,2050,"M","")</f>
        <v>31.338703673272121</v>
      </c>
      <c r="AB37" s="17" cm="1">
        <f t="array" ref="AB37">STOWA2024_NDJF_V(AB$34*60,$C37,2050,"M","")</f>
        <v>41.827539435308594</v>
      </c>
      <c r="AC37" s="17" cm="1">
        <f t="array" ref="AC37">STOWA2024_NDJF_V(AC$34*60,$C37,2050,"M","")</f>
        <v>49.86981307674592</v>
      </c>
      <c r="AD37" s="17" cm="1">
        <f t="array" ref="AD37">STOWA2024_NDJF_V(AD$34*60,$C37,2050,"M","")</f>
        <v>56.718435725893471</v>
      </c>
      <c r="AE37" s="17" cm="1">
        <f t="array" ref="AE37">STOWA2024_NDJF_V(AE$34*60,$C37,2050,"M","")</f>
        <v>78.724025560679451</v>
      </c>
      <c r="AF37" s="17" cm="1">
        <f t="array" ref="AF37">STOWA2024_NDJF_V(AF$34*60,$C37,2050,"M","")</f>
        <v>87.879450777922131</v>
      </c>
      <c r="AH37" s="15" t="s">
        <v>62</v>
      </c>
      <c r="AI37">
        <v>2</v>
      </c>
      <c r="AJ37" s="17" cm="1">
        <f t="array" ref="AJ37">STOWA2024_NDJF_V(AJ$34*60,$C37,2050,"H","")</f>
        <v>4.1387555013762531</v>
      </c>
      <c r="AK37" s="17" cm="1">
        <f t="array" ref="AK37">STOWA2024_NDJF_V(AK$34*60,$C37,2050,"H","")</f>
        <v>6.18743696888248</v>
      </c>
      <c r="AL37" s="17" cm="1">
        <f t="array" ref="AL37">STOWA2024_NDJF_V(AL$34*60,$C37,2050,"H","")</f>
        <v>8.5943771834874649</v>
      </c>
      <c r="AM37" s="17" cm="1">
        <f t="array" ref="AM37">STOWA2024_NDJF_V(AM$34*60,$C37,2050,"H","")</f>
        <v>11.882436375131608</v>
      </c>
      <c r="AN37" s="17" cm="1">
        <f t="array" ref="AN37">STOWA2024_NDJF_V(AN$34*60,$C37,2050,"H","")</f>
        <v>16.126727299418324</v>
      </c>
      <c r="AO37" s="17" cm="1">
        <f t="array" ref="AO37">STOWA2024_NDJF_V(AO$34*60,$C37,2050,"H","")</f>
        <v>21.256954761313715</v>
      </c>
      <c r="AP37" s="17" cm="1">
        <f t="array" ref="AP37">STOWA2024_NDJF_V(AP$34*60,$C37,2050,"H","")</f>
        <v>24.668898812375172</v>
      </c>
      <c r="AQ37" s="17" cm="1">
        <f t="array" ref="AQ37">STOWA2024_NDJF_V(AQ$34*60,$C37,2050,"H","")</f>
        <v>32.149846528504796</v>
      </c>
      <c r="AR37" s="17" cm="1">
        <f t="array" ref="AR37">STOWA2024_NDJF_V(AR$34*60,$C37,2050,"H","")</f>
        <v>42.799467067554446</v>
      </c>
      <c r="AS37" s="17" cm="1">
        <f t="array" ref="AS37">STOWA2024_NDJF_V(AS$34*60,$C37,2050,"H","")</f>
        <v>50.930257300060553</v>
      </c>
      <c r="AT37" s="17" cm="1">
        <f t="array" ref="AT37">STOWA2024_NDJF_V(AT$34*60,$C37,2050,"H","")</f>
        <v>57.852130323865204</v>
      </c>
      <c r="AU37" s="17" cm="1">
        <f t="array" ref="AU37">STOWA2024_NDJF_V(AU$34*60,$C37,2050,"H","")</f>
        <v>80.253426760291205</v>
      </c>
      <c r="AV37" s="17" cm="1">
        <f t="array" ref="AV37">STOWA2024_NDJF_V(AV$34*60,$C37,2050,"H","")</f>
        <v>89.586717860413756</v>
      </c>
    </row>
    <row r="38" spans="2:48" x14ac:dyDescent="0.3">
      <c r="B38" s="15" t="s">
        <v>63</v>
      </c>
      <c r="C38">
        <v>5</v>
      </c>
      <c r="D38" s="17" cm="1">
        <f t="array" ref="D38">STOWA2024_NDJF_V(D$2*60,$C38,2050,"L","")</f>
        <v>5.1538018406425836</v>
      </c>
      <c r="E38" s="17" cm="1">
        <f t="array" ref="E38">STOWA2024_NDJF_V(E$2*60,$C38,2050,"L","")</f>
        <v>7.4664604984833893</v>
      </c>
      <c r="F38" s="17" cm="1">
        <f t="array" ref="F38">STOWA2024_NDJF_V(F$2*60,$C38,2050,"L","")</f>
        <v>10.180830248966119</v>
      </c>
      <c r="G38" s="17" cm="1">
        <f t="array" ref="G38">STOWA2024_NDJF_V(G$2*60,$C38,2050,"L","")</f>
        <v>13.902641974471523</v>
      </c>
      <c r="H38" s="17" cm="1">
        <f t="array" ref="H38">STOWA2024_NDJF_V(H$2*60,$C38,2050,"L","")</f>
        <v>18.798602503253228</v>
      </c>
      <c r="I38" s="17" cm="1">
        <f t="array" ref="I38">STOWA2024_NDJF_V(I$2*60,$C38,2050,"L","")</f>
        <v>24.70530826280098</v>
      </c>
      <c r="J38" s="17" cm="1">
        <f t="array" ref="J38">STOWA2024_NDJF_V(J$2*60,$C38,2050,"L","")</f>
        <v>28.63047072203635</v>
      </c>
      <c r="K38" s="17" cm="1">
        <f t="array" ref="K38">STOWA2024_NDJF_V(K$2*60,$C38,2050,"L","")</f>
        <v>36.875902745661961</v>
      </c>
      <c r="L38" s="17" cm="1">
        <f t="array" ref="L38">STOWA2024_NDJF_V(L$2*60,$C38,2050,"L","")</f>
        <v>49.164518118945331</v>
      </c>
      <c r="M38" s="17" cm="1">
        <f t="array" ref="M38">STOWA2024_NDJF_V(M$2*60,$C38,2050,"L","")</f>
        <v>58.526454534266939</v>
      </c>
      <c r="N38" s="17" cm="1">
        <f t="array" ref="N38">STOWA2024_NDJF_V(N$2*60,$C38,2050,"L","")</f>
        <v>66.428486009664155</v>
      </c>
      <c r="O38" s="17" cm="1">
        <f t="array" ref="O38">STOWA2024_NDJF_V(O$2*60,$C38,2050,"L","")</f>
        <v>91.181761274928775</v>
      </c>
      <c r="P38" s="17" cm="1">
        <f t="array" ref="P38">STOWA2024_NDJF_V(P$2*60,$C38,2050,"L","")</f>
        <v>101.22860877479556</v>
      </c>
      <c r="R38" s="15" t="s">
        <v>63</v>
      </c>
      <c r="S38">
        <v>5</v>
      </c>
      <c r="T38" s="17" cm="1">
        <f t="array" ref="T38">STOWA2024_NDJF_V(T$34*60,$C38,2050,"M","")</f>
        <v>5.2558297221697998</v>
      </c>
      <c r="U38" s="17" cm="1">
        <f t="array" ref="U38">STOWA2024_NDJF_V(U$34*60,$C38,2050,"M","")</f>
        <v>7.6142712158376149</v>
      </c>
      <c r="V38" s="17" cm="1">
        <f t="array" ref="V38">STOWA2024_NDJF_V(V$34*60,$C38,2050,"M","")</f>
        <v>10.382376325941541</v>
      </c>
      <c r="W38" s="17" cm="1">
        <f t="array" ref="W38">STOWA2024_NDJF_V(W$34*60,$C38,2050,"M","")</f>
        <v>14.177867361893449</v>
      </c>
      <c r="X38" s="17" cm="1">
        <f t="array" ref="X38">STOWA2024_NDJF_V(X$34*60,$C38,2050,"M","")</f>
        <v>19.170751384483793</v>
      </c>
      <c r="Y38" s="17" cm="1">
        <f t="array" ref="Y38">STOWA2024_NDJF_V(Y$34*60,$C38,2050,"M","")</f>
        <v>25.194389981980184</v>
      </c>
      <c r="Z38" s="17" cm="1">
        <f t="array" ref="Z38">STOWA2024_NDJF_V(Z$34*60,$C38,2050,"M","")</f>
        <v>29.197257409848191</v>
      </c>
      <c r="AA38" s="17" cm="1">
        <f t="array" ref="AA38">STOWA2024_NDJF_V(AA$34*60,$C38,2050,"M","")</f>
        <v>37.605921157870547</v>
      </c>
      <c r="AB38" s="17" cm="1">
        <f t="array" ref="AB38">STOWA2024_NDJF_V(AB$34*60,$C38,2050,"M","")</f>
        <v>50.036525212820443</v>
      </c>
      <c r="AC38" s="17" cm="1">
        <f t="array" ref="AC38">STOWA2024_NDJF_V(AC$34*60,$C38,2050,"M","")</f>
        <v>59.474972594010659</v>
      </c>
      <c r="AD38" s="17" cm="1">
        <f t="array" ref="AD38">STOWA2024_NDJF_V(AD$34*60,$C38,2050,"M","")</f>
        <v>67.439477010182614</v>
      </c>
      <c r="AE38" s="17" cm="1">
        <f t="array" ref="AE38">STOWA2024_NDJF_V(AE$34*60,$C38,2050,"M","")</f>
        <v>92.529972155341753</v>
      </c>
      <c r="AF38" s="17" cm="1">
        <f t="array" ref="AF38">STOWA2024_NDJF_V(AF$34*60,$C38,2050,"M","")</f>
        <v>102.72537205125548</v>
      </c>
      <c r="AH38" s="15" t="s">
        <v>63</v>
      </c>
      <c r="AI38">
        <v>5</v>
      </c>
      <c r="AJ38" s="17" cm="1">
        <f t="array" ref="AJ38">STOWA2024_NDJF_V(AJ$34*60,$C38,2050,"H","")</f>
        <v>5.3918668975394226</v>
      </c>
      <c r="AK38" s="17" cm="1">
        <f t="array" ref="AK38">STOWA2024_NDJF_V(AK$34*60,$C38,2050,"H","")</f>
        <v>7.8113521723099151</v>
      </c>
      <c r="AL38" s="17" cm="1">
        <f t="array" ref="AL38">STOWA2024_NDJF_V(AL$34*60,$C38,2050,"H","")</f>
        <v>10.651104428575437</v>
      </c>
      <c r="AM38" s="17" cm="1">
        <f t="array" ref="AM38">STOWA2024_NDJF_V(AM$34*60,$C38,2050,"H","")</f>
        <v>14.544834545122685</v>
      </c>
      <c r="AN38" s="17" cm="1">
        <f t="array" ref="AN38">STOWA2024_NDJF_V(AN$34*60,$C38,2050,"H","")</f>
        <v>19.666949892791212</v>
      </c>
      <c r="AO38" s="17" cm="1">
        <f t="array" ref="AO38">STOWA2024_NDJF_V(AO$34*60,$C38,2050,"H","")</f>
        <v>25.846498940885791</v>
      </c>
      <c r="AP38" s="17" cm="1">
        <f t="array" ref="AP38">STOWA2024_NDJF_V(AP$34*60,$C38,2050,"H","")</f>
        <v>29.95297299359731</v>
      </c>
      <c r="AQ38" s="17" cm="1">
        <f t="array" ref="AQ38">STOWA2024_NDJF_V(AQ$34*60,$C38,2050,"H","")</f>
        <v>38.579279040815322</v>
      </c>
      <c r="AR38" s="17" cm="1">
        <f t="array" ref="AR38">STOWA2024_NDJF_V(AR$34*60,$C38,2050,"H","")</f>
        <v>51.199201337987255</v>
      </c>
      <c r="AS38" s="17" cm="1">
        <f t="array" ref="AS38">STOWA2024_NDJF_V(AS$34*60,$C38,2050,"H","")</f>
        <v>60.739663340335596</v>
      </c>
      <c r="AT38" s="17" cm="1">
        <f t="array" ref="AT38">STOWA2024_NDJF_V(AT$34*60,$C38,2050,"H","")</f>
        <v>68.787465010873873</v>
      </c>
      <c r="AU38" s="17" cm="1">
        <f t="array" ref="AU38">STOWA2024_NDJF_V(AU$34*60,$C38,2050,"H","")</f>
        <v>94.327586662559042</v>
      </c>
      <c r="AV38" s="17" cm="1">
        <f t="array" ref="AV38">STOWA2024_NDJF_V(AV$34*60,$C38,2050,"H","")</f>
        <v>104.72105641986869</v>
      </c>
    </row>
    <row r="39" spans="2:48" x14ac:dyDescent="0.3">
      <c r="B39" s="15" t="s">
        <v>64</v>
      </c>
      <c r="C39">
        <v>10</v>
      </c>
      <c r="D39" s="17" cm="1">
        <f t="array" ref="D39">STOWA2024_NDJF_V(D$2*60,$C39,2050,"L","")</f>
        <v>6.1887924722286627</v>
      </c>
      <c r="E39" s="17" cm="1">
        <f t="array" ref="E39">STOWA2024_NDJF_V(E$2*60,$C39,2050,"L","")</f>
        <v>8.7575313701043971</v>
      </c>
      <c r="F39" s="17" cm="1">
        <f t="array" ref="F39">STOWA2024_NDJF_V(F$2*60,$C39,2050,"L","")</f>
        <v>11.782845403340712</v>
      </c>
      <c r="G39" s="17" cm="1">
        <f t="array" ref="G39">STOWA2024_NDJF_V(G$2*60,$C39,2050,"L","")</f>
        <v>15.940015418795795</v>
      </c>
      <c r="H39" s="17" cm="1">
        <f t="array" ref="H39">STOWA2024_NDJF_V(H$2*60,$C39,2050,"L","")</f>
        <v>21.467570988004361</v>
      </c>
      <c r="I39" s="17" cm="1">
        <f t="array" ref="I39">STOWA2024_NDJF_V(I$2*60,$C39,2050,"L","")</f>
        <v>28.123588934860521</v>
      </c>
      <c r="J39" s="17" cm="1">
        <f t="array" ref="J39">STOWA2024_NDJF_V(J$2*60,$C39,2050,"L","")</f>
        <v>32.543231932011729</v>
      </c>
      <c r="K39" s="17" cm="1">
        <f t="array" ref="K39">STOWA2024_NDJF_V(K$2*60,$C39,2050,"L","")</f>
        <v>41.805723604187804</v>
      </c>
      <c r="L39" s="17" cm="1">
        <f t="array" ref="L39">STOWA2024_NDJF_V(L$2*60,$C39,2050,"L","")</f>
        <v>55.547110294912038</v>
      </c>
      <c r="M39" s="17" cm="1">
        <f t="array" ref="M39">STOWA2024_NDJF_V(M$2*60,$C39,2050,"L","")</f>
        <v>65.904388178221993</v>
      </c>
      <c r="N39" s="17" cm="1">
        <f t="array" ref="N39">STOWA2024_NDJF_V(N$2*60,$C39,2050,"L","")</f>
        <v>74.559689336195504</v>
      </c>
      <c r="O39" s="17" cm="1">
        <f t="array" ref="O39">STOWA2024_NDJF_V(O$2*60,$C39,2050,"L","")</f>
        <v>101.09907017135858</v>
      </c>
      <c r="P39" s="17" cm="1">
        <f t="array" ref="P39">STOWA2024_NDJF_V(P$2*60,$C39,2050,"L","")</f>
        <v>111.60447768980691</v>
      </c>
      <c r="R39" s="15" t="s">
        <v>64</v>
      </c>
      <c r="S39">
        <v>10</v>
      </c>
      <c r="T39" s="17" cm="1">
        <f t="array" ref="T39">STOWA2024_NDJF_V(T$34*60,$C39,2050,"M","")</f>
        <v>6.3113096749999578</v>
      </c>
      <c r="U39" s="17" cm="1">
        <f t="array" ref="U39">STOWA2024_NDJF_V(U$34*60,$C39,2050,"M","")</f>
        <v>8.9309009331430271</v>
      </c>
      <c r="V39" s="17" cm="1">
        <f t="array" ref="V39">STOWA2024_NDJF_V(V$34*60,$C39,2050,"M","")</f>
        <v>12.016105973311651</v>
      </c>
      <c r="W39" s="17" cm="1">
        <f t="array" ref="W39">STOWA2024_NDJF_V(W$34*60,$C39,2050,"M","")</f>
        <v>16.255573923949367</v>
      </c>
      <c r="X39" s="17" cm="1">
        <f t="array" ref="X39">STOWA2024_NDJF_V(X$34*60,$C39,2050,"M","")</f>
        <v>21.892556437031274</v>
      </c>
      <c r="Y39" s="17" cm="1">
        <f t="array" ref="Y39">STOWA2024_NDJF_V(Y$34*60,$C39,2050,"M","")</f>
        <v>28.68034107409456</v>
      </c>
      <c r="Z39" s="17" cm="1">
        <f t="array" ref="Z39">STOWA2024_NDJF_V(Z$34*60,$C39,2050,"M","")</f>
        <v>33.187478085577084</v>
      </c>
      <c r="AA39" s="17" cm="1">
        <f t="array" ref="AA39">STOWA2024_NDJF_V(AA$34*60,$C39,2050,"M","")</f>
        <v>42.633335830449852</v>
      </c>
      <c r="AB39" s="17" cm="1">
        <f t="array" ref="AB39">STOWA2024_NDJF_V(AB$34*60,$C39,2050,"M","")</f>
        <v>56.532322315179172</v>
      </c>
      <c r="AC39" s="17" cm="1">
        <f t="array" ref="AC39">STOWA2024_NDJF_V(AC$34*60,$C39,2050,"M","")</f>
        <v>66.972477863490795</v>
      </c>
      <c r="AD39" s="17" cm="1">
        <f t="array" ref="AD39">STOWA2024_NDJF_V(AD$34*60,$C39,2050,"M","")</f>
        <v>75.694431062950798</v>
      </c>
      <c r="AE39" s="17" cm="1">
        <f t="array" ref="AE39">STOWA2024_NDJF_V(AE$34*60,$C39,2050,"M","")</f>
        <v>102.59391809378117</v>
      </c>
      <c r="AF39" s="17" cm="1">
        <f t="array" ref="AF39">STOWA2024_NDJF_V(AF$34*60,$C39,2050,"M","")</f>
        <v>113.2546582634254</v>
      </c>
      <c r="AH39" s="15" t="s">
        <v>64</v>
      </c>
      <c r="AI39">
        <v>10</v>
      </c>
      <c r="AJ39" s="17" cm="1">
        <f t="array" ref="AJ39">STOWA2024_NDJF_V(AJ$34*60,$C39,2050,"H","")</f>
        <v>6.4746659453616831</v>
      </c>
      <c r="AK39" s="17" cm="1">
        <f t="array" ref="AK39">STOWA2024_NDJF_V(AK$34*60,$C39,2050,"H","")</f>
        <v>9.1620603505278684</v>
      </c>
      <c r="AL39" s="17" cm="1">
        <f t="array" ref="AL39">STOWA2024_NDJF_V(AL$34*60,$C39,2050,"H","")</f>
        <v>12.327120066606234</v>
      </c>
      <c r="AM39" s="17" cm="1">
        <f t="array" ref="AM39">STOWA2024_NDJF_V(AM$34*60,$C39,2050,"H","")</f>
        <v>16.676318597487466</v>
      </c>
      <c r="AN39" s="17" cm="1">
        <f t="array" ref="AN39">STOWA2024_NDJF_V(AN$34*60,$C39,2050,"H","")</f>
        <v>22.459203702400494</v>
      </c>
      <c r="AO39" s="17" cm="1">
        <f t="array" ref="AO39">STOWA2024_NDJF_V(AO$34*60,$C39,2050,"H","")</f>
        <v>29.422677259739949</v>
      </c>
      <c r="AP39" s="17" cm="1">
        <f t="array" ref="AP39">STOWA2024_NDJF_V(AP$34*60,$C39,2050,"H","")</f>
        <v>34.046472956997555</v>
      </c>
      <c r="AQ39" s="17" cm="1">
        <f t="array" ref="AQ39">STOWA2024_NDJF_V(AQ$34*60,$C39,2050,"H","")</f>
        <v>43.736818798799248</v>
      </c>
      <c r="AR39" s="17" cm="1">
        <f t="array" ref="AR39">STOWA2024_NDJF_V(AR$34*60,$C39,2050,"H","")</f>
        <v>57.845938342202018</v>
      </c>
      <c r="AS39" s="17" cm="1">
        <f t="array" ref="AS39">STOWA2024_NDJF_V(AS$34*60,$C39,2050,"H","")</f>
        <v>68.396597443849174</v>
      </c>
      <c r="AT39" s="17" cm="1">
        <f t="array" ref="AT39">STOWA2024_NDJF_V(AT$34*60,$C39,2050,"H","")</f>
        <v>77.207420031957824</v>
      </c>
      <c r="AU39" s="17" cm="1">
        <f t="array" ref="AU39">STOWA2024_NDJF_V(AU$34*60,$C39,2050,"H","")</f>
        <v>104.58704865701129</v>
      </c>
      <c r="AV39" s="17" cm="1">
        <f t="array" ref="AV39">STOWA2024_NDJF_V(AV$34*60,$C39,2050,"H","")</f>
        <v>115.45489902825003</v>
      </c>
    </row>
    <row r="40" spans="2:48" x14ac:dyDescent="0.3">
      <c r="B40" s="15" t="s">
        <v>65</v>
      </c>
      <c r="C40">
        <v>20</v>
      </c>
      <c r="D40" s="17" cm="1">
        <f t="array" ref="D40">STOWA2024_NDJF_V(D$2*60,$C40,2050,"L","")</f>
        <v>7.3498324982656653</v>
      </c>
      <c r="E40" s="17" cm="1">
        <f t="array" ref="E40">STOWA2024_NDJF_V(E$2*60,$C40,2050,"L","")</f>
        <v>10.158799227968917</v>
      </c>
      <c r="F40" s="17" cm="1">
        <f t="array" ref="F40">STOWA2024_NDJF_V(F$2*60,$C40,2050,"L","")</f>
        <v>13.491067168102393</v>
      </c>
      <c r="G40" s="17" cm="1">
        <f t="array" ref="G40">STOWA2024_NDJF_V(G$2*60,$C40,2050,"L","")</f>
        <v>18.079466404899652</v>
      </c>
      <c r="H40" s="17" cm="1">
        <f t="array" ref="H40">STOWA2024_NDJF_V(H$2*60,$C40,2050,"L","")</f>
        <v>24.234364387513892</v>
      </c>
      <c r="I40" s="17" cm="1">
        <f t="array" ref="I40">STOWA2024_NDJF_V(I$2*60,$C40,2050,"L","")</f>
        <v>31.630220238214122</v>
      </c>
      <c r="J40" s="17" cm="1">
        <f t="array" ref="J40">STOWA2024_NDJF_V(J$2*60,$C40,2050,"L","")</f>
        <v>36.537058702195388</v>
      </c>
      <c r="K40" s="17" cm="1">
        <f t="array" ref="K40">STOWA2024_NDJF_V(K$2*60,$C40,2050,"L","")</f>
        <v>46.991410936427506</v>
      </c>
      <c r="L40" s="17" cm="1">
        <f t="array" ref="L40">STOWA2024_NDJF_V(L$2*60,$C40,2050,"L","")</f>
        <v>62.182321864157636</v>
      </c>
      <c r="M40" s="17" cm="1">
        <f t="array" ref="M40">STOWA2024_NDJF_V(M$2*60,$C40,2050,"L","")</f>
        <v>73.484487823663954</v>
      </c>
      <c r="N40" s="17" cm="1">
        <f t="array" ref="N40">STOWA2024_NDJF_V(N$2*60,$C40,2050,"L","")</f>
        <v>82.815837553232285</v>
      </c>
      <c r="O40" s="17" cm="1">
        <f t="array" ref="O40">STOWA2024_NDJF_V(O$2*60,$C40,2050,"L","")</f>
        <v>110.70515595661958</v>
      </c>
      <c r="P40" s="17" cm="1">
        <f t="array" ref="P40">STOWA2024_NDJF_V(P$2*60,$C40,2050,"L","")</f>
        <v>121.42064781827582</v>
      </c>
      <c r="R40" s="15" t="s">
        <v>65</v>
      </c>
      <c r="S40">
        <v>20</v>
      </c>
      <c r="T40" s="17" cm="1">
        <f t="array" ref="T40">STOWA2024_NDJF_V(T$34*60,$C40,2050,"M","")</f>
        <v>7.4953343748540053</v>
      </c>
      <c r="U40" s="17" cm="1">
        <f t="array" ref="U40">STOWA2024_NDJF_V(U$34*60,$C40,2050,"M","")</f>
        <v>10.359909165086863</v>
      </c>
      <c r="V40" s="17" cm="1">
        <f t="array" ref="V40">STOWA2024_NDJF_V(V$34*60,$C40,2050,"M","")</f>
        <v>13.758144763489968</v>
      </c>
      <c r="W40" s="17" cm="1">
        <f t="array" ref="W40">STOWA2024_NDJF_V(W$34*60,$C40,2050,"M","")</f>
        <v>18.437378818583841</v>
      </c>
      <c r="X40" s="17" cm="1">
        <f t="array" ref="X40">STOWA2024_NDJF_V(X$34*60,$C40,2050,"M","")</f>
        <v>24.714123007474413</v>
      </c>
      <c r="Y40" s="17" cm="1">
        <f t="array" ref="Y40">STOWA2024_NDJF_V(Y$34*60,$C40,2050,"M","")</f>
        <v>32.256391841804906</v>
      </c>
      <c r="Z40" s="17" cm="1">
        <f t="array" ref="Z40">STOWA2024_NDJF_V(Z$34*60,$C40,2050,"M","")</f>
        <v>37.260369145996961</v>
      </c>
      <c r="AA40" s="17" cm="1">
        <f t="array" ref="AA40">STOWA2024_NDJF_V(AA$34*60,$C40,2050,"M","")</f>
        <v>47.921682269331683</v>
      </c>
      <c r="AB40" s="17" cm="1">
        <f t="array" ref="AB40">STOWA2024_NDJF_V(AB$34*60,$C40,2050,"M","")</f>
        <v>63.285219397862456</v>
      </c>
      <c r="AC40" s="17" cm="1">
        <f t="array" ref="AC40">STOWA2024_NDJF_V(AC$34*60,$C40,2050,"M","")</f>
        <v>74.67542556910611</v>
      </c>
      <c r="AD40" s="17" cm="1">
        <f t="array" ref="AD40">STOWA2024_NDJF_V(AD$34*60,$C40,2050,"M","")</f>
        <v>84.07623157236641</v>
      </c>
      <c r="AE40" s="17" cm="1">
        <f t="array" ref="AE40">STOWA2024_NDJF_V(AE$34*60,$C40,2050,"M","")</f>
        <v>112.3420391851471</v>
      </c>
      <c r="AF40" s="17" cm="1">
        <f t="array" ref="AF40">STOWA2024_NDJF_V(AF$34*60,$C40,2050,"M","")</f>
        <v>123.21596999901114</v>
      </c>
      <c r="AH40" s="15" t="s">
        <v>65</v>
      </c>
      <c r="AI40">
        <v>20</v>
      </c>
      <c r="AJ40" s="17" cm="1">
        <f t="array" ref="AJ40">STOWA2024_NDJF_V(AJ$34*60,$C40,2050,"H","")</f>
        <v>7.689336876971792</v>
      </c>
      <c r="AK40" s="17" cm="1">
        <f t="array" ref="AK40">STOWA2024_NDJF_V(AK$34*60,$C40,2050,"H","")</f>
        <v>10.628055747910794</v>
      </c>
      <c r="AL40" s="17" cm="1">
        <f t="array" ref="AL40">STOWA2024_NDJF_V(AL$34*60,$C40,2050,"H","")</f>
        <v>14.114248224006733</v>
      </c>
      <c r="AM40" s="17" cm="1">
        <f t="array" ref="AM40">STOWA2024_NDJF_V(AM$34*60,$C40,2050,"H","")</f>
        <v>18.914595370162758</v>
      </c>
      <c r="AN40" s="17" cm="1">
        <f t="array" ref="AN40">STOWA2024_NDJF_V(AN$34*60,$C40,2050,"H","")</f>
        <v>25.353801167421771</v>
      </c>
      <c r="AO40" s="17" cm="1">
        <f t="array" ref="AO40">STOWA2024_NDJF_V(AO$34*60,$C40,2050,"H","")</f>
        <v>33.091287313259279</v>
      </c>
      <c r="AP40" s="17" cm="1">
        <f t="array" ref="AP40">STOWA2024_NDJF_V(AP$34*60,$C40,2050,"H","")</f>
        <v>38.224783071065723</v>
      </c>
      <c r="AQ40" s="17" cm="1">
        <f t="array" ref="AQ40">STOWA2024_NDJF_V(AQ$34*60,$C40,2050,"H","")</f>
        <v>49.162044046537254</v>
      </c>
      <c r="AR40" s="17" cm="1">
        <f t="array" ref="AR40">STOWA2024_NDJF_V(AR$34*60,$C40,2050,"H","")</f>
        <v>64.755749442802212</v>
      </c>
      <c r="AS40" s="17" cm="1">
        <f t="array" ref="AS40">STOWA2024_NDJF_V(AS$34*60,$C40,2050,"H","")</f>
        <v>76.263342563028957</v>
      </c>
      <c r="AT40" s="17" cm="1">
        <f t="array" ref="AT40">STOWA2024_NDJF_V(AT$34*60,$C40,2050,"H","")</f>
        <v>85.75675693121191</v>
      </c>
      <c r="AU40" s="17" cm="1">
        <f t="array" ref="AU40">STOWA2024_NDJF_V(AU$34*60,$C40,2050,"H","")</f>
        <v>114.52455015651711</v>
      </c>
      <c r="AV40" s="17" cm="1">
        <f t="array" ref="AV40">STOWA2024_NDJF_V(AV$34*60,$C40,2050,"H","")</f>
        <v>125.60973290665821</v>
      </c>
    </row>
    <row r="41" spans="2:48" x14ac:dyDescent="0.3">
      <c r="B41" s="15" t="s">
        <v>66</v>
      </c>
      <c r="C41">
        <v>25</v>
      </c>
      <c r="D41" s="17" cm="1">
        <f t="array" ref="D41">STOWA2024_NDJF_V(D$2*60,$C41,2050,"L","")</f>
        <v>7.7529030743366567</v>
      </c>
      <c r="E41" s="17" cm="1">
        <f t="array" ref="E41">STOWA2024_NDJF_V(E$2*60,$C41,2050,"L","")</f>
        <v>10.634881967692678</v>
      </c>
      <c r="F41" s="17" cm="1">
        <f t="array" ref="F41">STOWA2024_NDJF_V(F$2*60,$C41,2050,"L","")</f>
        <v>14.064737526592967</v>
      </c>
      <c r="G41" s="17" cm="1">
        <f t="array" ref="G41">STOWA2024_NDJF_V(G$2*60,$C41,2050,"L","")</f>
        <v>18.790771379128874</v>
      </c>
      <c r="H41" s="17" cm="1">
        <f t="array" ref="H41">STOWA2024_NDJF_V(H$2*60,$C41,2050,"L","")</f>
        <v>25.146475259523665</v>
      </c>
      <c r="I41" s="17" cm="1">
        <f t="array" ref="I41">STOWA2024_NDJF_V(I$2*60,$C41,2050,"L","")</f>
        <v>32.778277318965799</v>
      </c>
      <c r="J41" s="17" cm="1">
        <f t="array" ref="J41">STOWA2024_NDJF_V(J$2*60,$C41,2050,"L","")</f>
        <v>37.840308746529104</v>
      </c>
      <c r="K41" s="17" cm="1">
        <f t="array" ref="K41">STOWA2024_NDJF_V(K$2*60,$C41,2050,"L","")</f>
        <v>48.717441530447005</v>
      </c>
      <c r="L41" s="17" cm="1">
        <f t="array" ref="L41">STOWA2024_NDJF_V(L$2*60,$C41,2050,"L","")</f>
        <v>64.373771713218559</v>
      </c>
      <c r="M41" s="17" cm="1">
        <f t="array" ref="M41">STOWA2024_NDJF_V(M$2*60,$C41,2050,"L","")</f>
        <v>75.968660446634416</v>
      </c>
      <c r="N41" s="17" cm="1">
        <f t="array" ref="N41">STOWA2024_NDJF_V(N$2*60,$C41,2050,"L","")</f>
        <v>85.500625124912531</v>
      </c>
      <c r="O41" s="17" cm="1">
        <f t="array" ref="O41">STOWA2024_NDJF_V(O$2*60,$C41,2050,"L","")</f>
        <v>113.73301901993254</v>
      </c>
      <c r="P41" s="17" cm="1">
        <f t="array" ref="P41">STOWA2024_NDJF_V(P$2*60,$C41,2050,"L","")</f>
        <v>124.46667294688278</v>
      </c>
      <c r="R41" s="15" t="s">
        <v>66</v>
      </c>
      <c r="S41">
        <v>25</v>
      </c>
      <c r="T41" s="17" cm="1">
        <f t="array" ref="T41">STOWA2024_NDJF_V(T$34*60,$C41,2050,"M","")</f>
        <v>7.9063843879026026</v>
      </c>
      <c r="U41" s="17" cm="1">
        <f t="array" ref="U41">STOWA2024_NDJF_V(U$34*60,$C41,2050,"M","")</f>
        <v>10.845416736200656</v>
      </c>
      <c r="V41" s="17" cm="1">
        <f t="array" ref="V41">STOWA2024_NDJF_V(V$34*60,$C41,2050,"M","")</f>
        <v>14.343171858848107</v>
      </c>
      <c r="W41" s="17" cm="1">
        <f t="array" ref="W41">STOWA2024_NDJF_V(W$34*60,$C41,2050,"M","")</f>
        <v>19.16276523053309</v>
      </c>
      <c r="X41" s="17" cm="1">
        <f t="array" ref="X41">STOWA2024_NDJF_V(X$34*60,$C41,2050,"M","")</f>
        <v>25.644290596227776</v>
      </c>
      <c r="Y41" s="17" cm="1">
        <f t="array" ref="Y41">STOWA2024_NDJF_V(Y$34*60,$C41,2050,"M","")</f>
        <v>33.427176577876523</v>
      </c>
      <c r="Z41" s="17" cm="1">
        <f t="array" ref="Z41">STOWA2024_NDJF_V(Z$34*60,$C41,2050,"M","")</f>
        <v>38.589419142528108</v>
      </c>
      <c r="AA41" s="17" cm="1">
        <f t="array" ref="AA41">STOWA2024_NDJF_V(AA$34*60,$C41,2050,"M","")</f>
        <v>49.681882443479438</v>
      </c>
      <c r="AB41" s="17" cm="1">
        <f t="array" ref="AB41">STOWA2024_NDJF_V(AB$34*60,$C41,2050,"M","")</f>
        <v>65.515537924729387</v>
      </c>
      <c r="AC41" s="17" cm="1">
        <f t="array" ref="AC41">STOWA2024_NDJF_V(AC$34*60,$C41,2050,"M","")</f>
        <v>77.199858320853536</v>
      </c>
      <c r="AD41" s="17" cm="1">
        <f t="array" ref="AD41">STOWA2024_NDJF_V(AD$34*60,$C41,2050,"M","")</f>
        <v>86.801879567583612</v>
      </c>
      <c r="AE41" s="17" cm="1">
        <f t="array" ref="AE41">STOWA2024_NDJF_V(AE$34*60,$C41,2050,"M","")</f>
        <v>115.4146721439883</v>
      </c>
      <c r="AF41" s="17" cm="1">
        <f t="array" ref="AF41">STOWA2024_NDJF_V(AF$34*60,$C41,2050,"M","")</f>
        <v>126.30703356691755</v>
      </c>
      <c r="AH41" s="15" t="s">
        <v>66</v>
      </c>
      <c r="AI41">
        <v>25</v>
      </c>
      <c r="AJ41" s="17" cm="1">
        <f t="array" ref="AJ41">STOWA2024_NDJF_V(AJ$34*60,$C41,2050,"H","")</f>
        <v>8.1110261393238652</v>
      </c>
      <c r="AK41" s="17" cm="1">
        <f t="array" ref="AK41">STOWA2024_NDJF_V(AK$34*60,$C41,2050,"H","")</f>
        <v>11.126129760877962</v>
      </c>
      <c r="AL41" s="17" cm="1">
        <f t="array" ref="AL41">STOWA2024_NDJF_V(AL$34*60,$C41,2050,"H","")</f>
        <v>14.714417635188292</v>
      </c>
      <c r="AM41" s="17" cm="1">
        <f t="array" ref="AM41">STOWA2024_NDJF_V(AM$34*60,$C41,2050,"H","")</f>
        <v>19.658757032405379</v>
      </c>
      <c r="AN41" s="17" cm="1">
        <f t="array" ref="AN41">STOWA2024_NDJF_V(AN$34*60,$C41,2050,"H","")</f>
        <v>26.308044378499929</v>
      </c>
      <c r="AO41" s="17" cm="1">
        <f t="array" ref="AO41">STOWA2024_NDJF_V(AO$34*60,$C41,2050,"H","")</f>
        <v>34.292375589757491</v>
      </c>
      <c r="AP41" s="17" cm="1">
        <f t="array" ref="AP41">STOWA2024_NDJF_V(AP$34*60,$C41,2050,"H","")</f>
        <v>39.588233003860118</v>
      </c>
      <c r="AQ41" s="17" cm="1">
        <f t="array" ref="AQ41">STOWA2024_NDJF_V(AQ$34*60,$C41,2050,"H","")</f>
        <v>50.967803660856013</v>
      </c>
      <c r="AR41" s="17" cm="1">
        <f t="array" ref="AR41">STOWA2024_NDJF_V(AR$34*60,$C41,2050,"H","")</f>
        <v>67.03789287341047</v>
      </c>
      <c r="AS41" s="17" cm="1">
        <f t="array" ref="AS41">STOWA2024_NDJF_V(AS$34*60,$C41,2050,"H","")</f>
        <v>78.841455486478992</v>
      </c>
      <c r="AT41" s="17" cm="1">
        <f t="array" ref="AT41">STOWA2024_NDJF_V(AT$34*60,$C41,2050,"H","")</f>
        <v>88.536885491145014</v>
      </c>
      <c r="AU41" s="17" cm="1">
        <f t="array" ref="AU41">STOWA2024_NDJF_V(AU$34*60,$C41,2050,"H","")</f>
        <v>117.65687630939595</v>
      </c>
      <c r="AV41" s="17" cm="1">
        <f t="array" ref="AV41">STOWA2024_NDJF_V(AV$34*60,$C41,2050,"H","")</f>
        <v>128.76084772696393</v>
      </c>
    </row>
    <row r="42" spans="2:48" x14ac:dyDescent="0.3">
      <c r="B42" s="15" t="s">
        <v>67</v>
      </c>
      <c r="C42">
        <v>50</v>
      </c>
      <c r="D42" s="17" cm="1">
        <f t="array" ref="D42">STOWA2024_NDJF_V(D$2*60,$C42,2050,"L","")</f>
        <v>9.1044329349993482</v>
      </c>
      <c r="E42" s="17" cm="1">
        <f t="array" ref="E42">STOWA2024_NDJF_V(E$2*60,$C42,2050,"L","")</f>
        <v>12.196387642492008</v>
      </c>
      <c r="F42" s="17" cm="1">
        <f t="array" ref="F42">STOWA2024_NDJF_V(F$2*60,$C42,2050,"L","")</f>
        <v>15.924238776456786</v>
      </c>
      <c r="G42" s="17" cm="1">
        <f t="array" ref="G42">STOWA2024_NDJF_V(G$2*60,$C42,2050,"L","")</f>
        <v>21.073052420004945</v>
      </c>
      <c r="H42" s="17" cm="1">
        <f t="array" ref="H42">STOWA2024_NDJF_V(H$2*60,$C42,2050,"L","")</f>
        <v>28.048110452340914</v>
      </c>
      <c r="I42" s="17" cm="1">
        <f t="array" ref="I42">STOWA2024_NDJF_V(I$2*60,$C42,2050,"L","")</f>
        <v>36.405216079976178</v>
      </c>
      <c r="J42" s="17" cm="1">
        <f t="array" ref="J42">STOWA2024_NDJF_V(J$2*60,$C42,2050,"L","")</f>
        <v>41.943881672021227</v>
      </c>
      <c r="K42" s="17" cm="1">
        <f t="array" ref="K42">STOWA2024_NDJF_V(K$2*60,$C42,2050,"L","")</f>
        <v>54.261859320414835</v>
      </c>
      <c r="L42" s="17" cm="1">
        <f t="array" ref="L42">STOWA2024_NDJF_V(L$2*60,$C42,2050,"L","")</f>
        <v>71.358337555884148</v>
      </c>
      <c r="M42" s="17" cm="1">
        <f t="array" ref="M42">STOWA2024_NDJF_V(M$2*60,$C42,2050,"L","")</f>
        <v>83.824535638532637</v>
      </c>
      <c r="N42" s="17" cm="1">
        <f t="array" ref="N42">STOWA2024_NDJF_V(N$2*60,$C42,2050,"L","")</f>
        <v>93.924892864884526</v>
      </c>
      <c r="O42" s="17" cm="1">
        <f t="array" ref="O42">STOWA2024_NDJF_V(O$2*60,$C42,2050,"L","")</f>
        <v>122.9426286131071</v>
      </c>
      <c r="P42" s="17" cm="1">
        <f t="array" ref="P42">STOWA2024_NDJF_V(P$2*60,$C42,2050,"L","")</f>
        <v>133.58902599491012</v>
      </c>
      <c r="R42" s="15" t="s">
        <v>67</v>
      </c>
      <c r="S42">
        <v>50</v>
      </c>
      <c r="T42" s="17" cm="1">
        <f t="array" ref="T42">STOWA2024_NDJF_V(T$34*60,$C42,2050,"M","")</f>
        <v>9.2846699781738273</v>
      </c>
      <c r="U42" s="17" cm="1">
        <f t="array" ref="U42">STOWA2024_NDJF_V(U$34*60,$C42,2050,"M","")</f>
        <v>12.437834953025979</v>
      </c>
      <c r="V42" s="17" cm="1">
        <f t="array" ref="V42">STOWA2024_NDJF_V(V$34*60,$C42,2050,"M","")</f>
        <v>16.239484957340775</v>
      </c>
      <c r="W42" s="17" cm="1">
        <f t="array" ref="W42">STOWA2024_NDJF_V(W$34*60,$C42,2050,"M","")</f>
        <v>21.490227732949656</v>
      </c>
      <c r="X42" s="17" cm="1">
        <f t="array" ref="X42">STOWA2024_NDJF_V(X$34*60,$C42,2050,"M","")</f>
        <v>28.60336837237319</v>
      </c>
      <c r="Y42" s="17" cm="1">
        <f t="array" ref="Y42">STOWA2024_NDJF_V(Y$34*60,$C42,2050,"M","")</f>
        <v>37.125916484848055</v>
      </c>
      <c r="Z42" s="17" cm="1">
        <f t="array" ref="Z42">STOWA2024_NDJF_V(Z$34*60,$C42,2050,"M","")</f>
        <v>42.774228961720482</v>
      </c>
      <c r="AA42" s="17" cm="1">
        <f t="array" ref="AA42">STOWA2024_NDJF_V(AA$34*60,$C42,2050,"M","")</f>
        <v>55.336060992378911</v>
      </c>
      <c r="AB42" s="17" cm="1">
        <f t="array" ref="AB42">STOWA2024_NDJF_V(AB$34*60,$C42,2050,"M","")</f>
        <v>72.623985607296405</v>
      </c>
      <c r="AC42" s="17" cm="1">
        <f t="array" ref="AC42">STOWA2024_NDJF_V(AC$34*60,$C42,2050,"M","")</f>
        <v>85.183050972076842</v>
      </c>
      <c r="AD42" s="17" cm="1">
        <f t="array" ref="AD42">STOWA2024_NDJF_V(AD$34*60,$C42,2050,"M","")</f>
        <v>95.354358251123259</v>
      </c>
      <c r="AE42" s="17" cm="1">
        <f t="array" ref="AE42">STOWA2024_NDJF_V(AE$34*60,$C42,2050,"M","")</f>
        <v>124.76045475777863</v>
      </c>
      <c r="AF42" s="17" cm="1">
        <f t="array" ref="AF42">STOWA2024_NDJF_V(AF$34*60,$C42,2050,"M","")</f>
        <v>135.56426946281221</v>
      </c>
      <c r="AH42" s="15" t="s">
        <v>67</v>
      </c>
      <c r="AI42">
        <v>50</v>
      </c>
      <c r="AJ42" s="17" cm="1">
        <f t="array" ref="AJ42">STOWA2024_NDJF_V(AJ$34*60,$C42,2050,"H","")</f>
        <v>9.5249860357397971</v>
      </c>
      <c r="AK42" s="17" cm="1">
        <f t="array" ref="AK42">STOWA2024_NDJF_V(AK$34*60,$C42,2050,"H","")</f>
        <v>12.759764700404608</v>
      </c>
      <c r="AL42" s="17" cm="1">
        <f t="array" ref="AL42">STOWA2024_NDJF_V(AL$34*60,$C42,2050,"H","")</f>
        <v>16.659813198519426</v>
      </c>
      <c r="AM42" s="17" cm="1">
        <f t="array" ref="AM42">STOWA2024_NDJF_V(AM$34*60,$C42,2050,"H","")</f>
        <v>22.0464614835426</v>
      </c>
      <c r="AN42" s="17" cm="1">
        <f t="array" ref="AN42">STOWA2024_NDJF_V(AN$34*60,$C42,2050,"H","")</f>
        <v>29.343712265749563</v>
      </c>
      <c r="AO42" s="17" cm="1">
        <f t="array" ref="AO42">STOWA2024_NDJF_V(AO$34*60,$C42,2050,"H","")</f>
        <v>38.086850358010558</v>
      </c>
      <c r="AP42" s="17" cm="1">
        <f t="array" ref="AP42">STOWA2024_NDJF_V(AP$34*60,$C42,2050,"H","")</f>
        <v>43.881358681319483</v>
      </c>
      <c r="AQ42" s="17" cm="1">
        <f t="array" ref="AQ42">STOWA2024_NDJF_V(AQ$34*60,$C42,2050,"H","")</f>
        <v>56.76832988833101</v>
      </c>
      <c r="AR42" s="17" cm="1">
        <f t="array" ref="AR42">STOWA2024_NDJF_V(AR$34*60,$C42,2050,"H","")</f>
        <v>74.311516342512746</v>
      </c>
      <c r="AS42" s="17" cm="1">
        <f t="array" ref="AS42">STOWA2024_NDJF_V(AS$34*60,$C42,2050,"H","")</f>
        <v>86.994404750135743</v>
      </c>
      <c r="AT42" s="17" cm="1">
        <f t="array" ref="AT42">STOWA2024_NDJF_V(AT$34*60,$C42,2050,"H","")</f>
        <v>97.260312099441549</v>
      </c>
      <c r="AU42" s="17" cm="1">
        <f t="array" ref="AU42">STOWA2024_NDJF_V(AU$34*60,$C42,2050,"H","")</f>
        <v>127.18422295067398</v>
      </c>
      <c r="AV42" s="17" cm="1">
        <f t="array" ref="AV42">STOWA2024_NDJF_V(AV$34*60,$C42,2050,"H","")</f>
        <v>138.19792742001496</v>
      </c>
    </row>
    <row r="43" spans="2:48" x14ac:dyDescent="0.3">
      <c r="B43" s="15" t="s">
        <v>68</v>
      </c>
      <c r="C43">
        <v>100</v>
      </c>
      <c r="D43" s="17" cm="1">
        <f t="array" ref="D43">STOWA2024_NDJF_V(D$2*60,$C43,2050,"L","")</f>
        <v>10.620562856106858</v>
      </c>
      <c r="E43" s="17" cm="1">
        <f t="array" ref="E43">STOWA2024_NDJF_V(E$2*60,$C43,2050,"L","")</f>
        <v>13.891172770145081</v>
      </c>
      <c r="F43" s="17" cm="1">
        <f t="array" ref="F43">STOWA2024_NDJF_V(F$2*60,$C43,2050,"L","")</f>
        <v>17.907016840662436</v>
      </c>
      <c r="G43" s="17" cm="1">
        <f t="array" ref="G43">STOWA2024_NDJF_V(G$2*60,$C43,2050,"L","")</f>
        <v>23.469681490179163</v>
      </c>
      <c r="H43" s="17" cm="1">
        <f t="array" ref="H43">STOWA2024_NDJF_V(H$2*60,$C43,2050,"L","")</f>
        <v>31.056098424150949</v>
      </c>
      <c r="I43" s="17" cm="1">
        <f t="array" ref="I43">STOWA2024_NDJF_V(I$2*60,$C43,2050,"L","")</f>
        <v>40.125898556012544</v>
      </c>
      <c r="J43" s="17" cm="1">
        <f t="array" ref="J43">STOWA2024_NDJF_V(J$2*60,$C43,2050,"L","")</f>
        <v>46.132473442315984</v>
      </c>
      <c r="K43" s="17" cm="1">
        <f t="array" ref="K43">STOWA2024_NDJF_V(K$2*60,$C43,2050,"L","")</f>
        <v>60.094042258331683</v>
      </c>
      <c r="L43" s="17" cm="1">
        <f t="array" ref="L43">STOWA2024_NDJF_V(L$2*60,$C43,2050,"L","")</f>
        <v>78.619348569547057</v>
      </c>
      <c r="M43" s="17" cm="1">
        <f t="array" ref="M43">STOWA2024_NDJF_V(M$2*60,$C43,2050,"L","")</f>
        <v>91.895673118270437</v>
      </c>
      <c r="N43" s="17" cm="1">
        <f t="array" ref="N43">STOWA2024_NDJF_V(N$2*60,$C43,2050,"L","")</f>
        <v>102.47860875270031</v>
      </c>
      <c r="O43" s="17" cm="1">
        <f t="array" ref="O43">STOWA2024_NDJF_V(O$2*60,$C43,2050,"L","")</f>
        <v>131.86322398073213</v>
      </c>
      <c r="P43" s="17" cm="1">
        <f t="array" ref="P43">STOWA2024_NDJF_V(P$2*60,$C43,2050,"L","")</f>
        <v>142.21929785212703</v>
      </c>
      <c r="R43" s="15" t="s">
        <v>68</v>
      </c>
      <c r="S43">
        <v>100</v>
      </c>
      <c r="T43" s="17" cm="1">
        <f t="array" ref="T43">STOWA2024_NDJF_V(T$34*60,$C43,2050,"M","")</f>
        <v>10.830814154534762</v>
      </c>
      <c r="U43" s="17" cm="1">
        <f t="array" ref="U43">STOWA2024_NDJF_V(U$34*60,$C43,2050,"M","")</f>
        <v>14.16617110603177</v>
      </c>
      <c r="V43" s="17" cm="1">
        <f t="array" ref="V43">STOWA2024_NDJF_V(V$34*60,$C43,2050,"M","")</f>
        <v>18.26151533501999</v>
      </c>
      <c r="W43" s="17" cm="1">
        <f t="array" ref="W43">STOWA2024_NDJF_V(W$34*60,$C43,2050,"M","")</f>
        <v>23.934301969701316</v>
      </c>
      <c r="X43" s="17" cm="1">
        <f t="array" ref="X43">STOWA2024_NDJF_V(X$34*60,$C43,2050,"M","")</f>
        <v>31.670904353577566</v>
      </c>
      <c r="Y43" s="17" cm="1">
        <f t="array" ref="Y43">STOWA2024_NDJF_V(Y$34*60,$C43,2050,"M","")</f>
        <v>40.920255916002844</v>
      </c>
      <c r="Z43" s="17" cm="1">
        <f t="array" ref="Z43">STOWA2024_NDJF_V(Z$34*60,$C43,2050,"M","")</f>
        <v>47.045740711890176</v>
      </c>
      <c r="AA43" s="17" cm="1">
        <f t="array" ref="AA43">STOWA2024_NDJF_V(AA$34*60,$C43,2050,"M","")</f>
        <v>61.283701467902723</v>
      </c>
      <c r="AB43" s="17" cm="1">
        <f t="array" ref="AB43">STOWA2024_NDJF_V(AB$34*60,$C43,2050,"M","")</f>
        <v>80.013781634112519</v>
      </c>
      <c r="AC43" s="17" cm="1">
        <f t="array" ref="AC43">STOWA2024_NDJF_V(AC$34*60,$C43,2050,"M","")</f>
        <v>93.384994592783315</v>
      </c>
      <c r="AD43" s="17" cm="1">
        <f t="array" ref="AD43">STOWA2024_NDJF_V(AD$34*60,$C43,2050,"M","")</f>
        <v>104.03825518479813</v>
      </c>
      <c r="AE43" s="17" cm="1">
        <f t="array" ref="AE43">STOWA2024_NDJF_V(AE$34*60,$C43,2050,"M","")</f>
        <v>133.81294979005403</v>
      </c>
      <c r="AF43" s="17" cm="1">
        <f t="array" ref="AF43">STOWA2024_NDJF_V(AF$34*60,$C43,2050,"M","")</f>
        <v>144.32214826966609</v>
      </c>
      <c r="AH43" s="15" t="s">
        <v>68</v>
      </c>
      <c r="AI43">
        <v>100</v>
      </c>
      <c r="AJ43" s="17" cm="1">
        <f t="array" ref="AJ43">STOWA2024_NDJF_V(AJ$34*60,$C43,2050,"H","")</f>
        <v>11.111149219105302</v>
      </c>
      <c r="AK43" s="17" cm="1">
        <f t="array" ref="AK43">STOWA2024_NDJF_V(AK$34*60,$C43,2050,"H","")</f>
        <v>14.532835553880687</v>
      </c>
      <c r="AL43" s="17" cm="1">
        <f t="array" ref="AL43">STOWA2024_NDJF_V(AL$34*60,$C43,2050,"H","")</f>
        <v>18.734179994163394</v>
      </c>
      <c r="AM43" s="17" cm="1">
        <f t="array" ref="AM43">STOWA2024_NDJF_V(AM$34*60,$C43,2050,"H","")</f>
        <v>24.553795942397517</v>
      </c>
      <c r="AN43" s="17" cm="1">
        <f t="array" ref="AN43">STOWA2024_NDJF_V(AN$34*60,$C43,2050,"H","")</f>
        <v>32.490645592813053</v>
      </c>
      <c r="AO43" s="17" cm="1">
        <f t="array" ref="AO43">STOWA2024_NDJF_V(AO$34*60,$C43,2050,"H","")</f>
        <v>41.979399062656569</v>
      </c>
      <c r="AP43" s="17" cm="1">
        <f t="array" ref="AP43">STOWA2024_NDJF_V(AP$34*60,$C43,2050,"H","")</f>
        <v>48.263430404655757</v>
      </c>
      <c r="AQ43" s="17" cm="1">
        <f t="array" ref="AQ43">STOWA2024_NDJF_V(AQ$34*60,$C43,2050,"H","")</f>
        <v>62.869913747330777</v>
      </c>
      <c r="AR43" s="17" cm="1">
        <f t="array" ref="AR43">STOWA2024_NDJF_V(AR$34*60,$C43,2050,"H","")</f>
        <v>81.873025720199792</v>
      </c>
      <c r="AS43" s="17" cm="1">
        <f t="array" ref="AS43">STOWA2024_NDJF_V(AS$34*60,$C43,2050,"H","")</f>
        <v>95.370756558800437</v>
      </c>
      <c r="AT43" s="17" cm="1">
        <f t="array" ref="AT43">STOWA2024_NDJF_V(AT$34*60,$C43,2050,"H","")</f>
        <v>106.11778376092852</v>
      </c>
      <c r="AU43" s="17" cm="1">
        <f t="array" ref="AU43">STOWA2024_NDJF_V(AU$34*60,$C43,2050,"H","")</f>
        <v>136.4125842024832</v>
      </c>
      <c r="AV43" s="17" cm="1">
        <f t="array" ref="AV43">STOWA2024_NDJF_V(AV$34*60,$C43,2050,"H","")</f>
        <v>147.12594882638484</v>
      </c>
    </row>
    <row r="44" spans="2:48" x14ac:dyDescent="0.3">
      <c r="B44" s="15" t="s">
        <v>69</v>
      </c>
      <c r="C44">
        <v>200</v>
      </c>
      <c r="D44" s="17" cm="1">
        <f t="array" ref="D44">STOWA2024_NDJF_V(D$2*60,$C44,2050,"L","")</f>
        <v>12.321339142729414</v>
      </c>
      <c r="E44" s="17" cm="1">
        <f t="array" ref="E44">STOWA2024_NDJF_V(E$2*60,$C44,2050,"L","")</f>
        <v>15.730613173897105</v>
      </c>
      <c r="F44" s="17" cm="1">
        <f t="array" ref="F44">STOWA2024_NDJF_V(F$2*60,$C44,2050,"L","")</f>
        <v>20.021244433778016</v>
      </c>
      <c r="G44" s="17" cm="1">
        <f t="array" ref="G44">STOWA2024_NDJF_V(G$2*60,$C44,2050,"L","")</f>
        <v>25.986387713966199</v>
      </c>
      <c r="H44" s="17" cm="1">
        <f t="array" ref="H44">STOWA2024_NDJF_V(H$2*60,$C44,2050,"L","")</f>
        <v>34.174337291997297</v>
      </c>
      <c r="I44" s="17" cm="1">
        <f t="array" ref="I44">STOWA2024_NDJF_V(I$2*60,$C44,2050,"L","")</f>
        <v>43.942747695099492</v>
      </c>
      <c r="J44" s="17" cm="1">
        <f t="array" ref="J44">STOWA2024_NDJF_V(J$2*60,$C44,2050,"L","")</f>
        <v>50.407845498991776</v>
      </c>
      <c r="K44" s="17" cm="1">
        <f t="array" ref="K44">STOWA2024_NDJF_V(K$2*60,$C44,2050,"L","")</f>
        <v>66.228925867368801</v>
      </c>
      <c r="L44" s="17" cm="1">
        <f t="array" ref="L44">STOWA2024_NDJF_V(L$2*60,$C44,2050,"L","")</f>
        <v>86.167746297932126</v>
      </c>
      <c r="M44" s="17" cm="1">
        <f t="array" ref="M44">STOWA2024_NDJF_V(M$2*60,$C44,2050,"L","")</f>
        <v>100.18797138237846</v>
      </c>
      <c r="N44" s="17" cm="1">
        <f t="array" ref="N44">STOWA2024_NDJF_V(N$2*60,$C44,2050,"L","")</f>
        <v>111.16376190165646</v>
      </c>
      <c r="O44" s="17" cm="1">
        <f t="array" ref="O44">STOWA2024_NDJF_V(O$2*60,$C44,2050,"L","")</f>
        <v>140.5038749125444</v>
      </c>
      <c r="P44" s="17" cm="1">
        <f t="array" ref="P44">STOWA2024_NDJF_V(P$2*60,$C44,2050,"L","")</f>
        <v>150.38403253596766</v>
      </c>
      <c r="R44" s="15" t="s">
        <v>69</v>
      </c>
      <c r="S44">
        <v>200</v>
      </c>
      <c r="T44" s="17" cm="1">
        <f t="array" ref="T44">STOWA2024_NDJF_V(T$34*60,$C44,2050,"M","")</f>
        <v>12.565260071236498</v>
      </c>
      <c r="U44" s="17" cm="1">
        <f t="array" ref="U44">STOWA2024_NDJF_V(U$34*60,$C44,2050,"M","")</f>
        <v>16.042026221368239</v>
      </c>
      <c r="V44" s="17" cm="1">
        <f t="array" ref="V44">STOWA2024_NDJF_V(V$34*60,$C44,2050,"M","")</f>
        <v>20.417597498618058</v>
      </c>
      <c r="W44" s="17" cm="1">
        <f t="array" ref="W44">STOWA2024_NDJF_V(W$34*60,$C44,2050,"M","")</f>
        <v>26.50083048242745</v>
      </c>
      <c r="X44" s="17" cm="1">
        <f t="array" ref="X44">STOWA2024_NDJF_V(X$34*60,$C44,2050,"M","")</f>
        <v>34.850873826445103</v>
      </c>
      <c r="Y44" s="17" cm="1">
        <f t="array" ref="Y44">STOWA2024_NDJF_V(Y$34*60,$C44,2050,"M","")</f>
        <v>44.812665785558508</v>
      </c>
      <c r="Z44" s="17" cm="1">
        <f t="array" ref="Z44">STOWA2024_NDJF_V(Z$34*60,$C44,2050,"M","")</f>
        <v>51.405750705213705</v>
      </c>
      <c r="AA44" s="17" cm="1">
        <f t="array" ref="AA44">STOWA2024_NDJF_V(AA$34*60,$C44,2050,"M","")</f>
        <v>67.5400350661711</v>
      </c>
      <c r="AB44" s="17" cm="1">
        <f t="array" ref="AB44">STOWA2024_NDJF_V(AB$34*60,$C44,2050,"M","")</f>
        <v>87.69606161373045</v>
      </c>
      <c r="AC44" s="17" cm="1">
        <f t="array" ref="AC44">STOWA2024_NDJF_V(AC$34*60,$C44,2050,"M","")</f>
        <v>101.81168327440216</v>
      </c>
      <c r="AD44" s="17" cm="1">
        <f t="array" ref="AD44">STOWA2024_NDJF_V(AD$34*60,$C44,2050,"M","")</f>
        <v>112.85558975469532</v>
      </c>
      <c r="AE44" s="17" cm="1">
        <f t="array" ref="AE44">STOWA2024_NDJF_V(AE$34*60,$C44,2050,"M","")</f>
        <v>142.58136113619955</v>
      </c>
      <c r="AF44" s="17" cm="1">
        <f t="array" ref="AF44">STOWA2024_NDJF_V(AF$34*60,$C44,2050,"M","")</f>
        <v>152.60760648398616</v>
      </c>
      <c r="AH44" s="15" t="s">
        <v>69</v>
      </c>
      <c r="AI44">
        <v>200</v>
      </c>
      <c r="AJ44" s="17" cm="1">
        <f t="array" ref="AJ44">STOWA2024_NDJF_V(AJ$34*60,$C44,2050,"H","")</f>
        <v>12.89048797591261</v>
      </c>
      <c r="AK44" s="17" cm="1">
        <f t="array" ref="AK44">STOWA2024_NDJF_V(AK$34*60,$C44,2050,"H","")</f>
        <v>16.457243617996419</v>
      </c>
      <c r="AL44" s="17" cm="1">
        <f t="array" ref="AL44">STOWA2024_NDJF_V(AL$34*60,$C44,2050,"H","")</f>
        <v>20.946068251738119</v>
      </c>
      <c r="AM44" s="17" cm="1">
        <f t="array" ref="AM44">STOWA2024_NDJF_V(AM$34*60,$C44,2050,"H","")</f>
        <v>27.186754173709119</v>
      </c>
      <c r="AN44" s="17" cm="1">
        <f t="array" ref="AN44">STOWA2024_NDJF_V(AN$34*60,$C44,2050,"H","")</f>
        <v>35.752922539042174</v>
      </c>
      <c r="AO44" s="17" cm="1">
        <f t="array" ref="AO44">STOWA2024_NDJF_V(AO$34*60,$C44,2050,"H","")</f>
        <v>45.972556572837206</v>
      </c>
      <c r="AP44" s="17" cm="1">
        <f t="array" ref="AP44">STOWA2024_NDJF_V(AP$34*60,$C44,2050,"H","")</f>
        <v>52.736290980176271</v>
      </c>
      <c r="AQ44" s="17" cm="1">
        <f t="array" ref="AQ44">STOWA2024_NDJF_V(AQ$34*60,$C44,2050,"H","")</f>
        <v>69.28818066457417</v>
      </c>
      <c r="AR44" s="17" cm="1">
        <f t="array" ref="AR44">STOWA2024_NDJF_V(AR$34*60,$C44,2050,"H","")</f>
        <v>89.733815368128177</v>
      </c>
      <c r="AS44" s="17" cm="1">
        <f t="array" ref="AS44">STOWA2024_NDJF_V(AS$34*60,$C44,2050,"H","")</f>
        <v>103.97663246376703</v>
      </c>
      <c r="AT44" s="17" cm="1">
        <f t="array" ref="AT44">STOWA2024_NDJF_V(AT$34*60,$C44,2050,"H","")</f>
        <v>115.11136022541375</v>
      </c>
      <c r="AU44" s="17" cm="1">
        <f t="array" ref="AU44">STOWA2024_NDJF_V(AU$34*60,$C44,2050,"H","")</f>
        <v>145.35134276773971</v>
      </c>
      <c r="AV44" s="17" cm="1">
        <f t="array" ref="AV44">STOWA2024_NDJF_V(AV$34*60,$C44,2050,"H","")</f>
        <v>155.57237174801077</v>
      </c>
    </row>
    <row r="45" spans="2:48" x14ac:dyDescent="0.3">
      <c r="B45" s="15" t="s">
        <v>70</v>
      </c>
      <c r="C45">
        <v>250</v>
      </c>
      <c r="D45" s="17" cm="1">
        <f t="array" ref="D45">STOWA2024_NDJF_V(D$2*60,$C45,2050,"L","")</f>
        <v>12.911786381621589</v>
      </c>
      <c r="E45" s="17" cm="1">
        <f t="array" ref="E45">STOWA2024_NDJF_V(E$2*60,$C45,2050,"L","")</f>
        <v>16.355565656794589</v>
      </c>
      <c r="F45" s="17" cm="1">
        <f t="array" ref="F45">STOWA2024_NDJF_V(F$2*60,$C45,2050,"L","")</f>
        <v>20.731263312060197</v>
      </c>
      <c r="G45" s="17" cm="1">
        <f t="array" ref="G45">STOWA2024_NDJF_V(G$2*60,$C45,2050,"L","")</f>
        <v>26.823119037693971</v>
      </c>
      <c r="H45" s="17" cm="1">
        <f t="array" ref="H45">STOWA2024_NDJF_V(H$2*60,$C45,2050,"L","")</f>
        <v>35.202306916830992</v>
      </c>
      <c r="I45" s="17" cm="1">
        <f t="array" ref="I45">STOWA2024_NDJF_V(I$2*60,$C45,2050,"L","")</f>
        <v>45.192368856040808</v>
      </c>
      <c r="J45" s="17" cm="1">
        <f t="array" ref="J45">STOWA2024_NDJF_V(J$2*60,$C45,2050,"L","")</f>
        <v>51.802968308023871</v>
      </c>
      <c r="K45" s="17" cm="1">
        <f t="array" ref="K45">STOWA2024_NDJF_V(K$2*60,$C45,2050,"L","")</f>
        <v>68.270891786546869</v>
      </c>
      <c r="L45" s="17" cm="1">
        <f t="array" ref="L45">STOWA2024_NDJF_V(L$2*60,$C45,2050,"L","")</f>
        <v>88.660799441737495</v>
      </c>
      <c r="M45" s="17" cm="1">
        <f t="array" ref="M45">STOWA2024_NDJF_V(M$2*60,$C45,2050,"L","")</f>
        <v>102.9055478381959</v>
      </c>
      <c r="N45" s="17" cm="1">
        <f t="array" ref="N45">STOWA2024_NDJF_V(N$2*60,$C45,2050,"L","")</f>
        <v>113.9880560663785</v>
      </c>
      <c r="O45" s="17" cm="1">
        <f t="array" ref="O45">STOWA2024_NDJF_V(O$2*60,$C45,2050,"L","")</f>
        <v>143.22743041519854</v>
      </c>
      <c r="P45" s="17" cm="1">
        <f t="array" ref="P45">STOWA2024_NDJF_V(P$2*60,$C45,2050,"L","")</f>
        <v>152.91760588381135</v>
      </c>
      <c r="R45" s="15" t="s">
        <v>70</v>
      </c>
      <c r="S45">
        <v>250</v>
      </c>
      <c r="T45" s="17" cm="1">
        <f t="array" ref="T45">STOWA2024_NDJF_V(T$34*60,$C45,2050,"M","")</f>
        <v>13.167396172603496</v>
      </c>
      <c r="U45" s="17" cm="1">
        <f t="array" ref="U45">STOWA2024_NDJF_V(U$34*60,$C45,2050,"M","")</f>
        <v>16.679350654111055</v>
      </c>
      <c r="V45" s="17" cm="1">
        <f t="array" ref="V45">STOWA2024_NDJF_V(V$34*60,$C45,2050,"M","")</f>
        <v>21.141672354261299</v>
      </c>
      <c r="W45" s="17" cm="1">
        <f t="array" ref="W45">STOWA2024_NDJF_V(W$34*60,$C45,2050,"M","")</f>
        <v>27.35412626226104</v>
      </c>
      <c r="X45" s="17" cm="1">
        <f t="array" ref="X45">STOWA2024_NDJF_V(X$34*60,$C45,2050,"M","")</f>
        <v>35.899193780286211</v>
      </c>
      <c r="Y45" s="17" cm="1">
        <f t="array" ref="Y45">STOWA2024_NDJF_V(Y$34*60,$C45,2050,"M","")</f>
        <v>46.087025227812276</v>
      </c>
      <c r="Z45" s="17" cm="1">
        <f t="array" ref="Z45">STOWA2024_NDJF_V(Z$34*60,$C45,2050,"M","")</f>
        <v>52.828492237098772</v>
      </c>
      <c r="AA45" s="17" cm="1">
        <f t="array" ref="AA45">STOWA2024_NDJF_V(AA$34*60,$C45,2050,"M","")</f>
        <v>69.622425018582575</v>
      </c>
      <c r="AB45" s="17" cm="1">
        <f t="array" ref="AB45">STOWA2024_NDJF_V(AB$34*60,$C45,2050,"M","")</f>
        <v>90.2333328259718</v>
      </c>
      <c r="AC45" s="17" cm="1">
        <f t="array" ref="AC45">STOWA2024_NDJF_V(AC$34*60,$C45,2050,"M","")</f>
        <v>104.57330255440206</v>
      </c>
      <c r="AD45" s="17" cm="1">
        <f t="array" ref="AD45">STOWA2024_NDJF_V(AD$34*60,$C45,2050,"M","")</f>
        <v>115.72286752712648</v>
      </c>
      <c r="AE45" s="17" cm="1">
        <f t="array" ref="AE45">STOWA2024_NDJF_V(AE$34*60,$C45,2050,"M","")</f>
        <v>145.34518705160667</v>
      </c>
      <c r="AF45" s="17" cm="1">
        <f t="array" ref="AF45">STOWA2024_NDJF_V(AF$34*60,$C45,2050,"M","")</f>
        <v>155.17864117394612</v>
      </c>
      <c r="AH45" s="15" t="s">
        <v>70</v>
      </c>
      <c r="AI45">
        <v>250</v>
      </c>
      <c r="AJ45" s="17" cm="1">
        <f t="array" ref="AJ45">STOWA2024_NDJF_V(AJ$34*60,$C45,2050,"H","")</f>
        <v>13.50820922724604</v>
      </c>
      <c r="AK45" s="17" cm="1">
        <f t="array" ref="AK45">STOWA2024_NDJF_V(AK$34*60,$C45,2050,"H","")</f>
        <v>17.111063983866341</v>
      </c>
      <c r="AL45" s="17" cm="1">
        <f t="array" ref="AL45">STOWA2024_NDJF_V(AL$34*60,$C45,2050,"H","")</f>
        <v>21.68888441052944</v>
      </c>
      <c r="AM45" s="17" cm="1">
        <f t="array" ref="AM45">STOWA2024_NDJF_V(AM$34*60,$C45,2050,"H","")</f>
        <v>28.062135895017136</v>
      </c>
      <c r="AN45" s="17" cm="1">
        <f t="array" ref="AN45">STOWA2024_NDJF_V(AN$34*60,$C45,2050,"H","")</f>
        <v>36.828376264893173</v>
      </c>
      <c r="AO45" s="17" cm="1">
        <f t="array" ref="AO45">STOWA2024_NDJF_V(AO$34*60,$C45,2050,"H","")</f>
        <v>47.279900390174234</v>
      </c>
      <c r="AP45" s="17" cm="1">
        <f t="array" ref="AP45">STOWA2024_NDJF_V(AP$34*60,$C45,2050,"H","")</f>
        <v>54.195857475865303</v>
      </c>
      <c r="AQ45" s="17" cm="1">
        <f t="array" ref="AQ45">STOWA2024_NDJF_V(AQ$34*60,$C45,2050,"H","")</f>
        <v>71.424469327963507</v>
      </c>
      <c r="AR45" s="17" cm="1">
        <f t="array" ref="AR45">STOWA2024_NDJF_V(AR$34*60,$C45,2050,"H","")</f>
        <v>92.33004400495085</v>
      </c>
      <c r="AS45" s="17" cm="1">
        <f t="array" ref="AS45">STOWA2024_NDJF_V(AS$34*60,$C45,2050,"H","")</f>
        <v>106.7969755093436</v>
      </c>
      <c r="AT45" s="17" cm="1">
        <f t="array" ref="AT45">STOWA2024_NDJF_V(AT$34*60,$C45,2050,"H","")</f>
        <v>118.03594947479041</v>
      </c>
      <c r="AU45" s="17" cm="1">
        <f t="array" ref="AU45">STOWA2024_NDJF_V(AU$34*60,$C45,2050,"H","")</f>
        <v>148.16886256681752</v>
      </c>
      <c r="AV45" s="17" cm="1">
        <f t="array" ref="AV45">STOWA2024_NDJF_V(AV$34*60,$C45,2050,"H","")</f>
        <v>158.1933548941258</v>
      </c>
    </row>
    <row r="46" spans="2:48" x14ac:dyDescent="0.3">
      <c r="B46" s="15" t="s">
        <v>71</v>
      </c>
      <c r="C46">
        <v>500</v>
      </c>
      <c r="D46" s="17" cm="1">
        <f t="array" ref="D46">STOWA2024_NDJF_V(D$2*60,$C46,2050,"L","")</f>
        <v>14.891606100260784</v>
      </c>
      <c r="E46" s="17" cm="1">
        <f t="array" ref="E46">STOWA2024_NDJF_V(E$2*60,$C46,2050,"L","")</f>
        <v>18.405349795346993</v>
      </c>
      <c r="F46" s="17" cm="1">
        <f t="array" ref="F46">STOWA2024_NDJF_V(F$2*60,$C46,2050,"L","")</f>
        <v>23.032726115657901</v>
      </c>
      <c r="G46" s="17" cm="1">
        <f t="array" ref="G46">STOWA2024_NDJF_V(G$2*60,$C46,2050,"L","")</f>
        <v>29.507840930044541</v>
      </c>
      <c r="H46" s="17" cm="1">
        <f t="array" ref="H46">STOWA2024_NDJF_V(H$2*60,$C46,2050,"L","")</f>
        <v>38.472515541789278</v>
      </c>
      <c r="I46" s="17" cm="1">
        <f t="array" ref="I46">STOWA2024_NDJF_V(I$2*60,$C46,2050,"L","")</f>
        <v>49.140168578881472</v>
      </c>
      <c r="J46" s="17" cm="1">
        <f t="array" ref="J46">STOWA2024_NDJF_V(J$2*60,$C46,2050,"L","")</f>
        <v>56.195823088095821</v>
      </c>
      <c r="K46" s="17" cm="1">
        <f t="array" ref="K46">STOWA2024_NDJF_V(K$2*60,$C46,2050,"L","")</f>
        <v>74.830168434380752</v>
      </c>
      <c r="L46" s="17" cm="1">
        <f t="array" ref="L46">STOWA2024_NDJF_V(L$2*60,$C46,2050,"L","")</f>
        <v>96.606632123984255</v>
      </c>
      <c r="M46" s="17" cm="1">
        <f t="array" ref="M46">STOWA2024_NDJF_V(M$2*60,$C46,2050,"L","")</f>
        <v>111.49953251701197</v>
      </c>
      <c r="N46" s="17" cm="1">
        <f t="array" ref="N46">STOWA2024_NDJF_V(N$2*60,$C46,2050,"L","")</f>
        <v>122.8500645437082</v>
      </c>
      <c r="O46" s="17" cm="1">
        <f t="array" ref="O46">STOWA2024_NDJF_V(O$2*60,$C46,2050,"L","")</f>
        <v>151.51145197109491</v>
      </c>
      <c r="P46" s="17" cm="1">
        <f t="array" ref="P46">STOWA2024_NDJF_V(P$2*60,$C46,2050,"L","")</f>
        <v>160.50524865636854</v>
      </c>
      <c r="R46" s="15" t="s">
        <v>71</v>
      </c>
      <c r="S46">
        <v>500</v>
      </c>
      <c r="T46" s="17" cm="1">
        <f t="array" ref="T46">STOWA2024_NDJF_V(T$34*60,$C46,2050,"M","")</f>
        <v>15.186409639458937</v>
      </c>
      <c r="U46" s="17" cm="1">
        <f t="array" ref="U46">STOWA2024_NDJF_V(U$34*60,$C46,2050,"M","")</f>
        <v>18.769713600252715</v>
      </c>
      <c r="V46" s="17" cm="1">
        <f t="array" ref="V46">STOWA2024_NDJF_V(V$34*60,$C46,2050,"M","")</f>
        <v>23.488696353559828</v>
      </c>
      <c r="W46" s="17" cm="1">
        <f t="array" ref="W46">STOWA2024_NDJF_V(W$34*60,$C46,2050,"M","")</f>
        <v>30.09199658670812</v>
      </c>
      <c r="X46" s="17" cm="1">
        <f t="array" ref="X46">STOWA2024_NDJF_V(X$34*60,$C46,2050,"M","")</f>
        <v>39.234141498533916</v>
      </c>
      <c r="Y46" s="17" cm="1">
        <f t="array" ref="Y46">STOWA2024_NDJF_V(Y$34*60,$C46,2050,"M","")</f>
        <v>50.11297806070052</v>
      </c>
      <c r="Z46" s="17" cm="1">
        <f t="array" ref="Z46">STOWA2024_NDJF_V(Z$34*60,$C46,2050,"M","")</f>
        <v>57.308310715218447</v>
      </c>
      <c r="AA46" s="17" cm="1">
        <f t="array" ref="AA46">STOWA2024_NDJF_V(AA$34*60,$C46,2050,"M","")</f>
        <v>76.311553205420523</v>
      </c>
      <c r="AB46" s="17" cm="1">
        <f t="array" ref="AB46">STOWA2024_NDJF_V(AB$34*60,$C46,2050,"M","")</f>
        <v>98.320096869508433</v>
      </c>
      <c r="AC46" s="17" cm="1">
        <f t="array" ref="AC46">STOWA2024_NDJF_V(AC$34*60,$C46,2050,"M","")</f>
        <v>113.30656697838441</v>
      </c>
      <c r="AD46" s="17" cm="1">
        <f t="array" ref="AD46">STOWA2024_NDJF_V(AD$34*60,$C46,2050,"M","")</f>
        <v>124.71974902889625</v>
      </c>
      <c r="AE46" s="17" cm="1">
        <f t="array" ref="AE46">STOWA2024_NDJF_V(AE$34*60,$C46,2050,"M","")</f>
        <v>153.7516959102166</v>
      </c>
      <c r="AF46" s="17" cm="1">
        <f t="array" ref="AF46">STOWA2024_NDJF_V(AF$34*60,$C46,2050,"M","")</f>
        <v>162.87847461270249</v>
      </c>
      <c r="AH46" s="15" t="s">
        <v>71</v>
      </c>
      <c r="AI46">
        <v>500</v>
      </c>
      <c r="AJ46" s="17" cm="1">
        <f t="array" ref="AJ46">STOWA2024_NDJF_V(AJ$34*60,$C46,2050,"H","")</f>
        <v>15.579481025056472</v>
      </c>
      <c r="AK46" s="17" cm="1">
        <f t="array" ref="AK46">STOWA2024_NDJF_V(AK$34*60,$C46,2050,"H","")</f>
        <v>19.255532006793675</v>
      </c>
      <c r="AL46" s="17" cm="1">
        <f t="array" ref="AL46">STOWA2024_NDJF_V(AL$34*60,$C46,2050,"H","")</f>
        <v>24.096656670762393</v>
      </c>
      <c r="AM46" s="17" cm="1">
        <f t="array" ref="AM46">STOWA2024_NDJF_V(AM$34*60,$C46,2050,"H","")</f>
        <v>30.870870795592896</v>
      </c>
      <c r="AN46" s="17" cm="1">
        <f t="array" ref="AN46">STOWA2024_NDJF_V(AN$34*60,$C46,2050,"H","")</f>
        <v>40.249642774193433</v>
      </c>
      <c r="AO46" s="17" cm="1">
        <f t="array" ref="AO46">STOWA2024_NDJF_V(AO$34*60,$C46,2050,"H","")</f>
        <v>51.41005736979259</v>
      </c>
      <c r="AP46" s="17" cm="1">
        <f t="array" ref="AP46">STOWA2024_NDJF_V(AP$34*60,$C46,2050,"H","")</f>
        <v>58.791627551381943</v>
      </c>
      <c r="AQ46" s="17" cm="1">
        <f t="array" ref="AQ46">STOWA2024_NDJF_V(AQ$34*60,$C46,2050,"H","")</f>
        <v>78.286732900140223</v>
      </c>
      <c r="AR46" s="17" cm="1">
        <f t="array" ref="AR46">STOWA2024_NDJF_V(AR$34*60,$C46,2050,"H","")</f>
        <v>100.60471653020731</v>
      </c>
      <c r="AS46" s="17" cm="1">
        <f t="array" ref="AS46">STOWA2024_NDJF_V(AS$34*60,$C46,2050,"H","")</f>
        <v>115.7159462602143</v>
      </c>
      <c r="AT46" s="17" cm="1">
        <f t="array" ref="AT46">STOWA2024_NDJF_V(AT$34*60,$C46,2050,"H","")</f>
        <v>127.21266167581362</v>
      </c>
      <c r="AU46" s="17" cm="1">
        <f t="array" ref="AU46">STOWA2024_NDJF_V(AU$34*60,$C46,2050,"H","")</f>
        <v>156.73868782904546</v>
      </c>
      <c r="AV46" s="17" cm="1">
        <f t="array" ref="AV46">STOWA2024_NDJF_V(AV$34*60,$C46,2050,"H","")</f>
        <v>166.04277588781443</v>
      </c>
    </row>
    <row r="47" spans="2:48" x14ac:dyDescent="0.3">
      <c r="B47" s="15" t="s">
        <v>72</v>
      </c>
      <c r="C47">
        <v>1000</v>
      </c>
      <c r="D47" s="17" cm="1">
        <f t="array" ref="D47">STOWA2024_NDJF_V(D$2*60,$C47,2050,"L","")</f>
        <v>17.112544017500586</v>
      </c>
      <c r="E47" s="17" cm="1">
        <f t="array" ref="E47">STOWA2024_NDJF_V(E$2*60,$C47,2050,"L","")</f>
        <v>20.630089499456155</v>
      </c>
      <c r="F47" s="17" cm="1">
        <f t="array" ref="F47">STOWA2024_NDJF_V(F$2*60,$C47,2050,"L","")</f>
        <v>25.486765855019762</v>
      </c>
      <c r="G47" s="17" cm="1">
        <f t="array" ref="G47">STOWA2024_NDJF_V(G$2*60,$C47,2050,"L","")</f>
        <v>32.327074152115543</v>
      </c>
      <c r="H47" s="17" cm="1">
        <f t="array" ref="H47">STOWA2024_NDJF_V(H$2*60,$C47,2050,"L","")</f>
        <v>41.862586159051595</v>
      </c>
      <c r="I47" s="17" cm="1">
        <f t="array" ref="I47">STOWA2024_NDJF_V(I$2*60,$C47,2050,"L","")</f>
        <v>53.190005153343755</v>
      </c>
      <c r="J47" s="17" cm="1">
        <f t="array" ref="J47">STOWA2024_NDJF_V(J$2*60,$C47,2050,"L","")</f>
        <v>60.679690126404431</v>
      </c>
      <c r="K47" s="17" cm="1">
        <f t="array" ref="K47">STOWA2024_NDJF_V(K$2*60,$C47,2050,"L","")</f>
        <v>81.729883210527831</v>
      </c>
      <c r="L47" s="17" cm="1">
        <f t="array" ref="L47">STOWA2024_NDJF_V(L$2*60,$C47,2050,"L","")</f>
        <v>104.86695637579184</v>
      </c>
      <c r="M47" s="17" cm="1">
        <f t="array" ref="M47">STOWA2024_NDJF_V(M$2*60,$C47,2050,"L","")</f>
        <v>120.32900474602874</v>
      </c>
      <c r="N47" s="17" cm="1">
        <f t="array" ref="N47">STOWA2024_NDJF_V(N$2*60,$C47,2050,"L","")</f>
        <v>131.84824753720645</v>
      </c>
      <c r="O47" s="17" cm="1">
        <f t="array" ref="O47">STOWA2024_NDJF_V(O$2*60,$C47,2050,"L","")</f>
        <v>159.53550593008185</v>
      </c>
      <c r="P47" s="17" cm="1">
        <f t="array" ref="P47">STOWA2024_NDJF_V(P$2*60,$C47,2050,"L","")</f>
        <v>167.68359612196869</v>
      </c>
      <c r="R47" s="15" t="s">
        <v>72</v>
      </c>
      <c r="S47">
        <v>1000</v>
      </c>
      <c r="T47" s="17" cm="1">
        <f t="array" ref="T47">STOWA2024_NDJF_V(T$34*60,$C47,2050,"M","")</f>
        <v>17.451314631434229</v>
      </c>
      <c r="U47" s="17" cm="1">
        <f t="array" ref="U47">STOWA2024_NDJF_V(U$34*60,$C47,2050,"M","")</f>
        <v>21.038495641645735</v>
      </c>
      <c r="V47" s="17" cm="1">
        <f t="array" ref="V47">STOWA2024_NDJF_V(V$34*60,$C47,2050,"M","")</f>
        <v>25.99131779697872</v>
      </c>
      <c r="W47" s="17" cm="1">
        <f t="array" ref="W47">STOWA2024_NDJF_V(W$34*60,$C47,2050,"M","")</f>
        <v>32.967041111206534</v>
      </c>
      <c r="X47" s="17" cm="1">
        <f t="array" ref="X47">STOWA2024_NDJF_V(X$34*60,$C47,2050,"M","")</f>
        <v>42.691324071979601</v>
      </c>
      <c r="Y47" s="17" cm="1">
        <f t="array" ref="Y47">STOWA2024_NDJF_V(Y$34*60,$C47,2050,"M","")</f>
        <v>54.242987730481559</v>
      </c>
      <c r="Z47" s="17" cm="1">
        <f t="array" ref="Z47">STOWA2024_NDJF_V(Z$34*60,$C47,2050,"M","")</f>
        <v>61.880943187106723</v>
      </c>
      <c r="AA47" s="17" cm="1">
        <f t="array" ref="AA47">STOWA2024_NDJF_V(AA$34*60,$C47,2050,"M","")</f>
        <v>83.347859046478348</v>
      </c>
      <c r="AB47" s="17" cm="1">
        <f t="array" ref="AB47">STOWA2024_NDJF_V(AB$34*60,$C47,2050,"M","")</f>
        <v>106.72693046628424</v>
      </c>
      <c r="AC47" s="17" cm="1">
        <f t="array" ref="AC47">STOWA2024_NDJF_V(AC$34*60,$C47,2050,"M","")</f>
        <v>122.27913541806134</v>
      </c>
      <c r="AD47" s="17" cm="1">
        <f t="array" ref="AD47">STOWA2024_NDJF_V(AD$34*60,$C47,2050,"M","")</f>
        <v>133.85487751933269</v>
      </c>
      <c r="AE47" s="17" cm="1">
        <f t="array" ref="AE47">STOWA2024_NDJF_V(AE$34*60,$C47,2050,"M","")</f>
        <v>161.89439329856117</v>
      </c>
      <c r="AF47" s="17" cm="1">
        <f t="array" ref="AF47">STOWA2024_NDJF_V(AF$34*60,$C47,2050,"M","")</f>
        <v>170.16296091595163</v>
      </c>
      <c r="AH47" s="15" t="s">
        <v>72</v>
      </c>
      <c r="AI47">
        <v>1000</v>
      </c>
      <c r="AJ47" s="17" cm="1">
        <f t="array" ref="AJ47">STOWA2024_NDJF_V(AJ$34*60,$C47,2050,"H","")</f>
        <v>17.903008783345754</v>
      </c>
      <c r="AK47" s="17" cm="1">
        <f t="array" ref="AK47">STOWA2024_NDJF_V(AK$34*60,$C47,2050,"H","")</f>
        <v>21.583037164565173</v>
      </c>
      <c r="AL47" s="17" cm="1">
        <f t="array" ref="AL47">STOWA2024_NDJF_V(AL$34*60,$C47,2050,"H","")</f>
        <v>26.664053719590665</v>
      </c>
      <c r="AM47" s="17" cm="1">
        <f t="array" ref="AM47">STOWA2024_NDJF_V(AM$34*60,$C47,2050,"H","")</f>
        <v>33.820330389994524</v>
      </c>
      <c r="AN47" s="17" cm="1">
        <f t="array" ref="AN47">STOWA2024_NDJF_V(AN$34*60,$C47,2050,"H","")</f>
        <v>43.796307955883599</v>
      </c>
      <c r="AO47" s="17" cm="1">
        <f t="array" ref="AO47">STOWA2024_NDJF_V(AO$34*60,$C47,2050,"H","")</f>
        <v>55.646964499998639</v>
      </c>
      <c r="AP47" s="17" cm="1">
        <f t="array" ref="AP47">STOWA2024_NDJF_V(AP$34*60,$C47,2050,"H","")</f>
        <v>63.482613934709782</v>
      </c>
      <c r="AQ47" s="17" cm="1">
        <f t="array" ref="AQ47">STOWA2024_NDJF_V(AQ$34*60,$C47,2050,"H","")</f>
        <v>85.505160161079047</v>
      </c>
      <c r="AR47" s="17" cm="1">
        <f t="array" ref="AR47">STOWA2024_NDJF_V(AR$34*60,$C47,2050,"H","")</f>
        <v>109.20689592027409</v>
      </c>
      <c r="AS47" s="17" cm="1">
        <f t="array" ref="AS47">STOWA2024_NDJF_V(AS$34*60,$C47,2050,"H","")</f>
        <v>124.87930964743811</v>
      </c>
      <c r="AT47" s="17" cm="1">
        <f t="array" ref="AT47">STOWA2024_NDJF_V(AT$34*60,$C47,2050,"H","")</f>
        <v>136.53038416216765</v>
      </c>
      <c r="AU47" s="17" cm="1">
        <f t="array" ref="AU47">STOWA2024_NDJF_V(AU$34*60,$C47,2050,"H","")</f>
        <v>165.03957645653358</v>
      </c>
      <c r="AV47" s="17" cm="1">
        <f t="array" ref="AV47">STOWA2024_NDJF_V(AV$34*60,$C47,2050,"H","")</f>
        <v>173.46878064126216</v>
      </c>
    </row>
    <row r="49" spans="2:48" x14ac:dyDescent="0.3">
      <c r="B49" s="16" t="s">
        <v>76</v>
      </c>
      <c r="D49" s="15" t="s">
        <v>47</v>
      </c>
      <c r="E49" s="15" t="s">
        <v>48</v>
      </c>
      <c r="F49" s="15" t="s">
        <v>49</v>
      </c>
      <c r="G49" s="15" t="s">
        <v>50</v>
      </c>
      <c r="H49" s="15" t="s">
        <v>51</v>
      </c>
      <c r="I49" s="15" t="s">
        <v>52</v>
      </c>
      <c r="J49" s="15" t="s">
        <v>53</v>
      </c>
      <c r="K49" s="15" t="s">
        <v>54</v>
      </c>
      <c r="L49" s="15" t="s">
        <v>55</v>
      </c>
      <c r="M49" s="15" t="s">
        <v>56</v>
      </c>
      <c r="N49" s="15" t="s">
        <v>57</v>
      </c>
      <c r="O49" s="15" t="s">
        <v>58</v>
      </c>
      <c r="P49" s="15" t="s">
        <v>59</v>
      </c>
      <c r="R49" s="16" t="s">
        <v>79</v>
      </c>
      <c r="T49" s="15" t="s">
        <v>47</v>
      </c>
      <c r="U49" s="15" t="s">
        <v>48</v>
      </c>
      <c r="V49" s="15" t="s">
        <v>49</v>
      </c>
      <c r="W49" s="15" t="s">
        <v>50</v>
      </c>
      <c r="X49" s="15" t="s">
        <v>51</v>
      </c>
      <c r="Y49" s="15" t="s">
        <v>52</v>
      </c>
      <c r="Z49" s="15" t="s">
        <v>53</v>
      </c>
      <c r="AA49" s="15" t="s">
        <v>54</v>
      </c>
      <c r="AB49" s="15" t="s">
        <v>55</v>
      </c>
      <c r="AC49" s="15" t="s">
        <v>56</v>
      </c>
      <c r="AD49" s="15" t="s">
        <v>57</v>
      </c>
      <c r="AE49" s="15" t="s">
        <v>58</v>
      </c>
      <c r="AF49" s="15" t="s">
        <v>59</v>
      </c>
      <c r="AH49" s="16" t="s">
        <v>82</v>
      </c>
      <c r="AJ49" s="15" t="s">
        <v>47</v>
      </c>
      <c r="AK49" s="15" t="s">
        <v>48</v>
      </c>
      <c r="AL49" s="15" t="s">
        <v>49</v>
      </c>
      <c r="AM49" s="15" t="s">
        <v>50</v>
      </c>
      <c r="AN49" s="15" t="s">
        <v>51</v>
      </c>
      <c r="AO49" s="15" t="s">
        <v>52</v>
      </c>
      <c r="AP49" s="15" t="s">
        <v>53</v>
      </c>
      <c r="AQ49" s="15" t="s">
        <v>54</v>
      </c>
      <c r="AR49" s="15" t="s">
        <v>55</v>
      </c>
      <c r="AS49" s="15" t="s">
        <v>56</v>
      </c>
      <c r="AT49" s="15" t="s">
        <v>57</v>
      </c>
      <c r="AU49" s="15" t="s">
        <v>58</v>
      </c>
      <c r="AV49" s="15" t="s">
        <v>59</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60</v>
      </c>
      <c r="C51">
        <v>0.5</v>
      </c>
      <c r="D51" s="17" cm="1">
        <f t="array" ref="D51">STOWA2024_NDJF_V(D$2*60,$C51,2100,"L","")</f>
        <v>2.4568916915934027</v>
      </c>
      <c r="E51" s="17" cm="1">
        <f t="array" ref="E51">STOWA2024_NDJF_V(E$2*60,$C51,2100,"L","")</f>
        <v>3.8632478782643189</v>
      </c>
      <c r="F51" s="17" cm="1">
        <f t="array" ref="F51">STOWA2024_NDJF_V(F$2*60,$C51,2100,"L","")</f>
        <v>5.5403575380222643</v>
      </c>
      <c r="G51" s="17" cm="1">
        <f t="array" ref="G51">STOWA2024_NDJF_V(G$2*60,$C51,2100,"L","")</f>
        <v>7.8070788318724951</v>
      </c>
      <c r="H51" s="17" cm="1">
        <f t="array" ref="H51">STOWA2024_NDJF_V(H$2*60,$C51,2100,"L","")</f>
        <v>10.591573270780829</v>
      </c>
      <c r="I51" s="17" cm="1">
        <f t="array" ref="I51">STOWA2024_NDJF_V(I$2*60,$C51,2100,"L","")</f>
        <v>13.956320942890287</v>
      </c>
      <c r="J51" s="17" cm="1">
        <f t="array" ref="J51">STOWA2024_NDJF_V(J$2*60,$C51,2100,"L","")</f>
        <v>16.193785364681204</v>
      </c>
      <c r="K51" s="17" cm="1">
        <f t="array" ref="K51">STOWA2024_NDJF_V(K$2*60,$C51,2100,"L","")</f>
        <v>22.179921450147873</v>
      </c>
      <c r="L51" s="17" cm="1">
        <f t="array" ref="L51">STOWA2024_NDJF_V(L$2*60,$C51,2100,"L","")</f>
        <v>29.655651099397183</v>
      </c>
      <c r="M51" s="17" cm="1">
        <f t="array" ref="M51">STOWA2024_NDJF_V(M$2*60,$C51,2100,"L","")</f>
        <v>35.401143613069308</v>
      </c>
      <c r="N51" s="17" cm="1">
        <f t="array" ref="N51">STOWA2024_NDJF_V(N$2*60,$C51,2100,"L","")</f>
        <v>40.290269844768112</v>
      </c>
      <c r="O51" s="17" cm="1">
        <f t="array" ref="O51">STOWA2024_NDJF_V(O$2*60,$C51,2100,"L","")</f>
        <v>55.872197369094252</v>
      </c>
      <c r="P51" s="17" cm="1">
        <f t="array" ref="P51">STOWA2024_NDJF_V(P$2*60,$C51,2100,"L","")</f>
        <v>62.322830061670864</v>
      </c>
      <c r="R51" s="15" t="s">
        <v>60</v>
      </c>
      <c r="S51">
        <v>0.5</v>
      </c>
      <c r="T51" s="17" cm="1">
        <f t="array" ref="T51">STOWA2024_NDJF_V(T$34*60,$C51,2100,"M","")</f>
        <v>2.6352316229065975</v>
      </c>
      <c r="U51" s="17" cm="1">
        <f t="array" ref="U51">STOWA2024_NDJF_V(U$34*60,$C51,2100,"M","")</f>
        <v>4.1436718642352579</v>
      </c>
      <c r="V51" s="17" cm="1">
        <f t="array" ref="V51">STOWA2024_NDJF_V(V$34*60,$C51,2100,"M","")</f>
        <v>5.9425189300617429</v>
      </c>
      <c r="W51" s="17" cm="1">
        <f t="array" ref="W51">STOWA2024_NDJF_V(W$34*60,$C51,2100,"M","")</f>
        <v>8.3737761378208333</v>
      </c>
      <c r="X51" s="17" cm="1">
        <f t="array" ref="X51">STOWA2024_NDJF_V(X$34*60,$C51,2100,"M","")</f>
        <v>11.360390413218511</v>
      </c>
      <c r="Y51" s="17" cm="1">
        <f t="array" ref="Y51">STOWA2024_NDJF_V(Y$34*60,$C51,2100,"M","")</f>
        <v>14.969377125568712</v>
      </c>
      <c r="Z51" s="17" cm="1">
        <f t="array" ref="Z51">STOWA2024_NDJF_V(Z$34*60,$C51,2100,"M","")</f>
        <v>17.369253774428184</v>
      </c>
      <c r="AA51" s="17" cm="1">
        <f t="array" ref="AA51">STOWA2024_NDJF_V(AA$34*60,$C51,2100,"M","")</f>
        <v>23.789909257704039</v>
      </c>
      <c r="AB51" s="17" cm="1">
        <f t="array" ref="AB51">STOWA2024_NDJF_V(AB$34*60,$C51,2100,"M","")</f>
        <v>31.58427313779184</v>
      </c>
      <c r="AC51" s="17" cm="1">
        <f t="array" ref="AC51">STOWA2024_NDJF_V(AC$34*60,$C51,2100,"M","")</f>
        <v>37.504835396654592</v>
      </c>
      <c r="AD51" s="17" cm="1">
        <f t="array" ref="AD51">STOWA2024_NDJF_V(AD$34*60,$C51,2100,"M","")</f>
        <v>42.538623070679563</v>
      </c>
      <c r="AE51" s="17" cm="1">
        <f t="array" ref="AE51">STOWA2024_NDJF_V(AE$34*60,$C51,2100,"M","")</f>
        <v>58.901321238004677</v>
      </c>
      <c r="AF51" s="17" cm="1">
        <f t="array" ref="AF51">STOWA2024_NDJF_V(AF$34*60,$C51,2100,"M","")</f>
        <v>65.701676446944433</v>
      </c>
      <c r="AH51" s="15" t="s">
        <v>60</v>
      </c>
      <c r="AI51">
        <v>0.5</v>
      </c>
      <c r="AJ51" s="17" cm="1">
        <f t="array" ref="AJ51">STOWA2024_NDJF_V(AJ$34*60,$C51,2100,"H","")</f>
        <v>2.9756987645045148</v>
      </c>
      <c r="AK51" s="17" cm="1">
        <f t="array" ref="AK51">STOWA2024_NDJF_V(AK$34*60,$C51,2100,"H","")</f>
        <v>4.6790267465434141</v>
      </c>
      <c r="AL51" s="17" cm="1">
        <f t="array" ref="AL51">STOWA2024_NDJF_V(AL$34*60,$C51,2100,"H","")</f>
        <v>6.7102815875916564</v>
      </c>
      <c r="AM51" s="17" cm="1">
        <f t="array" ref="AM51">STOWA2024_NDJF_V(AM$34*60,$C51,2100,"H","")</f>
        <v>9.455652812813117</v>
      </c>
      <c r="AN51" s="17" cm="1">
        <f t="array" ref="AN51">STOWA2024_NDJF_V(AN$34*60,$C51,2100,"H","")</f>
        <v>12.828132230599543</v>
      </c>
      <c r="AO51" s="17" cm="1">
        <f t="array" ref="AO51">STOWA2024_NDJF_V(AO$34*60,$C51,2100,"H","")</f>
        <v>16.903393474318438</v>
      </c>
      <c r="AP51" s="17" cm="1">
        <f t="array" ref="AP51">STOWA2024_NDJF_V(AP$34*60,$C51,2100,"H","")</f>
        <v>19.613329829399692</v>
      </c>
      <c r="AQ51" s="17" cm="1">
        <f t="array" ref="AQ51">STOWA2024_NDJF_V(AQ$34*60,$C51,2100,"H","")</f>
        <v>26.863522344856726</v>
      </c>
      <c r="AR51" s="17" cm="1">
        <f t="array" ref="AR51">STOWA2024_NDJF_V(AR$34*60,$C51,2100,"H","")</f>
        <v>35.266187938363458</v>
      </c>
      <c r="AS51" s="17" cm="1">
        <f t="array" ref="AS51">STOWA2024_NDJF_V(AS$34*60,$C51,2100,"H","")</f>
        <v>41.520974256226495</v>
      </c>
      <c r="AT51" s="17" cm="1">
        <f t="array" ref="AT51">STOWA2024_NDJF_V(AT$34*60,$C51,2100,"H","")</f>
        <v>46.830933774692312</v>
      </c>
      <c r="AU51" s="17" cm="1">
        <f t="array" ref="AU51">STOWA2024_NDJF_V(AU$34*60,$C51,2100,"H","")</f>
        <v>64.684194078651871</v>
      </c>
      <c r="AV51" s="17" cm="1">
        <f t="array" ref="AV51">STOWA2024_NDJF_V(AV$34*60,$C51,2100,"H","")</f>
        <v>72.152201364284892</v>
      </c>
    </row>
    <row r="52" spans="2:48" x14ac:dyDescent="0.3">
      <c r="B52" s="15" t="s">
        <v>61</v>
      </c>
      <c r="C52">
        <v>1</v>
      </c>
      <c r="D52" s="17" cm="1">
        <f t="array" ref="D52">STOWA2024_NDJF_V(D$2*60,$C52,2100,"L","")</f>
        <v>3.163431146133334</v>
      </c>
      <c r="E52" s="17" cm="1">
        <f t="array" ref="E52">STOWA2024_NDJF_V(E$2*60,$C52,2100,"L","")</f>
        <v>4.8467731454800571</v>
      </c>
      <c r="F52" s="17" cm="1">
        <f t="array" ref="F52">STOWA2024_NDJF_V(F$2*60,$C52,2100,"L","")</f>
        <v>6.8347296118196708</v>
      </c>
      <c r="G52" s="17" cm="1">
        <f t="array" ref="G52">STOWA2024_NDJF_V(G$2*60,$C52,2100,"L","")</f>
        <v>9.5390492078039095</v>
      </c>
      <c r="H52" s="17" cm="1">
        <f t="array" ref="H52">STOWA2024_NDJF_V(H$2*60,$C52,2100,"L","")</f>
        <v>12.959731933432776</v>
      </c>
      <c r="I52" s="17" cm="1">
        <f t="array" ref="I52">STOWA2024_NDJF_V(I$2*60,$C52,2100,"L","")</f>
        <v>17.096777788706266</v>
      </c>
      <c r="J52" s="17" cm="1">
        <f t="array" ref="J52">STOWA2024_NDJF_V(J$2*60,$C52,2100,"L","")</f>
        <v>19.848880233286863</v>
      </c>
      <c r="K52" s="17" cm="1">
        <f t="array" ref="K52">STOWA2024_NDJF_V(K$2*60,$C52,2100,"L","")</f>
        <v>26.346994732289708</v>
      </c>
      <c r="L52" s="17" cm="1">
        <f t="array" ref="L52">STOWA2024_NDJF_V(L$2*60,$C52,2100,"L","")</f>
        <v>35.266093337820536</v>
      </c>
      <c r="M52" s="17" cm="1">
        <f t="array" ref="M52">STOWA2024_NDJF_V(M$2*60,$C52,2100,"L","")</f>
        <v>42.145410451697494</v>
      </c>
      <c r="N52" s="17" cm="1">
        <f t="array" ref="N52">STOWA2024_NDJF_V(N$2*60,$C52,2100,"L","")</f>
        <v>48.019830705162768</v>
      </c>
      <c r="O52" s="17" cm="1">
        <f t="array" ref="O52">STOWA2024_NDJF_V(O$2*60,$C52,2100,"L","")</f>
        <v>66.897584318507299</v>
      </c>
      <c r="P52" s="17" cm="1">
        <f t="array" ref="P52">STOWA2024_NDJF_V(P$2*60,$C52,2100,"L","")</f>
        <v>74.7973682364414</v>
      </c>
      <c r="R52" s="15" t="s">
        <v>61</v>
      </c>
      <c r="S52">
        <v>1</v>
      </c>
      <c r="T52" s="17" cm="1">
        <f t="array" ref="T52">STOWA2024_NDJF_V(T$34*60,$C52,2100,"M","")</f>
        <v>3.3930570980000003</v>
      </c>
      <c r="U52" s="17" cm="1">
        <f t="array" ref="U52">STOWA2024_NDJF_V(U$34*60,$C52,2100,"M","")</f>
        <v>5.1985888941404976</v>
      </c>
      <c r="V52" s="17" cm="1">
        <f t="array" ref="V52">STOWA2024_NDJF_V(V$34*60,$C52,2100,"M","")</f>
        <v>7.3308463977923015</v>
      </c>
      <c r="W52" s="17" cm="1">
        <f t="array" ref="W52">STOWA2024_NDJF_V(W$34*60,$C52,2100,"M","")</f>
        <v>10.231466128880978</v>
      </c>
      <c r="X52" s="17" cm="1">
        <f t="array" ref="X52">STOWA2024_NDJF_V(X$34*60,$C52,2100,"M","")</f>
        <v>13.900448087406531</v>
      </c>
      <c r="Y52" s="17" cm="1">
        <f t="array" ref="Y52">STOWA2024_NDJF_V(Y$34*60,$C52,2100,"M","")</f>
        <v>18.337792273368954</v>
      </c>
      <c r="Z52" s="17" cm="1">
        <f t="array" ref="Z52">STOWA2024_NDJF_V(Z$34*60,$C52,2100,"M","")</f>
        <v>21.289663296520903</v>
      </c>
      <c r="AA52" s="17" cm="1">
        <f t="array" ref="AA52">STOWA2024_NDJF_V(AA$34*60,$C52,2100,"M","")</f>
        <v>28.259460490118176</v>
      </c>
      <c r="AB52" s="17" cm="1">
        <f t="array" ref="AB52">STOWA2024_NDJF_V(AB$34*60,$C52,2100,"M","")</f>
        <v>37.559584200369365</v>
      </c>
      <c r="AC52" s="17" cm="1">
        <f t="array" ref="AC52">STOWA2024_NDJF_V(AC$34*60,$C52,2100,"M","")</f>
        <v>44.649876258003637</v>
      </c>
      <c r="AD52" s="17" cm="1">
        <f t="array" ref="AD52">STOWA2024_NDJF_V(AD$34*60,$C52,2100,"M","")</f>
        <v>50.699523387531194</v>
      </c>
      <c r="AE52" s="17" cm="1">
        <f t="array" ref="AE52">STOWA2024_NDJF_V(AE$34*60,$C52,2100,"M","")</f>
        <v>70.524452044739405</v>
      </c>
      <c r="AF52" s="17" cm="1">
        <f t="array" ref="AF52">STOWA2024_NDJF_V(AF$34*60,$C52,2100,"M","")</f>
        <v>78.852524541820841</v>
      </c>
      <c r="AH52" s="15" t="s">
        <v>61</v>
      </c>
      <c r="AI52">
        <v>1</v>
      </c>
      <c r="AJ52" s="17" cm="1">
        <f t="array" ref="AJ52">STOWA2024_NDJF_V(AJ$34*60,$C52,2100,"H","")</f>
        <v>3.8314339152000008</v>
      </c>
      <c r="AK52" s="17" cm="1">
        <f t="array" ref="AK52">STOWA2024_NDJF_V(AK$34*60,$C52,2100,"H","")</f>
        <v>5.870237141583158</v>
      </c>
      <c r="AL52" s="17" cm="1">
        <f t="array" ref="AL52">STOWA2024_NDJF_V(AL$34*60,$C52,2100,"H","")</f>
        <v>8.2779784437400519</v>
      </c>
      <c r="AM52" s="17" cm="1">
        <f t="array" ref="AM52">STOWA2024_NDJF_V(AM$34*60,$C52,2100,"H","")</f>
        <v>11.553352978209928</v>
      </c>
      <c r="AN52" s="17" cm="1">
        <f t="array" ref="AN52">STOWA2024_NDJF_V(AN$34*60,$C52,2100,"H","")</f>
        <v>15.696360744992791</v>
      </c>
      <c r="AO52" s="17" cm="1">
        <f t="array" ref="AO52">STOWA2024_NDJF_V(AO$34*60,$C52,2100,"H","")</f>
        <v>20.707001744088636</v>
      </c>
      <c r="AP52" s="17" cm="1">
        <f t="array" ref="AP52">STOWA2024_NDJF_V(AP$34*60,$C52,2100,"H","")</f>
        <v>24.040249144513165</v>
      </c>
      <c r="AQ52" s="17" cm="1">
        <f t="array" ref="AQ52">STOWA2024_NDJF_V(AQ$34*60,$C52,2100,"H","")</f>
        <v>31.910531482336172</v>
      </c>
      <c r="AR52" s="17" cm="1">
        <f t="array" ref="AR52">STOWA2024_NDJF_V(AR$34*60,$C52,2100,"H","")</f>
        <v>41.938066756144408</v>
      </c>
      <c r="AS52" s="17" cm="1">
        <f t="array" ref="AS52">STOWA2024_NDJF_V(AS$34*60,$C52,2100,"H","")</f>
        <v>49.431129160951741</v>
      </c>
      <c r="AT52" s="17" cm="1">
        <f t="array" ref="AT52">STOWA2024_NDJF_V(AT$34*60,$C52,2100,"H","")</f>
        <v>55.815300326598177</v>
      </c>
      <c r="AU52" s="17" cm="1">
        <f t="array" ref="AU52">STOWA2024_NDJF_V(AU$34*60,$C52,2100,"H","")</f>
        <v>77.448472249364343</v>
      </c>
      <c r="AV52" s="17" cm="1">
        <f t="array" ref="AV52">STOWA2024_NDJF_V(AV$34*60,$C52,2100,"H","")</f>
        <v>86.594186579363424</v>
      </c>
    </row>
    <row r="53" spans="2:48" x14ac:dyDescent="0.3">
      <c r="B53" s="15" t="s">
        <v>62</v>
      </c>
      <c r="C53">
        <v>2</v>
      </c>
      <c r="D53" s="17" cm="1">
        <f t="array" ref="D53">STOWA2024_NDJF_V(D$2*60,$C53,2100,"L","")</f>
        <v>3.9560185973241744</v>
      </c>
      <c r="E53" s="17" cm="1">
        <f t="array" ref="E53">STOWA2024_NDJF_V(E$2*60,$C53,2100,"L","")</f>
        <v>5.9142454079567415</v>
      </c>
      <c r="F53" s="17" cm="1">
        <f t="array" ref="F53">STOWA2024_NDJF_V(F$2*60,$C53,2100,"L","")</f>
        <v>8.2149129029219452</v>
      </c>
      <c r="G53" s="17" cm="1">
        <f t="array" ref="G53">STOWA2024_NDJF_V(G$2*60,$C53,2100,"L","")</f>
        <v>11.357795662466817</v>
      </c>
      <c r="H53" s="17" cm="1">
        <f t="array" ref="H53">STOWA2024_NDJF_V(H$2*60,$C53,2100,"L","")</f>
        <v>15.414690017146414</v>
      </c>
      <c r="I53" s="17" cm="1">
        <f t="array" ref="I53">STOWA2024_NDJF_V(I$2*60,$C53,2100,"L","")</f>
        <v>20.318404489048081</v>
      </c>
      <c r="J53" s="17" cm="1">
        <f t="array" ref="J53">STOWA2024_NDJF_V(J$2*60,$C53,2100,"L","")</f>
        <v>23.579702266735197</v>
      </c>
      <c r="K53" s="17" cm="1">
        <f t="array" ref="K53">STOWA2024_NDJF_V(K$2*60,$C53,2100,"L","")</f>
        <v>30.730346531847619</v>
      </c>
      <c r="L53" s="17" cm="1">
        <f t="array" ref="L53">STOWA2024_NDJF_V(L$2*60,$C53,2100,"L","")</f>
        <v>41.098593711124202</v>
      </c>
      <c r="M53" s="17" cm="1">
        <f t="array" ref="M53">STOWA2024_NDJF_V(M$2*60,$C53,2100,"L","")</f>
        <v>49.074479909259935</v>
      </c>
      <c r="N53" s="17" cm="1">
        <f t="array" ref="N53">STOWA2024_NDJF_V(N$2*60,$C53,2100,"L","")</f>
        <v>55.868164777414663</v>
      </c>
      <c r="O53" s="17" cm="1">
        <f t="array" ref="O53">STOWA2024_NDJF_V(O$2*60,$C53,2100,"L","")</f>
        <v>77.57697466097062</v>
      </c>
      <c r="P53" s="17" cm="1">
        <f t="array" ref="P53">STOWA2024_NDJF_V(P$2*60,$C53,2100,"L","")</f>
        <v>86.599000466053411</v>
      </c>
      <c r="R53" s="15" t="s">
        <v>62</v>
      </c>
      <c r="S53">
        <v>2</v>
      </c>
      <c r="T53" s="17" cm="1">
        <f t="array" ref="T53">STOWA2024_NDJF_V(T$34*60,$C53,2100,"M","")</f>
        <v>4.2431765894060129</v>
      </c>
      <c r="U53" s="17" cm="1">
        <f t="array" ref="U53">STOWA2024_NDJF_V(U$34*60,$C53,2100,"M","")</f>
        <v>6.3435464322686164</v>
      </c>
      <c r="V53" s="17" cm="1">
        <f t="array" ref="V53">STOWA2024_NDJF_V(V$34*60,$C53,2100,"M","")</f>
        <v>8.8112139152391915</v>
      </c>
      <c r="W53" s="17" cm="1">
        <f t="array" ref="W53">STOWA2024_NDJF_V(W$34*60,$C53,2100,"M","")</f>
        <v>12.182231068082917</v>
      </c>
      <c r="X53" s="17" cm="1">
        <f t="array" ref="X53">STOWA2024_NDJF_V(X$34*60,$C53,2100,"M","")</f>
        <v>16.53360574643084</v>
      </c>
      <c r="Y53" s="17" cm="1">
        <f t="array" ref="Y53">STOWA2024_NDJF_V(Y$34*60,$C53,2100,"M","")</f>
        <v>21.793269202608361</v>
      </c>
      <c r="Z53" s="17" cm="1">
        <f t="array" ref="Z53">STOWA2024_NDJF_V(Z$34*60,$C53,2100,"M","")</f>
        <v>25.291296838455157</v>
      </c>
      <c r="AA53" s="17" cm="1">
        <f t="array" ref="AA53">STOWA2024_NDJF_V(AA$34*60,$C53,2100,"M","")</f>
        <v>32.960989383737463</v>
      </c>
      <c r="AB53" s="17" cm="1">
        <f t="array" ref="AB53">STOWA2024_NDJF_V(AB$34*60,$C53,2100,"M","")</f>
        <v>43.771394699800297</v>
      </c>
      <c r="AC53" s="17" cm="1">
        <f t="array" ref="AC53">STOWA2024_NDJF_V(AC$34*60,$C53,2100,"M","")</f>
        <v>51.990701523375193</v>
      </c>
      <c r="AD53" s="17" cm="1">
        <f t="array" ref="AD53">STOWA2024_NDJF_V(AD$34*60,$C53,2100,"M","")</f>
        <v>58.985824921836951</v>
      </c>
      <c r="AE53" s="17" cm="1">
        <f t="array" ref="AE53">STOWA2024_NDJF_V(AE$34*60,$C53,2100,"M","")</f>
        <v>81.782827959902988</v>
      </c>
      <c r="AF53" s="17" cm="1">
        <f t="array" ref="AF53">STOWA2024_NDJF_V(AF$34*60,$C53,2100,"M","")</f>
        <v>91.293984942905396</v>
      </c>
      <c r="AH53" s="15" t="s">
        <v>62</v>
      </c>
      <c r="AI53">
        <v>2</v>
      </c>
      <c r="AJ53" s="17" cm="1">
        <f t="array" ref="AJ53">STOWA2024_NDJF_V(AJ$34*60,$C53,2100,"H","")</f>
        <v>4.7913873015622519</v>
      </c>
      <c r="AK53" s="17" cm="1">
        <f t="array" ref="AK53">STOWA2024_NDJF_V(AK$34*60,$C53,2100,"H","")</f>
        <v>7.1631211150458327</v>
      </c>
      <c r="AL53" s="17" cm="1">
        <f t="array" ref="AL53">STOWA2024_NDJF_V(AL$34*60,$C53,2100,"H","")</f>
        <v>9.9496067569357525</v>
      </c>
      <c r="AM53" s="17" cm="1">
        <f t="array" ref="AM53">STOWA2024_NDJF_V(AM$34*60,$C53,2100,"H","")</f>
        <v>13.756153206077292</v>
      </c>
      <c r="AN53" s="17" cm="1">
        <f t="array" ref="AN53">STOWA2024_NDJF_V(AN$34*60,$C53,2100,"H","")</f>
        <v>18.669717593246567</v>
      </c>
      <c r="AO53" s="17" cm="1">
        <f t="array" ref="AO53">STOWA2024_NDJF_V(AO$34*60,$C53,2100,"H","")</f>
        <v>24.608920019405268</v>
      </c>
      <c r="AP53" s="17" cm="1">
        <f t="array" ref="AP53">STOWA2024_NDJF_V(AP$34*60,$C53,2100,"H","")</f>
        <v>28.558886475375083</v>
      </c>
      <c r="AQ53" s="17" cm="1">
        <f t="array" ref="AQ53">STOWA2024_NDJF_V(AQ$34*60,$C53,2100,"H","")</f>
        <v>37.219489373708996</v>
      </c>
      <c r="AR53" s="17" cm="1">
        <f t="array" ref="AR53">STOWA2024_NDJF_V(AR$34*60,$C53,2100,"H","")</f>
        <v>48.874014769091033</v>
      </c>
      <c r="AS53" s="17" cm="1">
        <f t="array" ref="AS53">STOWA2024_NDJF_V(AS$34*60,$C53,2100,"H","")</f>
        <v>57.558033695777056</v>
      </c>
      <c r="AT53" s="17" cm="1">
        <f t="array" ref="AT53">STOWA2024_NDJF_V(AT$34*60,$C53,2100,"H","")</f>
        <v>64.937721561188567</v>
      </c>
      <c r="AU53" s="17" cm="1">
        <f t="array" ref="AU53">STOWA2024_NDJF_V(AU$34*60,$C53,2100,"H","")</f>
        <v>89.812184257864786</v>
      </c>
      <c r="AV53" s="17" cm="1">
        <f t="array" ref="AV53">STOWA2024_NDJF_V(AV$34*60,$C53,2100,"H","")</f>
        <v>100.25713712598646</v>
      </c>
    </row>
    <row r="54" spans="2:48" x14ac:dyDescent="0.3">
      <c r="B54" s="15" t="s">
        <v>63</v>
      </c>
      <c r="C54">
        <v>5</v>
      </c>
      <c r="D54" s="17" cm="1">
        <f t="array" ref="D54">STOWA2024_NDJF_V(D$2*60,$C54,2100,"L","")</f>
        <v>5.1538018406425836</v>
      </c>
      <c r="E54" s="17" cm="1">
        <f t="array" ref="E54">STOWA2024_NDJF_V(E$2*60,$C54,2100,"L","")</f>
        <v>7.4664604984833893</v>
      </c>
      <c r="F54" s="17" cm="1">
        <f t="array" ref="F54">STOWA2024_NDJF_V(F$2*60,$C54,2100,"L","")</f>
        <v>10.180830248966119</v>
      </c>
      <c r="G54" s="17" cm="1">
        <f t="array" ref="G54">STOWA2024_NDJF_V(G$2*60,$C54,2100,"L","")</f>
        <v>13.902641974471523</v>
      </c>
      <c r="H54" s="17" cm="1">
        <f t="array" ref="H54">STOWA2024_NDJF_V(H$2*60,$C54,2100,"L","")</f>
        <v>18.798602503253228</v>
      </c>
      <c r="I54" s="17" cm="1">
        <f t="array" ref="I54">STOWA2024_NDJF_V(I$2*60,$C54,2100,"L","")</f>
        <v>24.70530826280098</v>
      </c>
      <c r="J54" s="17" cm="1">
        <f t="array" ref="J54">STOWA2024_NDJF_V(J$2*60,$C54,2100,"L","")</f>
        <v>28.63047072203635</v>
      </c>
      <c r="K54" s="17" cm="1">
        <f t="array" ref="K54">STOWA2024_NDJF_V(K$2*60,$C54,2100,"L","")</f>
        <v>36.875902745661961</v>
      </c>
      <c r="L54" s="17" cm="1">
        <f t="array" ref="L54">STOWA2024_NDJF_V(L$2*60,$C54,2100,"L","")</f>
        <v>49.164518118945331</v>
      </c>
      <c r="M54" s="17" cm="1">
        <f t="array" ref="M54">STOWA2024_NDJF_V(M$2*60,$C54,2100,"L","")</f>
        <v>58.526454534266939</v>
      </c>
      <c r="N54" s="17" cm="1">
        <f t="array" ref="N54">STOWA2024_NDJF_V(N$2*60,$C54,2100,"L","")</f>
        <v>66.428486009664155</v>
      </c>
      <c r="O54" s="17" cm="1">
        <f t="array" ref="O54">STOWA2024_NDJF_V(O$2*60,$C54,2100,"L","")</f>
        <v>91.181761274928775</v>
      </c>
      <c r="P54" s="17" cm="1">
        <f t="array" ref="P54">STOWA2024_NDJF_V(P$2*60,$C54,2100,"L","")</f>
        <v>101.22860877479556</v>
      </c>
      <c r="R54" s="15" t="s">
        <v>63</v>
      </c>
      <c r="S54">
        <v>5</v>
      </c>
      <c r="T54" s="17" cm="1">
        <f t="array" ref="T54">STOWA2024_NDJF_V(T$34*60,$C54,2100,"M","")</f>
        <v>5.5279040729090445</v>
      </c>
      <c r="U54" s="17" cm="1">
        <f t="array" ref="U54">STOWA2024_NDJF_V(U$34*60,$C54,2100,"M","")</f>
        <v>8.0084331287822152</v>
      </c>
      <c r="V54" s="17" cm="1">
        <f t="array" ref="V54">STOWA2024_NDJF_V(V$34*60,$C54,2100,"M","")</f>
        <v>10.919832531209332</v>
      </c>
      <c r="W54" s="17" cm="1">
        <f t="array" ref="W54">STOWA2024_NDJF_V(W$34*60,$C54,2100,"M","")</f>
        <v>14.91180172835192</v>
      </c>
      <c r="X54" s="17" cm="1">
        <f t="array" ref="X54">STOWA2024_NDJF_V(X$34*60,$C54,2100,"M","")</f>
        <v>20.163148401098631</v>
      </c>
      <c r="Y54" s="17" cm="1">
        <f t="array" ref="Y54">STOWA2024_NDJF_V(Y$34*60,$C54,2100,"M","")</f>
        <v>26.498607899791399</v>
      </c>
      <c r="Z54" s="17" cm="1">
        <f t="array" ref="Z54">STOWA2024_NDJF_V(Z$34*60,$C54,2100,"M","")</f>
        <v>30.708688577346429</v>
      </c>
      <c r="AA54" s="17" cm="1">
        <f t="array" ref="AA54">STOWA2024_NDJF_V(AA$34*60,$C54,2100,"M","")</f>
        <v>39.552636923760097</v>
      </c>
      <c r="AB54" s="17" cm="1">
        <f t="array" ref="AB54">STOWA2024_NDJF_V(AB$34*60,$C54,2100,"M","")</f>
        <v>52.361877463154059</v>
      </c>
      <c r="AC54" s="17" cm="1">
        <f t="array" ref="AC54">STOWA2024_NDJF_V(AC$34*60,$C54,2100,"M","")</f>
        <v>62.004354086660534</v>
      </c>
      <c r="AD54" s="17" cm="1">
        <f t="array" ref="AD54">STOWA2024_NDJF_V(AD$34*60,$C54,2100,"M","")</f>
        <v>70.135453011565147</v>
      </c>
      <c r="AE54" s="17" cm="1">
        <f t="array" ref="AE54">STOWA2024_NDJF_V(AE$34*60,$C54,2100,"M","")</f>
        <v>96.125201169776361</v>
      </c>
      <c r="AF54" s="17" cm="1">
        <f t="array" ref="AF54">STOWA2024_NDJF_V(AF$34*60,$C54,2100,"M","")</f>
        <v>106.71674078848191</v>
      </c>
      <c r="AH54" s="15" t="s">
        <v>63</v>
      </c>
      <c r="AI54">
        <v>5</v>
      </c>
      <c r="AJ54" s="17" cm="1">
        <f t="array" ref="AJ54">STOWA2024_NDJF_V(AJ$34*60,$C54,2100,"H","")</f>
        <v>6.2420992435995633</v>
      </c>
      <c r="AK54" s="17" cm="1">
        <f t="array" ref="AK54">STOWA2024_NDJF_V(AK$34*60,$C54,2100,"H","")</f>
        <v>9.0431081502617943</v>
      </c>
      <c r="AL54" s="17" cm="1">
        <f t="array" ref="AL54">STOWA2024_NDJF_V(AL$34*60,$C54,2100,"H","")</f>
        <v>12.330655070037286</v>
      </c>
      <c r="AM54" s="17" cm="1">
        <f t="array" ref="AM54">STOWA2024_NDJF_V(AM$34*60,$C54,2100,"H","")</f>
        <v>16.838379440305406</v>
      </c>
      <c r="AN54" s="17" cm="1">
        <f t="array" ref="AN54">STOWA2024_NDJF_V(AN$34*60,$C54,2100,"H","")</f>
        <v>22.768190569712587</v>
      </c>
      <c r="AO54" s="17" cm="1">
        <f t="array" ref="AO54">STOWA2024_NDJF_V(AO$34*60,$C54,2100,"H","")</f>
        <v>29.922179934045843</v>
      </c>
      <c r="AP54" s="17" cm="1">
        <f t="array" ref="AP54">STOWA2024_NDJF_V(AP$34*60,$C54,2100,"H","")</f>
        <v>34.676195392029314</v>
      </c>
      <c r="AQ54" s="17" cm="1">
        <f t="array" ref="AQ54">STOWA2024_NDJF_V(AQ$34*60,$C54,2100,"H","")</f>
        <v>44.662765809220176</v>
      </c>
      <c r="AR54" s="17" cm="1">
        <f t="array" ref="AR54">STOWA2024_NDJF_V(AR$34*60,$C54,2100,"H","")</f>
        <v>58.465927120279815</v>
      </c>
      <c r="AS54" s="17" cm="1">
        <f t="array" ref="AS54">STOWA2024_NDJF_V(AS$34*60,$C54,2100,"H","")</f>
        <v>68.643980504866477</v>
      </c>
      <c r="AT54" s="17" cm="1">
        <f t="array" ref="AT54">STOWA2024_NDJF_V(AT$34*60,$C54,2100,"H","")</f>
        <v>77.212390015194288</v>
      </c>
      <c r="AU54" s="17" cm="1">
        <f t="array" ref="AU54">STOWA2024_NDJF_V(AU$34*60,$C54,2100,"H","")</f>
        <v>105.56267733266723</v>
      </c>
      <c r="AV54" s="17" cm="1">
        <f t="array" ref="AV54">STOWA2024_NDJF_V(AV$34*60,$C54,2100,"H","")</f>
        <v>117.19408372370134</v>
      </c>
    </row>
    <row r="55" spans="2:48" x14ac:dyDescent="0.3">
      <c r="B55" s="15" t="s">
        <v>64</v>
      </c>
      <c r="C55">
        <v>10</v>
      </c>
      <c r="D55" s="17" cm="1">
        <f t="array" ref="D55">STOWA2024_NDJF_V(D$2*60,$C55,2100,"L","")</f>
        <v>6.1887924722286627</v>
      </c>
      <c r="E55" s="17" cm="1">
        <f t="array" ref="E55">STOWA2024_NDJF_V(E$2*60,$C55,2100,"L","")</f>
        <v>8.7575313701043971</v>
      </c>
      <c r="F55" s="17" cm="1">
        <f t="array" ref="F55">STOWA2024_NDJF_V(F$2*60,$C55,2100,"L","")</f>
        <v>11.782845403340712</v>
      </c>
      <c r="G55" s="17" cm="1">
        <f t="array" ref="G55">STOWA2024_NDJF_V(G$2*60,$C55,2100,"L","")</f>
        <v>15.940015418795795</v>
      </c>
      <c r="H55" s="17" cm="1">
        <f t="array" ref="H55">STOWA2024_NDJF_V(H$2*60,$C55,2100,"L","")</f>
        <v>21.467570988004361</v>
      </c>
      <c r="I55" s="17" cm="1">
        <f t="array" ref="I55">STOWA2024_NDJF_V(I$2*60,$C55,2100,"L","")</f>
        <v>28.123588934860521</v>
      </c>
      <c r="J55" s="17" cm="1">
        <f t="array" ref="J55">STOWA2024_NDJF_V(J$2*60,$C55,2100,"L","")</f>
        <v>32.543231932011729</v>
      </c>
      <c r="K55" s="17" cm="1">
        <f t="array" ref="K55">STOWA2024_NDJF_V(K$2*60,$C55,2100,"L","")</f>
        <v>41.805723604187804</v>
      </c>
      <c r="L55" s="17" cm="1">
        <f t="array" ref="L55">STOWA2024_NDJF_V(L$2*60,$C55,2100,"L","")</f>
        <v>55.547110294912038</v>
      </c>
      <c r="M55" s="17" cm="1">
        <f t="array" ref="M55">STOWA2024_NDJF_V(M$2*60,$C55,2100,"L","")</f>
        <v>65.904388178221993</v>
      </c>
      <c r="N55" s="17" cm="1">
        <f t="array" ref="N55">STOWA2024_NDJF_V(N$2*60,$C55,2100,"L","")</f>
        <v>74.559689336195504</v>
      </c>
      <c r="O55" s="17" cm="1">
        <f t="array" ref="O55">STOWA2024_NDJF_V(O$2*60,$C55,2100,"L","")</f>
        <v>101.09907017135858</v>
      </c>
      <c r="P55" s="17" cm="1">
        <f t="array" ref="P55">STOWA2024_NDJF_V(P$2*60,$C55,2100,"L","")</f>
        <v>111.60447768980691</v>
      </c>
      <c r="R55" s="15" t="s">
        <v>64</v>
      </c>
      <c r="S55">
        <v>10</v>
      </c>
      <c r="T55" s="17" cm="1">
        <f t="array" ref="T55">STOWA2024_NDJF_V(T$34*60,$C55,2100,"M","")</f>
        <v>6.6380222157234092</v>
      </c>
      <c r="U55" s="17" cm="1">
        <f t="array" ref="U55">STOWA2024_NDJF_V(U$34*60,$C55,2100,"M","")</f>
        <v>9.3932197679127096</v>
      </c>
      <c r="V55" s="17" cm="1">
        <f t="array" ref="V55">STOWA2024_NDJF_V(V$34*60,$C55,2100,"M","")</f>
        <v>12.638134159900817</v>
      </c>
      <c r="W55" s="17" cm="1">
        <f t="array" ref="W55">STOWA2024_NDJF_V(W$34*60,$C55,2100,"M","")</f>
        <v>17.097063271025561</v>
      </c>
      <c r="X55" s="17" cm="1">
        <f t="array" ref="X55">STOWA2024_NDJF_V(X$34*60,$C55,2100,"M","")</f>
        <v>23.025850967769713</v>
      </c>
      <c r="Y55" s="17" cm="1">
        <f t="array" ref="Y55">STOWA2024_NDJF_V(Y$34*60,$C55,2100,"M","")</f>
        <v>30.165013445385334</v>
      </c>
      <c r="Z55" s="17" cm="1">
        <f t="array" ref="Z55">STOWA2024_NDJF_V(Z$34*60,$C55,2100,"M","")</f>
        <v>34.905467828418026</v>
      </c>
      <c r="AA55" s="17" cm="1">
        <f t="array" ref="AA55">STOWA2024_NDJF_V(AA$34*60,$C55,2100,"M","")</f>
        <v>44.840301767148645</v>
      </c>
      <c r="AB55" s="17" cm="1">
        <f t="array" ref="AB55">STOWA2024_NDJF_V(AB$34*60,$C55,2100,"M","")</f>
        <v>59.159554369224864</v>
      </c>
      <c r="AC55" s="17" cm="1">
        <f t="array" ref="AC55">STOWA2024_NDJF_V(AC$34*60,$C55,2100,"M","")</f>
        <v>69.820717024207553</v>
      </c>
      <c r="AD55" s="17" cm="1">
        <f t="array" ref="AD55">STOWA2024_NDJF_V(AD$34*60,$C55,2100,"M","")</f>
        <v>78.720409000964864</v>
      </c>
      <c r="AE55" s="17" cm="1">
        <f t="array" ref="AE55">STOWA2024_NDJF_V(AE$34*60,$C55,2100,"M","")</f>
        <v>106.58017922024145</v>
      </c>
      <c r="AF55" s="17" cm="1">
        <f t="array" ref="AF55">STOWA2024_NDJF_V(AF$34*60,$C55,2100,"M","")</f>
        <v>117.65513979307467</v>
      </c>
      <c r="AH55" s="15" t="s">
        <v>64</v>
      </c>
      <c r="AI55">
        <v>10</v>
      </c>
      <c r="AJ55" s="17" cm="1">
        <f t="array" ref="AJ55">STOWA2024_NDJF_V(AJ$34*60,$C55,2100,"H","")</f>
        <v>7.4956426351224703</v>
      </c>
      <c r="AK55" s="17" cm="1">
        <f t="array" ref="AK55">STOWA2024_NDJF_V(AK$34*60,$C55,2100,"H","")</f>
        <v>10.606806709183127</v>
      </c>
      <c r="AL55" s="17" cm="1">
        <f t="array" ref="AL55">STOWA2024_NDJF_V(AL$34*60,$C55,2100,"H","")</f>
        <v>14.270958149697385</v>
      </c>
      <c r="AM55" s="17" cm="1">
        <f t="array" ref="AM55">STOWA2024_NDJF_V(AM$34*60,$C55,2100,"H","")</f>
        <v>19.305972807100577</v>
      </c>
      <c r="AN55" s="17" cm="1">
        <f t="array" ref="AN55">STOWA2024_NDJF_V(AN$34*60,$C55,2100,"H","")</f>
        <v>26.000749110958115</v>
      </c>
      <c r="AO55" s="17" cm="1">
        <f t="array" ref="AO55">STOWA2024_NDJF_V(AO$34*60,$C55,2100,"H","")</f>
        <v>34.062278420023624</v>
      </c>
      <c r="AP55" s="17" cm="1">
        <f t="array" ref="AP55">STOWA2024_NDJF_V(AP$34*60,$C55,2100,"H","")</f>
        <v>39.415190903375517</v>
      </c>
      <c r="AQ55" s="17" cm="1">
        <f t="array" ref="AQ55">STOWA2024_NDJF_V(AQ$34*60,$C55,2100,"H","")</f>
        <v>50.633587350982978</v>
      </c>
      <c r="AR55" s="17" cm="1">
        <f t="array" ref="AR55">STOWA2024_NDJF_V(AR$34*60,$C55,2100,"H","")</f>
        <v>66.056038511094812</v>
      </c>
      <c r="AS55" s="17" cm="1">
        <f t="array" ref="AS55">STOWA2024_NDJF_V(AS$34*60,$C55,2100,"H","")</f>
        <v>77.297344821089069</v>
      </c>
      <c r="AT55" s="17" cm="1">
        <f t="array" ref="AT55">STOWA2024_NDJF_V(AT$34*60,$C55,2100,"H","")</f>
        <v>86.663601088251809</v>
      </c>
      <c r="AU55" s="17" cm="1">
        <f t="array" ref="AU55">STOWA2024_NDJF_V(AU$34*60,$C55,2100,"H","")</f>
        <v>117.04411467719967</v>
      </c>
      <c r="AV55" s="17" cm="1">
        <f t="array" ref="AV55">STOWA2024_NDJF_V(AV$34*60,$C55,2100,"H","")</f>
        <v>129.20640380840405</v>
      </c>
    </row>
    <row r="56" spans="2:48" x14ac:dyDescent="0.3">
      <c r="B56" s="15" t="s">
        <v>65</v>
      </c>
      <c r="C56">
        <v>20</v>
      </c>
      <c r="D56" s="17" cm="1">
        <f t="array" ref="D56">STOWA2024_NDJF_V(D$2*60,$C56,2100,"L","")</f>
        <v>7.3498324982656653</v>
      </c>
      <c r="E56" s="17" cm="1">
        <f t="array" ref="E56">STOWA2024_NDJF_V(E$2*60,$C56,2100,"L","")</f>
        <v>10.158799227968917</v>
      </c>
      <c r="F56" s="17" cm="1">
        <f t="array" ref="F56">STOWA2024_NDJF_V(F$2*60,$C56,2100,"L","")</f>
        <v>13.491067168102393</v>
      </c>
      <c r="G56" s="17" cm="1">
        <f t="array" ref="G56">STOWA2024_NDJF_V(G$2*60,$C56,2100,"L","")</f>
        <v>18.079466404899652</v>
      </c>
      <c r="H56" s="17" cm="1">
        <f t="array" ref="H56">STOWA2024_NDJF_V(H$2*60,$C56,2100,"L","")</f>
        <v>24.234364387513892</v>
      </c>
      <c r="I56" s="17" cm="1">
        <f t="array" ref="I56">STOWA2024_NDJF_V(I$2*60,$C56,2100,"L","")</f>
        <v>31.630220238214122</v>
      </c>
      <c r="J56" s="17" cm="1">
        <f t="array" ref="J56">STOWA2024_NDJF_V(J$2*60,$C56,2100,"L","")</f>
        <v>36.537058702195388</v>
      </c>
      <c r="K56" s="17" cm="1">
        <f t="array" ref="K56">STOWA2024_NDJF_V(K$2*60,$C56,2100,"L","")</f>
        <v>46.991410936427506</v>
      </c>
      <c r="L56" s="17" cm="1">
        <f t="array" ref="L56">STOWA2024_NDJF_V(L$2*60,$C56,2100,"L","")</f>
        <v>62.182321864157636</v>
      </c>
      <c r="M56" s="17" cm="1">
        <f t="array" ref="M56">STOWA2024_NDJF_V(M$2*60,$C56,2100,"L","")</f>
        <v>73.484487823663954</v>
      </c>
      <c r="N56" s="17" cm="1">
        <f t="array" ref="N56">STOWA2024_NDJF_V(N$2*60,$C56,2100,"L","")</f>
        <v>82.815837553232285</v>
      </c>
      <c r="O56" s="17" cm="1">
        <f t="array" ref="O56">STOWA2024_NDJF_V(O$2*60,$C56,2100,"L","")</f>
        <v>110.70515595661958</v>
      </c>
      <c r="P56" s="17" cm="1">
        <f t="array" ref="P56">STOWA2024_NDJF_V(P$2*60,$C56,2100,"L","")</f>
        <v>121.42064781827582</v>
      </c>
      <c r="R56" s="15" t="s">
        <v>65</v>
      </c>
      <c r="S56">
        <v>20</v>
      </c>
      <c r="T56" s="17" cm="1">
        <f t="array" ref="T56">STOWA2024_NDJF_V(T$34*60,$C56,2100,"M","")</f>
        <v>7.8833393790895787</v>
      </c>
      <c r="U56" s="17" cm="1">
        <f t="array" ref="U56">STOWA2024_NDJF_V(U$34*60,$C56,2100,"M","")</f>
        <v>10.896202330734726</v>
      </c>
      <c r="V56" s="17" cm="1">
        <f t="array" ref="V56">STOWA2024_NDJF_V(V$34*60,$C56,2100,"M","")</f>
        <v>14.4703516845235</v>
      </c>
      <c r="W56" s="17" cm="1">
        <f t="array" ref="W56">STOWA2024_NDJF_V(W$34*60,$C56,2100,"M","")</f>
        <v>19.391811921741674</v>
      </c>
      <c r="X56" s="17" cm="1">
        <f t="array" ref="X56">STOWA2024_NDJF_V(X$34*60,$C56,2100,"M","")</f>
        <v>25.99347932736913</v>
      </c>
      <c r="Y56" s="17" cm="1">
        <f t="array" ref="Y56">STOWA2024_NDJF_V(Y$34*60,$C56,2100,"M","")</f>
        <v>33.926182784713653</v>
      </c>
      <c r="Z56" s="17" cm="1">
        <f t="array" ref="Z56">STOWA2024_NDJF_V(Z$34*60,$C56,2100,"M","")</f>
        <v>39.189196996134491</v>
      </c>
      <c r="AA56" s="17" cm="1">
        <f t="array" ref="AA56">STOWA2024_NDJF_V(AA$34*60,$C56,2100,"M","")</f>
        <v>50.402405823742825</v>
      </c>
      <c r="AB56" s="17" cm="1">
        <f t="array" ref="AB56">STOWA2024_NDJF_V(AB$34*60,$C56,2100,"M","")</f>
        <v>66.226279487741962</v>
      </c>
      <c r="AC56" s="17" cm="1">
        <f t="array" ref="AC56">STOWA2024_NDJF_V(AC$34*60,$C56,2100,"M","")</f>
        <v>77.851259556951803</v>
      </c>
      <c r="AD56" s="17" cm="1">
        <f t="array" ref="AD56">STOWA2024_NDJF_V(AD$34*60,$C56,2100,"M","")</f>
        <v>87.437282290057425</v>
      </c>
      <c r="AE56" s="17" cm="1">
        <f t="array" ref="AE56">STOWA2024_NDJF_V(AE$34*60,$C56,2100,"M","")</f>
        <v>116.70706112788713</v>
      </c>
      <c r="AF56" s="17" cm="1">
        <f t="array" ref="AF56">STOWA2024_NDJF_V(AF$34*60,$C56,2100,"M","")</f>
        <v>128.0034958143053</v>
      </c>
      <c r="AH56" s="15" t="s">
        <v>65</v>
      </c>
      <c r="AI56">
        <v>20</v>
      </c>
      <c r="AJ56" s="17" cm="1">
        <f t="array" ref="AJ56">STOWA2024_NDJF_V(AJ$34*60,$C56,2100,"H","")</f>
        <v>8.9018525152079615</v>
      </c>
      <c r="AK56" s="17" cm="1">
        <f t="array" ref="AK56">STOWA2024_NDJF_V(AK$34*60,$C56,2100,"H","")</f>
        <v>12.303971890560362</v>
      </c>
      <c r="AL56" s="17" cm="1">
        <f t="array" ref="AL56">STOWA2024_NDJF_V(AL$34*60,$C56,2100,"H","")</f>
        <v>16.339894852236522</v>
      </c>
      <c r="AM56" s="17" cm="1">
        <f t="array" ref="AM56">STOWA2024_NDJF_V(AM$34*60,$C56,2100,"H","")</f>
        <v>21.897198817530995</v>
      </c>
      <c r="AN56" s="17" cm="1">
        <f t="array" ref="AN56">STOWA2024_NDJF_V(AN$34*60,$C56,2100,"H","")</f>
        <v>29.351789667092767</v>
      </c>
      <c r="AO56" s="17" cm="1">
        <f t="array" ref="AO56">STOWA2024_NDJF_V(AO$34*60,$C56,2100,"H","")</f>
        <v>38.309384009849126</v>
      </c>
      <c r="AP56" s="17" cm="1">
        <f t="array" ref="AP56">STOWA2024_NDJF_V(AP$34*60,$C56,2100,"H","")</f>
        <v>44.252370102745516</v>
      </c>
      <c r="AQ56" s="17" cm="1">
        <f t="array" ref="AQ56">STOWA2024_NDJF_V(AQ$34*60,$C56,2100,"H","")</f>
        <v>56.914305154072089</v>
      </c>
      <c r="AR56" s="17" cm="1">
        <f t="array" ref="AR56">STOWA2024_NDJF_V(AR$34*60,$C56,2100,"H","")</f>
        <v>73.946562223675699</v>
      </c>
      <c r="AS56" s="17" cm="1">
        <f t="array" ref="AS56">STOWA2024_NDJF_V(AS$34*60,$C56,2100,"H","")</f>
        <v>86.18782377504678</v>
      </c>
      <c r="AT56" s="17" cm="1">
        <f t="array" ref="AT56">STOWA2024_NDJF_V(AT$34*60,$C56,2100,"H","")</f>
        <v>96.260040423996301</v>
      </c>
      <c r="AU56" s="17" cm="1">
        <f t="array" ref="AU56">STOWA2024_NDJF_V(AU$34*60,$C56,2100,"H","")</f>
        <v>128.16524372757974</v>
      </c>
      <c r="AV56" s="17" cm="1">
        <f t="array" ref="AV56">STOWA2024_NDJF_V(AV$34*60,$C56,2100,"H","")</f>
        <v>140.57075107945252</v>
      </c>
    </row>
    <row r="57" spans="2:48" x14ac:dyDescent="0.3">
      <c r="B57" s="15" t="s">
        <v>66</v>
      </c>
      <c r="C57">
        <v>25</v>
      </c>
      <c r="D57" s="17" cm="1">
        <f t="array" ref="D57">STOWA2024_NDJF_V(D$2*60,$C57,2100,"L","")</f>
        <v>7.7529030743366567</v>
      </c>
      <c r="E57" s="17" cm="1">
        <f t="array" ref="E57">STOWA2024_NDJF_V(E$2*60,$C57,2100,"L","")</f>
        <v>10.634881967692678</v>
      </c>
      <c r="F57" s="17" cm="1">
        <f t="array" ref="F57">STOWA2024_NDJF_V(F$2*60,$C57,2100,"L","")</f>
        <v>14.064737526592967</v>
      </c>
      <c r="G57" s="17" cm="1">
        <f t="array" ref="G57">STOWA2024_NDJF_V(G$2*60,$C57,2100,"L","")</f>
        <v>18.790771379128874</v>
      </c>
      <c r="H57" s="17" cm="1">
        <f t="array" ref="H57">STOWA2024_NDJF_V(H$2*60,$C57,2100,"L","")</f>
        <v>25.146475259523665</v>
      </c>
      <c r="I57" s="17" cm="1">
        <f t="array" ref="I57">STOWA2024_NDJF_V(I$2*60,$C57,2100,"L","")</f>
        <v>32.778277318965799</v>
      </c>
      <c r="J57" s="17" cm="1">
        <f t="array" ref="J57">STOWA2024_NDJF_V(J$2*60,$C57,2100,"L","")</f>
        <v>37.840308746529104</v>
      </c>
      <c r="K57" s="17" cm="1">
        <f t="array" ref="K57">STOWA2024_NDJF_V(K$2*60,$C57,2100,"L","")</f>
        <v>48.717441530447005</v>
      </c>
      <c r="L57" s="17" cm="1">
        <f t="array" ref="L57">STOWA2024_NDJF_V(L$2*60,$C57,2100,"L","")</f>
        <v>64.373771713218559</v>
      </c>
      <c r="M57" s="17" cm="1">
        <f t="array" ref="M57">STOWA2024_NDJF_V(M$2*60,$C57,2100,"L","")</f>
        <v>75.968660446634416</v>
      </c>
      <c r="N57" s="17" cm="1">
        <f t="array" ref="N57">STOWA2024_NDJF_V(N$2*60,$C57,2100,"L","")</f>
        <v>85.500625124912531</v>
      </c>
      <c r="O57" s="17" cm="1">
        <f t="array" ref="O57">STOWA2024_NDJF_V(O$2*60,$C57,2100,"L","")</f>
        <v>113.73301901993254</v>
      </c>
      <c r="P57" s="17" cm="1">
        <f t="array" ref="P57">STOWA2024_NDJF_V(P$2*60,$C57,2100,"L","")</f>
        <v>124.46667294688278</v>
      </c>
      <c r="R57" s="15" t="s">
        <v>66</v>
      </c>
      <c r="S57">
        <v>25</v>
      </c>
      <c r="T57" s="17" cm="1">
        <f t="array" ref="T57">STOWA2024_NDJF_V(T$34*60,$C57,2100,"M","")</f>
        <v>8.3156678907451269</v>
      </c>
      <c r="U57" s="17" cm="1">
        <f t="array" ref="U57">STOWA2024_NDJF_V(U$34*60,$C57,2100,"M","")</f>
        <v>11.406842785555268</v>
      </c>
      <c r="V57" s="17" cm="1">
        <f t="array" ref="V57">STOWA2024_NDJF_V(V$34*60,$C57,2100,"M","")</f>
        <v>15.085663411528479</v>
      </c>
      <c r="W57" s="17" cm="1">
        <f t="array" ref="W57">STOWA2024_NDJF_V(W$34*60,$C57,2100,"M","")</f>
        <v>20.154748834277669</v>
      </c>
      <c r="X57" s="17" cm="1">
        <f t="array" ref="X57">STOWA2024_NDJF_V(X$34*60,$C57,2100,"M","")</f>
        <v>26.971798160772082</v>
      </c>
      <c r="Y57" s="17" cm="1">
        <f t="array" ref="Y57">STOWA2024_NDJF_V(Y$34*60,$C57,2100,"M","")</f>
        <v>35.157574601638458</v>
      </c>
      <c r="Z57" s="17" cm="1">
        <f t="array" ref="Z57">STOWA2024_NDJF_V(Z$34*60,$C57,2100,"M","")</f>
        <v>40.587046865192129</v>
      </c>
      <c r="AA57" s="17" cm="1">
        <f t="array" ref="AA57">STOWA2024_NDJF_V(AA$34*60,$C57,2100,"M","")</f>
        <v>52.253724878232582</v>
      </c>
      <c r="AB57" s="17" cm="1">
        <f t="array" ref="AB57">STOWA2024_NDJF_V(AB$34*60,$C57,2100,"M","")</f>
        <v>68.560247822091569</v>
      </c>
      <c r="AC57" s="17" cm="1">
        <f t="array" ref="AC57">STOWA2024_NDJF_V(AC$34*60,$C57,2100,"M","")</f>
        <v>80.483052652104448</v>
      </c>
      <c r="AD57" s="17" cm="1">
        <f t="array" ref="AD57">STOWA2024_NDJF_V(AD$34*60,$C57,2100,"M","")</f>
        <v>90.271891414706445</v>
      </c>
      <c r="AE57" s="17" cm="1">
        <f t="array" ref="AE57">STOWA2024_NDJF_V(AE$34*60,$C57,2100,"M","")</f>
        <v>119.89908047480363</v>
      </c>
      <c r="AF57" s="17" cm="1">
        <f t="array" ref="AF57">STOWA2024_NDJF_V(AF$34*60,$C57,2100,"M","")</f>
        <v>131.21466188701029</v>
      </c>
      <c r="AH57" s="15" t="s">
        <v>66</v>
      </c>
      <c r="AI57">
        <v>25</v>
      </c>
      <c r="AJ57" s="17" cm="1">
        <f t="array" ref="AJ57">STOWA2024_NDJF_V(AJ$34*60,$C57,2100,"H","")</f>
        <v>9.3900370857067514</v>
      </c>
      <c r="AK57" s="17" cm="1">
        <f t="array" ref="AK57">STOWA2024_NDJF_V(AK$34*60,$C57,2100,"H","")</f>
        <v>12.880586165111122</v>
      </c>
      <c r="AL57" s="17" cm="1">
        <f t="array" ref="AL57">STOWA2024_NDJF_V(AL$34*60,$C57,2100,"H","")</f>
        <v>17.034703737314459</v>
      </c>
      <c r="AM57" s="17" cm="1">
        <f t="array" ref="AM57">STOWA2024_NDJF_V(AM$34*60,$C57,2100,"H","")</f>
        <v>22.75870579410719</v>
      </c>
      <c r="AN57" s="17" cm="1">
        <f t="array" ref="AN57">STOWA2024_NDJF_V(AN$34*60,$C57,2100,"H","")</f>
        <v>30.456505517700883</v>
      </c>
      <c r="AO57" s="17" cm="1">
        <f t="array" ref="AO57">STOWA2024_NDJF_V(AO$34*60,$C57,2100,"H","")</f>
        <v>39.699869414013534</v>
      </c>
      <c r="AP57" s="17" cm="1">
        <f t="array" ref="AP57">STOWA2024_NDJF_V(AP$34*60,$C57,2100,"H","")</f>
        <v>45.830819637185186</v>
      </c>
      <c r="AQ57" s="17" cm="1">
        <f t="array" ref="AQ57">STOWA2024_NDJF_V(AQ$34*60,$C57,2100,"H","")</f>
        <v>59.004811269459616</v>
      </c>
      <c r="AR57" s="17" cm="1">
        <f t="array" ref="AR57">STOWA2024_NDJF_V(AR$34*60,$C57,2100,"H","")</f>
        <v>76.552611302667316</v>
      </c>
      <c r="AS57" s="17" cm="1">
        <f t="array" ref="AS57">STOWA2024_NDJF_V(AS$34*60,$C57,2100,"H","")</f>
        <v>89.101437771638132</v>
      </c>
      <c r="AT57" s="17" cm="1">
        <f t="array" ref="AT57">STOWA2024_NDJF_V(AT$34*60,$C57,2100,"H","")</f>
        <v>99.380672513403894</v>
      </c>
      <c r="AU57" s="17" cm="1">
        <f t="array" ref="AU57">STOWA2024_NDJF_V(AU$34*60,$C57,2100,"H","")</f>
        <v>131.67065234319386</v>
      </c>
      <c r="AV57" s="17" cm="1">
        <f t="array" ref="AV57">STOWA2024_NDJF_V(AV$34*60,$C57,2100,"H","")</f>
        <v>144.09718622725379</v>
      </c>
    </row>
    <row r="58" spans="2:48" x14ac:dyDescent="0.3">
      <c r="B58" s="15" t="s">
        <v>67</v>
      </c>
      <c r="C58">
        <v>50</v>
      </c>
      <c r="D58" s="17" cm="1">
        <f t="array" ref="D58">STOWA2024_NDJF_V(D$2*60,$C58,2100,"L","")</f>
        <v>9.1044329349993482</v>
      </c>
      <c r="E58" s="17" cm="1">
        <f t="array" ref="E58">STOWA2024_NDJF_V(E$2*60,$C58,2100,"L","")</f>
        <v>12.196387642492008</v>
      </c>
      <c r="F58" s="17" cm="1">
        <f t="array" ref="F58">STOWA2024_NDJF_V(F$2*60,$C58,2100,"L","")</f>
        <v>15.924238776456786</v>
      </c>
      <c r="G58" s="17" cm="1">
        <f t="array" ref="G58">STOWA2024_NDJF_V(G$2*60,$C58,2100,"L","")</f>
        <v>21.073052420004945</v>
      </c>
      <c r="H58" s="17" cm="1">
        <f t="array" ref="H58">STOWA2024_NDJF_V(H$2*60,$C58,2100,"L","")</f>
        <v>28.048110452340914</v>
      </c>
      <c r="I58" s="17" cm="1">
        <f t="array" ref="I58">STOWA2024_NDJF_V(I$2*60,$C58,2100,"L","")</f>
        <v>36.405216079976178</v>
      </c>
      <c r="J58" s="17" cm="1">
        <f t="array" ref="J58">STOWA2024_NDJF_V(J$2*60,$C58,2100,"L","")</f>
        <v>41.943881672021227</v>
      </c>
      <c r="K58" s="17" cm="1">
        <f t="array" ref="K58">STOWA2024_NDJF_V(K$2*60,$C58,2100,"L","")</f>
        <v>54.261859320414835</v>
      </c>
      <c r="L58" s="17" cm="1">
        <f t="array" ref="L58">STOWA2024_NDJF_V(L$2*60,$C58,2100,"L","")</f>
        <v>71.358337555884148</v>
      </c>
      <c r="M58" s="17" cm="1">
        <f t="array" ref="M58">STOWA2024_NDJF_V(M$2*60,$C58,2100,"L","")</f>
        <v>83.824535638532637</v>
      </c>
      <c r="N58" s="17" cm="1">
        <f t="array" ref="N58">STOWA2024_NDJF_V(N$2*60,$C58,2100,"L","")</f>
        <v>93.924892864884526</v>
      </c>
      <c r="O58" s="17" cm="1">
        <f t="array" ref="O58">STOWA2024_NDJF_V(O$2*60,$C58,2100,"L","")</f>
        <v>122.9426286131071</v>
      </c>
      <c r="P58" s="17" cm="1">
        <f t="array" ref="P58">STOWA2024_NDJF_V(P$2*60,$C58,2100,"L","")</f>
        <v>133.58902599491012</v>
      </c>
      <c r="R58" s="15" t="s">
        <v>67</v>
      </c>
      <c r="S58">
        <v>50</v>
      </c>
      <c r="T58" s="17" cm="1">
        <f t="array" ref="T58">STOWA2024_NDJF_V(T$34*60,$C58,2100,"M","")</f>
        <v>9.7653020933057686</v>
      </c>
      <c r="U58" s="17" cm="1">
        <f t="array" ref="U58">STOWA2024_NDJF_V(U$34*60,$C58,2100,"M","")</f>
        <v>13.081694447783237</v>
      </c>
      <c r="V58" s="17" cm="1">
        <f t="array" ref="V58">STOWA2024_NDJF_V(V$34*60,$C58,2100,"M","")</f>
        <v>17.080141439698075</v>
      </c>
      <c r="W58" s="17" cm="1">
        <f t="array" ref="W58">STOWA2024_NDJF_V(W$34*60,$C58,2100,"M","")</f>
        <v>22.602695234135549</v>
      </c>
      <c r="X58" s="17" cm="1">
        <f t="array" ref="X58">STOWA2024_NDJF_V(X$34*60,$C58,2100,"M","")</f>
        <v>30.084056159125932</v>
      </c>
      <c r="Y58" s="17" cm="1">
        <f t="array" ref="Y58">STOWA2024_NDJF_V(Y$34*60,$C58,2100,"M","")</f>
        <v>39.047784231173061</v>
      </c>
      <c r="Z58" s="17" cm="1">
        <f t="array" ref="Z58">STOWA2024_NDJF_V(Z$34*60,$C58,2100,"M","")</f>
        <v>44.988488400918484</v>
      </c>
      <c r="AA58" s="17" cm="1">
        <f t="array" ref="AA58">STOWA2024_NDJF_V(AA$34*60,$C58,2100,"M","")</f>
        <v>58.200598784283109</v>
      </c>
      <c r="AB58" s="17" cm="1">
        <f t="array" ref="AB58">STOWA2024_NDJF_V(AB$34*60,$C58,2100,"M","")</f>
        <v>75.999047077729074</v>
      </c>
      <c r="AC58" s="17" cm="1">
        <f t="array" ref="AC58">STOWA2024_NDJF_V(AC$34*60,$C58,2100,"M","")</f>
        <v>88.805758528194644</v>
      </c>
      <c r="AD58" s="17" cm="1">
        <f t="array" ref="AD58">STOWA2024_NDJF_V(AD$34*60,$C58,2100,"M","")</f>
        <v>99.16626594775984</v>
      </c>
      <c r="AE58" s="17" cm="1">
        <f t="array" ref="AE58">STOWA2024_NDJF_V(AE$34*60,$C58,2100,"M","")</f>
        <v>129.60799114356936</v>
      </c>
      <c r="AF58" s="17" cm="1">
        <f t="array" ref="AF58">STOWA2024_NDJF_V(AF$34*60,$C58,2100,"M","")</f>
        <v>140.83158537721775</v>
      </c>
      <c r="AH58" s="15" t="s">
        <v>67</v>
      </c>
      <c r="AI58">
        <v>50</v>
      </c>
      <c r="AJ58" s="17" cm="1">
        <f t="array" ref="AJ58">STOWA2024_NDJF_V(AJ$34*60,$C58,2100,"H","")</f>
        <v>11.02696139552712</v>
      </c>
      <c r="AK58" s="17" cm="1">
        <f t="array" ref="AK58">STOWA2024_NDJF_V(AK$34*60,$C58,2100,"H","")</f>
        <v>14.771825621521042</v>
      </c>
      <c r="AL58" s="17" cm="1">
        <f t="array" ref="AL58">STOWA2024_NDJF_V(AL$34*60,$C58,2100,"H","")</f>
        <v>19.286864705886</v>
      </c>
      <c r="AM58" s="17" cm="1">
        <f t="array" ref="AM58">STOWA2024_NDJF_V(AM$34*60,$C58,2100,"H","")</f>
        <v>25.522922424748526</v>
      </c>
      <c r="AN58" s="17" cm="1">
        <f t="array" ref="AN58">STOWA2024_NDJF_V(AN$34*60,$C58,2100,"H","")</f>
        <v>33.970861599351892</v>
      </c>
      <c r="AO58" s="17" cm="1">
        <f t="array" ref="AO58">STOWA2024_NDJF_V(AO$34*60,$C58,2100,"H","")</f>
        <v>44.092687065276209</v>
      </c>
      <c r="AP58" s="17" cm="1">
        <f t="array" ref="AP58">STOWA2024_NDJF_V(AP$34*60,$C58,2100,"H","")</f>
        <v>50.800919428813252</v>
      </c>
      <c r="AQ58" s="17" cm="1">
        <f t="array" ref="AQ58">STOWA2024_NDJF_V(AQ$34*60,$C58,2100,"H","")</f>
        <v>65.720010488031647</v>
      </c>
      <c r="AR58" s="17" cm="1">
        <f t="array" ref="AR58">STOWA2024_NDJF_V(AR$34*60,$C58,2100,"H","")</f>
        <v>84.85858343761484</v>
      </c>
      <c r="AS58" s="17" cm="1">
        <f t="array" ref="AS58">STOWA2024_NDJF_V(AS$34*60,$C58,2100,"H","")</f>
        <v>98.315365863003947</v>
      </c>
      <c r="AT58" s="17" cm="1">
        <f t="array" ref="AT58">STOWA2024_NDJF_V(AT$34*60,$C58,2100,"H","")</f>
        <v>109.17252365143085</v>
      </c>
      <c r="AU58" s="17" cm="1">
        <f t="array" ref="AU58">STOWA2024_NDJF_V(AU$34*60,$C58,2100,"H","")</f>
        <v>142.33277415627006</v>
      </c>
      <c r="AV58" s="17" cm="1">
        <f t="array" ref="AV58">STOWA2024_NDJF_V(AV$34*60,$C58,2100,"H","")</f>
        <v>154.65828965253237</v>
      </c>
    </row>
    <row r="59" spans="2:48" x14ac:dyDescent="0.3">
      <c r="B59" s="15" t="s">
        <v>68</v>
      </c>
      <c r="C59">
        <v>100</v>
      </c>
      <c r="D59" s="17" cm="1">
        <f t="array" ref="D59">STOWA2024_NDJF_V(D$2*60,$C59,2100,"L","")</f>
        <v>10.620562856106858</v>
      </c>
      <c r="E59" s="17" cm="1">
        <f t="array" ref="E59">STOWA2024_NDJF_V(E$2*60,$C59,2100,"L","")</f>
        <v>13.891172770145081</v>
      </c>
      <c r="F59" s="17" cm="1">
        <f t="array" ref="F59">STOWA2024_NDJF_V(F$2*60,$C59,2100,"L","")</f>
        <v>17.907016840662436</v>
      </c>
      <c r="G59" s="17" cm="1">
        <f t="array" ref="G59">STOWA2024_NDJF_V(G$2*60,$C59,2100,"L","")</f>
        <v>23.469681490179163</v>
      </c>
      <c r="H59" s="17" cm="1">
        <f t="array" ref="H59">STOWA2024_NDJF_V(H$2*60,$C59,2100,"L","")</f>
        <v>31.056098424150949</v>
      </c>
      <c r="I59" s="17" cm="1">
        <f t="array" ref="I59">STOWA2024_NDJF_V(I$2*60,$C59,2100,"L","")</f>
        <v>40.125898556012544</v>
      </c>
      <c r="J59" s="17" cm="1">
        <f t="array" ref="J59">STOWA2024_NDJF_V(J$2*60,$C59,2100,"L","")</f>
        <v>46.132473442315984</v>
      </c>
      <c r="K59" s="17" cm="1">
        <f t="array" ref="K59">STOWA2024_NDJF_V(K$2*60,$C59,2100,"L","")</f>
        <v>60.094042258331683</v>
      </c>
      <c r="L59" s="17" cm="1">
        <f t="array" ref="L59">STOWA2024_NDJF_V(L$2*60,$C59,2100,"L","")</f>
        <v>78.619348569547057</v>
      </c>
      <c r="M59" s="17" cm="1">
        <f t="array" ref="M59">STOWA2024_NDJF_V(M$2*60,$C59,2100,"L","")</f>
        <v>91.895673118270437</v>
      </c>
      <c r="N59" s="17" cm="1">
        <f t="array" ref="N59">STOWA2024_NDJF_V(N$2*60,$C59,2100,"L","")</f>
        <v>102.47860875270031</v>
      </c>
      <c r="O59" s="17" cm="1">
        <f t="array" ref="O59">STOWA2024_NDJF_V(O$2*60,$C59,2100,"L","")</f>
        <v>131.86322398073213</v>
      </c>
      <c r="P59" s="17" cm="1">
        <f t="array" ref="P59">STOWA2024_NDJF_V(P$2*60,$C59,2100,"L","")</f>
        <v>142.21929785212703</v>
      </c>
      <c r="R59" s="15" t="s">
        <v>68</v>
      </c>
      <c r="S59">
        <v>100</v>
      </c>
      <c r="T59" s="17" cm="1">
        <f t="array" ref="T59">STOWA2024_NDJF_V(T$34*60,$C59,2100,"M","")</f>
        <v>11.391484283675842</v>
      </c>
      <c r="U59" s="17" cm="1">
        <f t="array" ref="U59">STOWA2024_NDJF_V(U$34*60,$C59,2100,"M","")</f>
        <v>14.899500001729606</v>
      </c>
      <c r="V59" s="17" cm="1">
        <f t="array" ref="V59">STOWA2024_NDJF_V(V$34*60,$C59,2100,"M","")</f>
        <v>19.206844653306799</v>
      </c>
      <c r="W59" s="17" cm="1">
        <f t="array" ref="W59">STOWA2024_NDJF_V(W$34*60,$C59,2100,"M","")</f>
        <v>25.173289915093722</v>
      </c>
      <c r="X59" s="17" cm="1">
        <f t="array" ref="X59">STOWA2024_NDJF_V(X$34*60,$C59,2100,"M","")</f>
        <v>33.310386832048536</v>
      </c>
      <c r="Y59" s="17" cm="1">
        <f t="array" ref="Y59">STOWA2024_NDJF_V(Y$34*60,$C59,2100,"M","")</f>
        <v>43.038542209310293</v>
      </c>
      <c r="Z59" s="17" cm="1">
        <f t="array" ref="Z59">STOWA2024_NDJF_V(Z$34*60,$C59,2100,"M","")</f>
        <v>49.481120097421346</v>
      </c>
      <c r="AA59" s="17" cm="1">
        <f t="array" ref="AA59">STOWA2024_NDJF_V(AA$34*60,$C59,2100,"M","")</f>
        <v>64.456126026758824</v>
      </c>
      <c r="AB59" s="17" cm="1">
        <f t="array" ref="AB59">STOWA2024_NDJF_V(AB$34*60,$C59,2100,"M","")</f>
        <v>83.732269806287064</v>
      </c>
      <c r="AC59" s="17" cm="1">
        <f t="array" ref="AC59">STOWA2024_NDJF_V(AC$34*60,$C59,2100,"M","")</f>
        <v>97.35651852481756</v>
      </c>
      <c r="AD59" s="17" cm="1">
        <f t="array" ref="AD59">STOWA2024_NDJF_V(AD$34*60,$C59,2100,"M","")</f>
        <v>108.19731233705893</v>
      </c>
      <c r="AE59" s="17" cm="1">
        <f t="array" ref="AE59">STOWA2024_NDJF_V(AE$34*60,$C59,2100,"M","")</f>
        <v>139.01221861491243</v>
      </c>
      <c r="AF59" s="17" cm="1">
        <f t="array" ref="AF59">STOWA2024_NDJF_V(AF$34*60,$C59,2100,"M","")</f>
        <v>149.92974938310363</v>
      </c>
      <c r="AH59" s="15" t="s">
        <v>68</v>
      </c>
      <c r="AI59">
        <v>100</v>
      </c>
      <c r="AJ59" s="17" cm="1">
        <f t="array" ref="AJ59">STOWA2024_NDJF_V(AJ$34*60,$C59,2100,"H","")</f>
        <v>12.86324337267118</v>
      </c>
      <c r="AK59" s="17" cm="1">
        <f t="array" ref="AK59">STOWA2024_NDJF_V(AK$34*60,$C59,2100,"H","")</f>
        <v>16.824488352936427</v>
      </c>
      <c r="AL59" s="17" cm="1">
        <f t="array" ref="AL59">STOWA2024_NDJF_V(AL$34*60,$C59,2100,"H","")</f>
        <v>21.688334113809674</v>
      </c>
      <c r="AM59" s="17" cm="1">
        <f t="array" ref="AM59">STOWA2024_NDJF_V(AM$34*60,$C59,2100,"H","")</f>
        <v>28.425633271748801</v>
      </c>
      <c r="AN59" s="17" cm="1">
        <f t="array" ref="AN59">STOWA2024_NDJF_V(AN$34*60,$C59,2100,"H","")</f>
        <v>37.614028338034842</v>
      </c>
      <c r="AO59" s="17" cm="1">
        <f t="array" ref="AO59">STOWA2024_NDJF_V(AO$34*60,$C59,2100,"H","")</f>
        <v>48.599043729242368</v>
      </c>
      <c r="AP59" s="17" cm="1">
        <f t="array" ref="AP59">STOWA2024_NDJF_V(AP$34*60,$C59,2100,"H","")</f>
        <v>55.873990984440688</v>
      </c>
      <c r="AQ59" s="17" cm="1">
        <f t="array" ref="AQ59">STOWA2024_NDJF_V(AQ$34*60,$C59,2100,"H","")</f>
        <v>72.783740493756113</v>
      </c>
      <c r="AR59" s="17" cm="1">
        <f t="array" ref="AR59">STOWA2024_NDJF_V(AR$34*60,$C59,2100,"H","")</f>
        <v>93.493301258245253</v>
      </c>
      <c r="AS59" s="17" cm="1">
        <f t="array" ref="AS59">STOWA2024_NDJF_V(AS$34*60,$C59,2100,"H","")</f>
        <v>107.78176884640753</v>
      </c>
      <c r="AT59" s="17" cm="1">
        <f t="array" ref="AT59">STOWA2024_NDJF_V(AT$34*60,$C59,2100,"H","")</f>
        <v>119.11483736174351</v>
      </c>
      <c r="AU59" s="17" cm="1">
        <f t="array" ref="AU59">STOWA2024_NDJF_V(AU$34*60,$C59,2100,"H","")</f>
        <v>152.66029928016573</v>
      </c>
      <c r="AV59" s="17" cm="1">
        <f t="array" ref="AV59">STOWA2024_NDJF_V(AV$34*60,$C59,2100,"H","")</f>
        <v>164.64970230587716</v>
      </c>
    </row>
    <row r="60" spans="2:48" x14ac:dyDescent="0.3">
      <c r="B60" s="15" t="s">
        <v>69</v>
      </c>
      <c r="C60">
        <v>200</v>
      </c>
      <c r="D60" s="17" cm="1">
        <f t="array" ref="D60">STOWA2024_NDJF_V(D$2*60,$C60,2100,"L","")</f>
        <v>12.321339142729414</v>
      </c>
      <c r="E60" s="17" cm="1">
        <f t="array" ref="E60">STOWA2024_NDJF_V(E$2*60,$C60,2100,"L","")</f>
        <v>15.730613173897105</v>
      </c>
      <c r="F60" s="17" cm="1">
        <f t="array" ref="F60">STOWA2024_NDJF_V(F$2*60,$C60,2100,"L","")</f>
        <v>20.021244433778016</v>
      </c>
      <c r="G60" s="17" cm="1">
        <f t="array" ref="G60">STOWA2024_NDJF_V(G$2*60,$C60,2100,"L","")</f>
        <v>25.986387713966199</v>
      </c>
      <c r="H60" s="17" cm="1">
        <f t="array" ref="H60">STOWA2024_NDJF_V(H$2*60,$C60,2100,"L","")</f>
        <v>34.174337291997297</v>
      </c>
      <c r="I60" s="17" cm="1">
        <f t="array" ref="I60">STOWA2024_NDJF_V(I$2*60,$C60,2100,"L","")</f>
        <v>43.942747695099492</v>
      </c>
      <c r="J60" s="17" cm="1">
        <f t="array" ref="J60">STOWA2024_NDJF_V(J$2*60,$C60,2100,"L","")</f>
        <v>50.407845498991776</v>
      </c>
      <c r="K60" s="17" cm="1">
        <f t="array" ref="K60">STOWA2024_NDJF_V(K$2*60,$C60,2100,"L","")</f>
        <v>66.228925867368801</v>
      </c>
      <c r="L60" s="17" cm="1">
        <f t="array" ref="L60">STOWA2024_NDJF_V(L$2*60,$C60,2100,"L","")</f>
        <v>86.167746297932126</v>
      </c>
      <c r="M60" s="17" cm="1">
        <f t="array" ref="M60">STOWA2024_NDJF_V(M$2*60,$C60,2100,"L","")</f>
        <v>100.18797138237846</v>
      </c>
      <c r="N60" s="17" cm="1">
        <f t="array" ref="N60">STOWA2024_NDJF_V(N$2*60,$C60,2100,"L","")</f>
        <v>111.16376190165646</v>
      </c>
      <c r="O60" s="17" cm="1">
        <f t="array" ref="O60">STOWA2024_NDJF_V(O$2*60,$C60,2100,"L","")</f>
        <v>140.5038749125444</v>
      </c>
      <c r="P60" s="17" cm="1">
        <f t="array" ref="P60">STOWA2024_NDJF_V(P$2*60,$C60,2100,"L","")</f>
        <v>150.38403253596766</v>
      </c>
      <c r="R60" s="15" t="s">
        <v>69</v>
      </c>
      <c r="S60">
        <v>200</v>
      </c>
      <c r="T60" s="17" cm="1">
        <f t="array" ref="T60">STOWA2024_NDJF_V(T$34*60,$C60,2100,"M","")</f>
        <v>13.21571588058872</v>
      </c>
      <c r="U60" s="17" cm="1">
        <f t="array" ref="U60">STOWA2024_NDJF_V(U$34*60,$C60,2100,"M","")</f>
        <v>16.872461014624598</v>
      </c>
      <c r="V60" s="17" cm="1">
        <f t="array" ref="V60">STOWA2024_NDJF_V(V$34*60,$C60,2100,"M","")</f>
        <v>21.47453900485818</v>
      </c>
      <c r="W60" s="17" cm="1">
        <f t="array" ref="W60">STOWA2024_NDJF_V(W$34*60,$C60,2100,"M","")</f>
        <v>27.872677864990788</v>
      </c>
      <c r="X60" s="17" cm="1">
        <f t="array" ref="X60">STOWA2024_NDJF_V(X$34*60,$C60,2100,"M","")</f>
        <v>36.654971251639246</v>
      </c>
      <c r="Y60" s="17" cm="1">
        <f t="array" ref="Y60">STOWA2024_NDJF_V(Y$34*60,$C60,2100,"M","")</f>
        <v>47.132447360115904</v>
      </c>
      <c r="Z60" s="17" cm="1">
        <f t="array" ref="Z60">STOWA2024_NDJF_V(Z$34*60,$C60,2100,"M","")</f>
        <v>54.066831255138844</v>
      </c>
      <c r="AA60" s="17" cm="1">
        <f t="array" ref="AA60">STOWA2024_NDJF_V(AA$34*60,$C60,2100,"M","")</f>
        <v>71.036326262977241</v>
      </c>
      <c r="AB60" s="17" cm="1">
        <f t="array" ref="AB60">STOWA2024_NDJF_V(AB$34*60,$C60,2100,"M","")</f>
        <v>91.771569122525918</v>
      </c>
      <c r="AC60" s="17" cm="1">
        <f t="array" ref="AC60">STOWA2024_NDJF_V(AC$34*60,$C60,2100,"M","")</f>
        <v>106.14158165313191</v>
      </c>
      <c r="AD60" s="17" cm="1">
        <f t="array" ref="AD60">STOWA2024_NDJF_V(AD$34*60,$C60,2100,"M","")</f>
        <v>117.36713069613221</v>
      </c>
      <c r="AE60" s="17" cm="1">
        <f t="array" ref="AE60">STOWA2024_NDJF_V(AE$34*60,$C60,2100,"M","")</f>
        <v>148.12132439927993</v>
      </c>
      <c r="AF60" s="17" cm="1">
        <f t="array" ref="AF60">STOWA2024_NDJF_V(AF$34*60,$C60,2100,"M","")</f>
        <v>158.5371370120354</v>
      </c>
      <c r="AH60" s="15" t="s">
        <v>69</v>
      </c>
      <c r="AI60">
        <v>200</v>
      </c>
      <c r="AJ60" s="17" cm="1">
        <f t="array" ref="AJ60">STOWA2024_NDJF_V(AJ$34*60,$C60,2100,"H","")</f>
        <v>14.923162380138308</v>
      </c>
      <c r="AK60" s="17" cm="1">
        <f t="array" ref="AK60">STOWA2024_NDJF_V(AK$34*60,$C60,2100,"H","")</f>
        <v>19.052352346922543</v>
      </c>
      <c r="AL60" s="17" cm="1">
        <f t="array" ref="AL60">STOWA2024_NDJF_V(AL$34*60,$C60,2100,"H","")</f>
        <v>24.249010458738496</v>
      </c>
      <c r="AM60" s="17" cm="1">
        <f t="array" ref="AM60">STOWA2024_NDJF_V(AM$34*60,$C60,2100,"H","")</f>
        <v>31.473777244219555</v>
      </c>
      <c r="AN60" s="17" cm="1">
        <f t="array" ref="AN60">STOWA2024_NDJF_V(AN$34*60,$C60,2100,"H","")</f>
        <v>41.390726992773878</v>
      </c>
      <c r="AO60" s="17" cm="1">
        <f t="array" ref="AO60">STOWA2024_NDJF_V(AO$34*60,$C60,2100,"H","")</f>
        <v>53.221873993329069</v>
      </c>
      <c r="AP60" s="17" cm="1">
        <f t="array" ref="AP60">STOWA2024_NDJF_V(AP$34*60,$C60,2100,"H","")</f>
        <v>61.052167698692337</v>
      </c>
      <c r="AQ60" s="17" cm="1">
        <f t="array" ref="AQ60">STOWA2024_NDJF_V(AQ$34*60,$C60,2100,"H","")</f>
        <v>80.214090654593363</v>
      </c>
      <c r="AR60" s="17" cm="1">
        <f t="array" ref="AR60">STOWA2024_NDJF_V(AR$34*60,$C60,2100,"H","")</f>
        <v>102.46977633311404</v>
      </c>
      <c r="AS60" s="17" cm="1">
        <f t="array" ref="AS60">STOWA2024_NDJF_V(AS$34*60,$C60,2100,"H","")</f>
        <v>117.50756489729757</v>
      </c>
      <c r="AT60" s="17" cm="1">
        <f t="array" ref="AT60">STOWA2024_NDJF_V(AT$34*60,$C60,2100,"H","")</f>
        <v>129.20992566740404</v>
      </c>
      <c r="AU60" s="17" cm="1">
        <f t="array" ref="AU60">STOWA2024_NDJF_V(AU$34*60,$C60,2100,"H","")</f>
        <v>162.66372796486596</v>
      </c>
      <c r="AV60" s="17" cm="1">
        <f t="array" ref="AV60">STOWA2024_NDJF_V(AV$34*60,$C60,2100,"H","")</f>
        <v>174.10215464816471</v>
      </c>
    </row>
    <row r="61" spans="2:48" x14ac:dyDescent="0.3">
      <c r="B61" s="15" t="s">
        <v>70</v>
      </c>
      <c r="C61">
        <v>250</v>
      </c>
      <c r="D61" s="17" cm="1">
        <f t="array" ref="D61">STOWA2024_NDJF_V(D$2*60,$C61,2100,"L","")</f>
        <v>12.911786381621589</v>
      </c>
      <c r="E61" s="17" cm="1">
        <f t="array" ref="E61">STOWA2024_NDJF_V(E$2*60,$C61,2100,"L","")</f>
        <v>16.355565656794589</v>
      </c>
      <c r="F61" s="17" cm="1">
        <f t="array" ref="F61">STOWA2024_NDJF_V(F$2*60,$C61,2100,"L","")</f>
        <v>20.731263312060197</v>
      </c>
      <c r="G61" s="17" cm="1">
        <f t="array" ref="G61">STOWA2024_NDJF_V(G$2*60,$C61,2100,"L","")</f>
        <v>26.823119037693971</v>
      </c>
      <c r="H61" s="17" cm="1">
        <f t="array" ref="H61">STOWA2024_NDJF_V(H$2*60,$C61,2100,"L","")</f>
        <v>35.202306916830992</v>
      </c>
      <c r="I61" s="17" cm="1">
        <f t="array" ref="I61">STOWA2024_NDJF_V(I$2*60,$C61,2100,"L","")</f>
        <v>45.192368856040808</v>
      </c>
      <c r="J61" s="17" cm="1">
        <f t="array" ref="J61">STOWA2024_NDJF_V(J$2*60,$C61,2100,"L","")</f>
        <v>51.802968308023871</v>
      </c>
      <c r="K61" s="17" cm="1">
        <f t="array" ref="K61">STOWA2024_NDJF_V(K$2*60,$C61,2100,"L","")</f>
        <v>68.270891786546869</v>
      </c>
      <c r="L61" s="17" cm="1">
        <f t="array" ref="L61">STOWA2024_NDJF_V(L$2*60,$C61,2100,"L","")</f>
        <v>88.660799441737495</v>
      </c>
      <c r="M61" s="17" cm="1">
        <f t="array" ref="M61">STOWA2024_NDJF_V(M$2*60,$C61,2100,"L","")</f>
        <v>102.9055478381959</v>
      </c>
      <c r="N61" s="17" cm="1">
        <f t="array" ref="N61">STOWA2024_NDJF_V(N$2*60,$C61,2100,"L","")</f>
        <v>113.9880560663785</v>
      </c>
      <c r="O61" s="17" cm="1">
        <f t="array" ref="O61">STOWA2024_NDJF_V(O$2*60,$C61,2100,"L","")</f>
        <v>143.22743041519854</v>
      </c>
      <c r="P61" s="17" cm="1">
        <f t="array" ref="P61">STOWA2024_NDJF_V(P$2*60,$C61,2100,"L","")</f>
        <v>152.91760588381135</v>
      </c>
      <c r="R61" s="15" t="s">
        <v>70</v>
      </c>
      <c r="S61">
        <v>250</v>
      </c>
      <c r="T61" s="17" cm="1">
        <f t="array" ref="T61">STOWA2024_NDJF_V(T$34*60,$C61,2100,"M","")</f>
        <v>13.849022281888582</v>
      </c>
      <c r="U61" s="17" cm="1">
        <f t="array" ref="U61">STOWA2024_NDJF_V(U$34*60,$C61,2100,"M","")</f>
        <v>17.542777313621627</v>
      </c>
      <c r="V61" s="17" cm="1">
        <f t="array" ref="V61">STOWA2024_NDJF_V(V$34*60,$C61,2100,"M","")</f>
        <v>22.23609646679758</v>
      </c>
      <c r="W61" s="17" cm="1">
        <f t="array" ref="W61">STOWA2024_NDJF_V(W$34*60,$C61,2100,"M","")</f>
        <v>28.770145527773227</v>
      </c>
      <c r="X61" s="17" cm="1">
        <f t="array" ref="X61">STOWA2024_NDJF_V(X$34*60,$C61,2100,"M","")</f>
        <v>37.757558749500134</v>
      </c>
      <c r="Y61" s="17" cm="1">
        <f t="array" ref="Y61">STOWA2024_NDJF_V(Y$34*60,$C61,2100,"M","")</f>
        <v>48.472775552536199</v>
      </c>
      <c r="Z61" s="17" cm="1">
        <f t="array" ref="Z61">STOWA2024_NDJF_V(Z$34*60,$C61,2100,"M","")</f>
        <v>55.563222714631834</v>
      </c>
      <c r="AA61" s="17" cm="1">
        <f t="array" ref="AA61">STOWA2024_NDJF_V(AA$34*60,$C61,2100,"M","")</f>
        <v>73.226513637344453</v>
      </c>
      <c r="AB61" s="17" cm="1">
        <f t="array" ref="AB61">STOWA2024_NDJF_V(AB$34*60,$C61,2100,"M","")</f>
        <v>94.426755183929899</v>
      </c>
      <c r="AC61" s="17" cm="1">
        <f t="array" ref="AC61">STOWA2024_NDJF_V(AC$34*60,$C61,2100,"M","")</f>
        <v>109.02064846428513</v>
      </c>
      <c r="AD61" s="17" cm="1">
        <f t="array" ref="AD61">STOWA2024_NDJF_V(AD$34*60,$C61,2100,"M","")</f>
        <v>120.34903142245439</v>
      </c>
      <c r="AE61" s="17" cm="1">
        <f t="array" ref="AE61">STOWA2024_NDJF_V(AE$34*60,$C61,2100,"M","")</f>
        <v>150.9925380820284</v>
      </c>
      <c r="AF61" s="17" cm="1">
        <f t="array" ref="AF61">STOWA2024_NDJF_V(AF$34*60,$C61,2100,"M","")</f>
        <v>161.20806861430552</v>
      </c>
      <c r="AH61" s="15" t="s">
        <v>70</v>
      </c>
      <c r="AI61">
        <v>250</v>
      </c>
      <c r="AJ61" s="17" cm="1">
        <f t="array" ref="AJ61">STOWA2024_NDJF_V(AJ$34*60,$C61,2100,"H","")</f>
        <v>15.638290818761934</v>
      </c>
      <c r="AK61" s="17" cm="1">
        <f t="array" ref="AK61">STOWA2024_NDJF_V(AK$34*60,$C61,2100,"H","")</f>
        <v>19.809272294836891</v>
      </c>
      <c r="AL61" s="17" cm="1">
        <f t="array" ref="AL61">STOWA2024_NDJF_V(AL$34*60,$C61,2100,"H","")</f>
        <v>25.108959762205316</v>
      </c>
      <c r="AM61" s="17" cm="1">
        <f t="array" ref="AM61">STOWA2024_NDJF_V(AM$34*60,$C61,2100,"H","")</f>
        <v>32.487196099742718</v>
      </c>
      <c r="AN61" s="17" cm="1">
        <f t="array" ref="AN61">STOWA2024_NDJF_V(AN$34*60,$C61,2100,"H","")</f>
        <v>42.635766793686692</v>
      </c>
      <c r="AO61" s="17" cm="1">
        <f t="array" ref="AO61">STOWA2024_NDJF_V(AO$34*60,$C61,2100,"H","")</f>
        <v>54.73537015493649</v>
      </c>
      <c r="AP61" s="17" cm="1">
        <f t="array" ref="AP61">STOWA2024_NDJF_V(AP$34*60,$C61,2100,"H","")</f>
        <v>62.741890218156129</v>
      </c>
      <c r="AQ61" s="17" cm="1">
        <f t="array" ref="AQ61">STOWA2024_NDJF_V(AQ$34*60,$C61,2100,"H","")</f>
        <v>82.68724626159441</v>
      </c>
      <c r="AR61" s="17" cm="1">
        <f t="array" ref="AR61">STOWA2024_NDJF_V(AR$34*60,$C61,2100,"H","")</f>
        <v>105.43448887356995</v>
      </c>
      <c r="AS61" s="17" cm="1">
        <f t="array" ref="AS61">STOWA2024_NDJF_V(AS$34*60,$C61,2100,"H","")</f>
        <v>120.69493147772822</v>
      </c>
      <c r="AT61" s="17" cm="1">
        <f t="array" ref="AT61">STOWA2024_NDJF_V(AT$34*60,$C61,2100,"H","")</f>
        <v>132.49271164769013</v>
      </c>
      <c r="AU61" s="17" cm="1">
        <f t="array" ref="AU61">STOWA2024_NDJF_V(AU$34*60,$C61,2100,"H","")</f>
        <v>165.81683453688544</v>
      </c>
      <c r="AV61" s="17" cm="1">
        <f t="array" ref="AV61">STOWA2024_NDJF_V(AV$34*60,$C61,2100,"H","")</f>
        <v>177.03531564524897</v>
      </c>
    </row>
    <row r="62" spans="2:48" x14ac:dyDescent="0.3">
      <c r="B62" s="15" t="s">
        <v>71</v>
      </c>
      <c r="C62">
        <v>500</v>
      </c>
      <c r="D62" s="17" cm="1">
        <f t="array" ref="D62">STOWA2024_NDJF_V(D$2*60,$C62,2100,"L","")</f>
        <v>14.891606100260784</v>
      </c>
      <c r="E62" s="17" cm="1">
        <f t="array" ref="E62">STOWA2024_NDJF_V(E$2*60,$C62,2100,"L","")</f>
        <v>18.405349795346993</v>
      </c>
      <c r="F62" s="17" cm="1">
        <f t="array" ref="F62">STOWA2024_NDJF_V(F$2*60,$C62,2100,"L","")</f>
        <v>23.032726115657901</v>
      </c>
      <c r="G62" s="17" cm="1">
        <f t="array" ref="G62">STOWA2024_NDJF_V(G$2*60,$C62,2100,"L","")</f>
        <v>29.507840930044541</v>
      </c>
      <c r="H62" s="17" cm="1">
        <f t="array" ref="H62">STOWA2024_NDJF_V(H$2*60,$C62,2100,"L","")</f>
        <v>38.472515541789278</v>
      </c>
      <c r="I62" s="17" cm="1">
        <f t="array" ref="I62">STOWA2024_NDJF_V(I$2*60,$C62,2100,"L","")</f>
        <v>49.140168578881472</v>
      </c>
      <c r="J62" s="17" cm="1">
        <f t="array" ref="J62">STOWA2024_NDJF_V(J$2*60,$C62,2100,"L","")</f>
        <v>56.195823088095821</v>
      </c>
      <c r="K62" s="17" cm="1">
        <f t="array" ref="K62">STOWA2024_NDJF_V(K$2*60,$C62,2100,"L","")</f>
        <v>74.830168434380752</v>
      </c>
      <c r="L62" s="17" cm="1">
        <f t="array" ref="L62">STOWA2024_NDJF_V(L$2*60,$C62,2100,"L","")</f>
        <v>96.606632123984255</v>
      </c>
      <c r="M62" s="17" cm="1">
        <f t="array" ref="M62">STOWA2024_NDJF_V(M$2*60,$C62,2100,"L","")</f>
        <v>111.49953251701197</v>
      </c>
      <c r="N62" s="17" cm="1">
        <f t="array" ref="N62">STOWA2024_NDJF_V(N$2*60,$C62,2100,"L","")</f>
        <v>122.8500645437082</v>
      </c>
      <c r="O62" s="17" cm="1">
        <f t="array" ref="O62">STOWA2024_NDJF_V(O$2*60,$C62,2100,"L","")</f>
        <v>151.51145197109491</v>
      </c>
      <c r="P62" s="17" cm="1">
        <f t="array" ref="P62">STOWA2024_NDJF_V(P$2*60,$C62,2100,"L","")</f>
        <v>160.50524865636854</v>
      </c>
      <c r="R62" s="15" t="s">
        <v>71</v>
      </c>
      <c r="S62">
        <v>500</v>
      </c>
      <c r="T62" s="17" cm="1">
        <f t="array" ref="T62">STOWA2024_NDJF_V(T$34*60,$C62,2100,"M","")</f>
        <v>15.972552410654009</v>
      </c>
      <c r="U62" s="17" cm="1">
        <f t="array" ref="U62">STOWA2024_NDJF_V(U$34*60,$C62,2100,"M","")</f>
        <v>19.74135041333464</v>
      </c>
      <c r="V62" s="17" cm="1">
        <f t="array" ref="V62">STOWA2024_NDJF_V(V$34*60,$C62,2100,"M","")</f>
        <v>24.704616987964961</v>
      </c>
      <c r="W62" s="17" cm="1">
        <f t="array" ref="W62">STOWA2024_NDJF_V(W$34*60,$C62,2100,"M","")</f>
        <v>31.649745004477673</v>
      </c>
      <c r="X62" s="17" cm="1">
        <f t="array" ref="X62">STOWA2024_NDJF_V(X$34*60,$C62,2100,"M","")</f>
        <v>41.26514404985295</v>
      </c>
      <c r="Y62" s="17" cm="1">
        <f t="array" ref="Y62">STOWA2024_NDJF_V(Y$34*60,$C62,2100,"M","")</f>
        <v>52.707136678884652</v>
      </c>
      <c r="Z62" s="17" cm="1">
        <f t="array" ref="Z62">STOWA2024_NDJF_V(Z$34*60,$C62,2100,"M","")</f>
        <v>60.274944387545439</v>
      </c>
      <c r="AA62" s="17" cm="1">
        <f t="array" ref="AA62">STOWA2024_NDJF_V(AA$34*60,$C62,2100,"M","")</f>
        <v>80.261912594859922</v>
      </c>
      <c r="AB62" s="17" cm="1">
        <f t="array" ref="AB62">STOWA2024_NDJF_V(AB$34*60,$C62,2100,"M","")</f>
        <v>102.88933619090621</v>
      </c>
      <c r="AC62" s="17" cm="1">
        <f t="array" ref="AC62">STOWA2024_NDJF_V(AC$34*60,$C62,2100,"M","")</f>
        <v>118.12532554204418</v>
      </c>
      <c r="AD62" s="17" cm="1">
        <f t="array" ref="AD62">STOWA2024_NDJF_V(AD$34*60,$C62,2100,"M","")</f>
        <v>129.70557432273102</v>
      </c>
      <c r="AE62" s="17" cm="1">
        <f t="array" ref="AE62">STOWA2024_NDJF_V(AE$34*60,$C62,2100,"M","")</f>
        <v>159.72567974787438</v>
      </c>
      <c r="AF62" s="17" cm="1">
        <f t="array" ref="AF62">STOWA2024_NDJF_V(AF$34*60,$C62,2100,"M","")</f>
        <v>169.20707716292637</v>
      </c>
      <c r="AH62" s="15" t="s">
        <v>71</v>
      </c>
      <c r="AI62">
        <v>500</v>
      </c>
      <c r="AJ62" s="17" cm="1">
        <f t="array" ref="AJ62">STOWA2024_NDJF_V(AJ$34*60,$C62,2100,"H","")</f>
        <v>18.03617718504108</v>
      </c>
      <c r="AK62" s="17" cm="1">
        <f t="array" ref="AK62">STOWA2024_NDJF_V(AK$34*60,$C62,2100,"H","")</f>
        <v>22.291897047674698</v>
      </c>
      <c r="AL62" s="17" cm="1">
        <f t="array" ref="AL62">STOWA2024_NDJF_V(AL$34*60,$C62,2100,"H","")</f>
        <v>27.896408653278439</v>
      </c>
      <c r="AM62" s="17" cm="1">
        <f t="array" ref="AM62">STOWA2024_NDJF_V(AM$34*60,$C62,2100,"H","")</f>
        <v>35.738834601122747</v>
      </c>
      <c r="AN62" s="17" cm="1">
        <f t="array" ref="AN62">STOWA2024_NDJF_V(AN$34*60,$C62,2100,"H","")</f>
        <v>46.596525747065421</v>
      </c>
      <c r="AO62" s="17" cm="1">
        <f t="array" ref="AO62">STOWA2024_NDJF_V(AO$34*60,$C62,2100,"H","")</f>
        <v>59.51680305161802</v>
      </c>
      <c r="AP62" s="17" cm="1">
        <f t="array" ref="AP62">STOWA2024_NDJF_V(AP$34*60,$C62,2100,"H","")</f>
        <v>68.062357777403818</v>
      </c>
      <c r="AQ62" s="17" cm="1">
        <f t="array" ref="AQ62">STOWA2024_NDJF_V(AQ$34*60,$C62,2100,"H","")</f>
        <v>90.631605992138347</v>
      </c>
      <c r="AR62" s="17" cm="1">
        <f t="array" ref="AR62">STOWA2024_NDJF_V(AR$34*60,$C62,2100,"H","")</f>
        <v>114.88358940957541</v>
      </c>
      <c r="AS62" s="17" cm="1">
        <f t="array" ref="AS62">STOWA2024_NDJF_V(AS$34*60,$C62,2100,"H","")</f>
        <v>130.77456677165114</v>
      </c>
      <c r="AT62" s="17" cm="1">
        <f t="array" ref="AT62">STOWA2024_NDJF_V(AT$34*60,$C62,2100,"H","")</f>
        <v>142.79336571904727</v>
      </c>
      <c r="AU62" s="17" cm="1">
        <f t="array" ref="AU62">STOWA2024_NDJF_V(AU$34*60,$C62,2100,"H","")</f>
        <v>175.40738732172613</v>
      </c>
      <c r="AV62" s="17" cm="1">
        <f t="array" ref="AV62">STOWA2024_NDJF_V(AV$34*60,$C62,2100,"H","")</f>
        <v>185.81965885726405</v>
      </c>
    </row>
    <row r="63" spans="2:48" x14ac:dyDescent="0.3">
      <c r="B63" s="15" t="s">
        <v>72</v>
      </c>
      <c r="C63">
        <v>1000</v>
      </c>
      <c r="D63" s="17" cm="1">
        <f t="array" ref="D63">STOWA2024_NDJF_V(D$2*60,$C63,2100,"L","")</f>
        <v>17.112544017500586</v>
      </c>
      <c r="E63" s="17" cm="1">
        <f t="array" ref="E63">STOWA2024_NDJF_V(E$2*60,$C63,2100,"L","")</f>
        <v>20.630089499456155</v>
      </c>
      <c r="F63" s="17" cm="1">
        <f t="array" ref="F63">STOWA2024_NDJF_V(F$2*60,$C63,2100,"L","")</f>
        <v>25.486765855019762</v>
      </c>
      <c r="G63" s="17" cm="1">
        <f t="array" ref="G63">STOWA2024_NDJF_V(G$2*60,$C63,2100,"L","")</f>
        <v>32.327074152115543</v>
      </c>
      <c r="H63" s="17" cm="1">
        <f t="array" ref="H63">STOWA2024_NDJF_V(H$2*60,$C63,2100,"L","")</f>
        <v>41.862586159051595</v>
      </c>
      <c r="I63" s="17" cm="1">
        <f t="array" ref="I63">STOWA2024_NDJF_V(I$2*60,$C63,2100,"L","")</f>
        <v>53.190005153343755</v>
      </c>
      <c r="J63" s="17" cm="1">
        <f t="array" ref="J63">STOWA2024_NDJF_V(J$2*60,$C63,2100,"L","")</f>
        <v>60.679690126404431</v>
      </c>
      <c r="K63" s="17" cm="1">
        <f t="array" ref="K63">STOWA2024_NDJF_V(K$2*60,$C63,2100,"L","")</f>
        <v>81.729883210527831</v>
      </c>
      <c r="L63" s="17" cm="1">
        <f t="array" ref="L63">STOWA2024_NDJF_V(L$2*60,$C63,2100,"L","")</f>
        <v>104.86695637579184</v>
      </c>
      <c r="M63" s="17" cm="1">
        <f t="array" ref="M63">STOWA2024_NDJF_V(M$2*60,$C63,2100,"L","")</f>
        <v>120.32900474602874</v>
      </c>
      <c r="N63" s="17" cm="1">
        <f t="array" ref="N63">STOWA2024_NDJF_V(N$2*60,$C63,2100,"L","")</f>
        <v>131.84824753720645</v>
      </c>
      <c r="O63" s="17" cm="1">
        <f t="array" ref="O63">STOWA2024_NDJF_V(O$2*60,$C63,2100,"L","")</f>
        <v>159.53550593008185</v>
      </c>
      <c r="P63" s="17" cm="1">
        <f t="array" ref="P63">STOWA2024_NDJF_V(P$2*60,$C63,2100,"L","")</f>
        <v>167.68359612196869</v>
      </c>
      <c r="R63" s="15" t="s">
        <v>72</v>
      </c>
      <c r="S63">
        <v>1000</v>
      </c>
      <c r="T63" s="17" cm="1">
        <f t="array" ref="T63">STOWA2024_NDJF_V(T$34*60,$C63,2100,"M","")</f>
        <v>18.354702935257279</v>
      </c>
      <c r="U63" s="17" cm="1">
        <f t="array" ref="U63">STOWA2024_NDJF_V(U$34*60,$C63,2100,"M","")</f>
        <v>22.127578687484615</v>
      </c>
      <c r="V63" s="17" cm="1">
        <f t="array" ref="V63">STOWA2024_NDJF_V(V$34*60,$C63,2100,"M","")</f>
        <v>27.336789642202607</v>
      </c>
      <c r="W63" s="17" cm="1">
        <f t="array" ref="W63">STOWA2024_NDJF_V(W$34*60,$C63,2100,"M","")</f>
        <v>34.673619668782514</v>
      </c>
      <c r="X63" s="17" cm="1">
        <f t="array" ref="X63">STOWA2024_NDJF_V(X$34*60,$C63,2100,"M","")</f>
        <v>44.901291839787596</v>
      </c>
      <c r="Y63" s="17" cm="1">
        <f t="array" ref="Y63">STOWA2024_NDJF_V(Y$34*60,$C63,2100,"M","")</f>
        <v>57.050941269515718</v>
      </c>
      <c r="Z63" s="17" cm="1">
        <f t="array" ref="Z63">STOWA2024_NDJF_V(Z$34*60,$C63,2100,"M","")</f>
        <v>65.084284682312841</v>
      </c>
      <c r="AA63" s="17" cm="1">
        <f t="array" ref="AA63">STOWA2024_NDJF_V(AA$34*60,$C63,2100,"M","")</f>
        <v>87.662461275679732</v>
      </c>
      <c r="AB63" s="17" cm="1">
        <f t="array" ref="AB63">STOWA2024_NDJF_V(AB$34*60,$C63,2100,"M","")</f>
        <v>111.68686137426393</v>
      </c>
      <c r="AC63" s="17" cm="1">
        <f t="array" ref="AC63">STOWA2024_NDJF_V(AC$34*60,$C63,2100,"M","")</f>
        <v>127.47948387681488</v>
      </c>
      <c r="AD63" s="17" cm="1">
        <f t="array" ref="AD63">STOWA2024_NDJF_V(AD$34*60,$C63,2100,"M","")</f>
        <v>139.20589080500261</v>
      </c>
      <c r="AE63" s="17" cm="1">
        <f t="array" ref="AE63">STOWA2024_NDJF_V(AE$34*60,$C63,2100,"M","")</f>
        <v>168.18475961450599</v>
      </c>
      <c r="AF63" s="17" cm="1">
        <f t="array" ref="AF63">STOWA2024_NDJF_V(AF$34*60,$C63,2100,"M","")</f>
        <v>176.77460036657274</v>
      </c>
      <c r="AH63" s="15" t="s">
        <v>72</v>
      </c>
      <c r="AI63">
        <v>1000</v>
      </c>
      <c r="AJ63" s="17" cm="1">
        <f t="array" ref="AJ63">STOWA2024_NDJF_V(AJ$34*60,$C63,2100,"H","")</f>
        <v>20.726097232792792</v>
      </c>
      <c r="AK63" s="17" cm="1">
        <f t="array" ref="AK63">STOWA2024_NDJF_V(AK$34*60,$C63,2100,"H","")</f>
        <v>24.986421682811674</v>
      </c>
      <c r="AL63" s="17" cm="1">
        <f t="array" ref="AL63">STOWA2024_NDJF_V(AL$34*60,$C63,2100,"H","")</f>
        <v>30.868653235915325</v>
      </c>
      <c r="AM63" s="17" cm="1">
        <f t="array" ref="AM63">STOWA2024_NDJF_V(AM$34*60,$C63,2100,"H","")</f>
        <v>39.153388382419472</v>
      </c>
      <c r="AN63" s="17" cm="1">
        <f t="array" ref="AN63">STOWA2024_NDJF_V(AN$34*60,$C63,2100,"H","")</f>
        <v>50.702457230283613</v>
      </c>
      <c r="AO63" s="17" cm="1">
        <f t="array" ref="AO63">STOWA2024_NDJF_V(AO$34*60,$C63,2100,"H","")</f>
        <v>64.421819309480384</v>
      </c>
      <c r="AP63" s="17" cm="1">
        <f t="array" ref="AP63">STOWA2024_NDJF_V(AP$34*60,$C63,2100,"H","")</f>
        <v>73.493056107228909</v>
      </c>
      <c r="AQ63" s="17" cm="1">
        <f t="array" ref="AQ63">STOWA2024_NDJF_V(AQ$34*60,$C63,2100,"H","")</f>
        <v>98.988292127333366</v>
      </c>
      <c r="AR63" s="17" cm="1">
        <f t="array" ref="AR63">STOWA2024_NDJF_V(AR$34*60,$C63,2100,"H","")</f>
        <v>124.70668000771066</v>
      </c>
      <c r="AS63" s="17" cm="1">
        <f t="array" ref="AS63">STOWA2024_NDJF_V(AS$34*60,$C63,2100,"H","")</f>
        <v>141.13039858104298</v>
      </c>
      <c r="AT63" s="17" cm="1">
        <f t="array" ref="AT63">STOWA2024_NDJF_V(AT$34*60,$C63,2100,"H","")</f>
        <v>153.25230067988619</v>
      </c>
      <c r="AU63" s="17" cm="1">
        <f t="array" ref="AU63">STOWA2024_NDJF_V(AU$34*60,$C63,2100,"H","")</f>
        <v>184.69697119386123</v>
      </c>
      <c r="AV63" s="17" cm="1">
        <f t="array" ref="AV63">STOWA2024_NDJF_V(AV$34*60,$C63,2100,"H","")</f>
        <v>194.13015392445323</v>
      </c>
    </row>
    <row r="65" spans="2:48" x14ac:dyDescent="0.3">
      <c r="B65" s="16" t="s">
        <v>77</v>
      </c>
      <c r="D65" s="15" t="s">
        <v>47</v>
      </c>
      <c r="E65" s="15" t="s">
        <v>48</v>
      </c>
      <c r="F65" s="15" t="s">
        <v>49</v>
      </c>
      <c r="G65" s="15" t="s">
        <v>50</v>
      </c>
      <c r="H65" s="15" t="s">
        <v>51</v>
      </c>
      <c r="I65" s="15" t="s">
        <v>52</v>
      </c>
      <c r="J65" s="15" t="s">
        <v>53</v>
      </c>
      <c r="K65" s="15" t="s">
        <v>54</v>
      </c>
      <c r="L65" s="15" t="s">
        <v>55</v>
      </c>
      <c r="M65" s="15" t="s">
        <v>56</v>
      </c>
      <c r="N65" s="15" t="s">
        <v>57</v>
      </c>
      <c r="O65" s="15" t="s">
        <v>58</v>
      </c>
      <c r="P65" s="15" t="s">
        <v>59</v>
      </c>
      <c r="R65" s="16" t="s">
        <v>80</v>
      </c>
      <c r="T65" s="15" t="s">
        <v>47</v>
      </c>
      <c r="U65" s="15" t="s">
        <v>48</v>
      </c>
      <c r="V65" s="15" t="s">
        <v>49</v>
      </c>
      <c r="W65" s="15" t="s">
        <v>50</v>
      </c>
      <c r="X65" s="15" t="s">
        <v>51</v>
      </c>
      <c r="Y65" s="15" t="s">
        <v>52</v>
      </c>
      <c r="Z65" s="15" t="s">
        <v>53</v>
      </c>
      <c r="AA65" s="15" t="s">
        <v>54</v>
      </c>
      <c r="AB65" s="15" t="s">
        <v>55</v>
      </c>
      <c r="AC65" s="15" t="s">
        <v>56</v>
      </c>
      <c r="AD65" s="15" t="s">
        <v>57</v>
      </c>
      <c r="AE65" s="15" t="s">
        <v>58</v>
      </c>
      <c r="AF65" s="15" t="s">
        <v>59</v>
      </c>
      <c r="AH65" s="16" t="s">
        <v>83</v>
      </c>
      <c r="AJ65" s="15" t="s">
        <v>47</v>
      </c>
      <c r="AK65" s="15" t="s">
        <v>48</v>
      </c>
      <c r="AL65" s="15" t="s">
        <v>49</v>
      </c>
      <c r="AM65" s="15" t="s">
        <v>50</v>
      </c>
      <c r="AN65" s="15" t="s">
        <v>51</v>
      </c>
      <c r="AO65" s="15" t="s">
        <v>52</v>
      </c>
      <c r="AP65" s="15" t="s">
        <v>53</v>
      </c>
      <c r="AQ65" s="15" t="s">
        <v>54</v>
      </c>
      <c r="AR65" s="15" t="s">
        <v>55</v>
      </c>
      <c r="AS65" s="15" t="s">
        <v>56</v>
      </c>
      <c r="AT65" s="15" t="s">
        <v>57</v>
      </c>
      <c r="AU65" s="15" t="s">
        <v>58</v>
      </c>
      <c r="AV65" s="15" t="s">
        <v>59</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60</v>
      </c>
      <c r="C67">
        <v>0.5</v>
      </c>
      <c r="D67" s="17" cm="1">
        <f t="array" ref="D67">STOWA2024_NDJF_V(D$2*60,$C67,2150,"L","")</f>
        <v>2.4568916915934027</v>
      </c>
      <c r="E67" s="17" cm="1">
        <f t="array" ref="E67">STOWA2024_NDJF_V(E$2*60,$C67,2150,"L","")</f>
        <v>3.8632478782643189</v>
      </c>
      <c r="F67" s="17" cm="1">
        <f t="array" ref="F67">STOWA2024_NDJF_V(F$2*60,$C67,2150,"L","")</f>
        <v>5.5403575380222643</v>
      </c>
      <c r="G67" s="17" cm="1">
        <f t="array" ref="G67">STOWA2024_NDJF_V(G$2*60,$C67,2150,"L","")</f>
        <v>7.8070788318724951</v>
      </c>
      <c r="H67" s="17" cm="1">
        <f t="array" ref="H67">STOWA2024_NDJF_V(H$2*60,$C67,2150,"L","")</f>
        <v>10.591573270780829</v>
      </c>
      <c r="I67" s="17" cm="1">
        <f t="array" ref="I67">STOWA2024_NDJF_V(I$2*60,$C67,2150,"L","")</f>
        <v>13.956320942890287</v>
      </c>
      <c r="J67" s="17" cm="1">
        <f t="array" ref="J67">STOWA2024_NDJF_V(J$2*60,$C67,2150,"L","")</f>
        <v>16.193785364681204</v>
      </c>
      <c r="K67" s="17" cm="1">
        <f t="array" ref="K67">STOWA2024_NDJF_V(K$2*60,$C67,2150,"L","")</f>
        <v>22.179921450147873</v>
      </c>
      <c r="L67" s="17" cm="1">
        <f t="array" ref="L67">STOWA2024_NDJF_V(L$2*60,$C67,2150,"L","")</f>
        <v>29.655651099397183</v>
      </c>
      <c r="M67" s="17" cm="1">
        <f t="array" ref="M67">STOWA2024_NDJF_V(M$2*60,$C67,2150,"L","")</f>
        <v>35.401143613069308</v>
      </c>
      <c r="N67" s="17" cm="1">
        <f t="array" ref="N67">STOWA2024_NDJF_V(N$2*60,$C67,2150,"L","")</f>
        <v>40.290269844768112</v>
      </c>
      <c r="O67" s="17" cm="1">
        <f t="array" ref="O67">STOWA2024_NDJF_V(O$2*60,$C67,2150,"L","")</f>
        <v>55.872197369094252</v>
      </c>
      <c r="P67" s="17" cm="1">
        <f t="array" ref="P67">STOWA2024_NDJF_V(P$2*60,$C67,2150,"L","")</f>
        <v>62.322830061670864</v>
      </c>
      <c r="R67" s="15" t="s">
        <v>60</v>
      </c>
      <c r="S67">
        <v>0.5</v>
      </c>
      <c r="T67" s="17" cm="1">
        <f t="array" ref="T67">STOWA2024_NDJF_V(T$34*60,$C67,2150,"M","")</f>
        <v>2.6676570649635418</v>
      </c>
      <c r="U67" s="17" cm="1">
        <f t="array" ref="U67">STOWA2024_NDJF_V(U$34*60,$C67,2150,"M","")</f>
        <v>4.1946580435027006</v>
      </c>
      <c r="V67" s="17" cm="1">
        <f t="array" ref="V67">STOWA2024_NDJF_V(V$34*60,$C67,2150,"M","")</f>
        <v>6.0156391831598297</v>
      </c>
      <c r="W67" s="17" cm="1">
        <f t="array" ref="W67">STOWA2024_NDJF_V(W$34*60,$C67,2150,"M","")</f>
        <v>8.4768120116296224</v>
      </c>
      <c r="X67" s="17" cm="1">
        <f t="array" ref="X67">STOWA2024_NDJF_V(X$34*60,$C67,2150,"M","")</f>
        <v>11.500175348207181</v>
      </c>
      <c r="Y67" s="17" cm="1">
        <f t="array" ref="Y67">STOWA2024_NDJF_V(Y$34*60,$C67,2150,"M","")</f>
        <v>15.153569158782972</v>
      </c>
      <c r="Z67" s="17" cm="1">
        <f t="array" ref="Z67">STOWA2024_NDJF_V(Z$34*60,$C67,2150,"M","")</f>
        <v>17.582975303473088</v>
      </c>
      <c r="AA67" s="17" cm="1">
        <f t="array" ref="AA67">STOWA2024_NDJF_V(AA$34*60,$C67,2150,"M","")</f>
        <v>24.082634313623341</v>
      </c>
      <c r="AB67" s="17" cm="1">
        <f t="array" ref="AB67">STOWA2024_NDJF_V(AB$34*60,$C67,2150,"M","")</f>
        <v>31.934931690227231</v>
      </c>
      <c r="AC67" s="17" cm="1">
        <f t="array" ref="AC67">STOWA2024_NDJF_V(AC$34*60,$C67,2150,"M","")</f>
        <v>37.887324811851911</v>
      </c>
      <c r="AD67" s="17" cm="1">
        <f t="array" ref="AD67">STOWA2024_NDJF_V(AD$34*60,$C67,2150,"M","")</f>
        <v>42.94741456629982</v>
      </c>
      <c r="AE67" s="17" cm="1">
        <f t="array" ref="AE67">STOWA2024_NDJF_V(AE$34*60,$C67,2150,"M","")</f>
        <v>59.452071032352023</v>
      </c>
      <c r="AF67" s="17" cm="1">
        <f t="array" ref="AF67">STOWA2024_NDJF_V(AF$34*60,$C67,2150,"M","")</f>
        <v>66.316012153357804</v>
      </c>
      <c r="AH67" s="15" t="s">
        <v>60</v>
      </c>
      <c r="AI67">
        <v>0.5</v>
      </c>
      <c r="AJ67" s="17" cm="1">
        <f t="array" ref="AJ67">STOWA2024_NDJF_V(AJ$34*60,$C67,2150,"H","")</f>
        <v>3.2188895799315986</v>
      </c>
      <c r="AK67" s="17" cm="1">
        <f t="array" ref="AK67">STOWA2024_NDJF_V(AK$34*60,$C67,2150,"H","")</f>
        <v>5.0614230910492388</v>
      </c>
      <c r="AL67" s="17" cm="1">
        <f t="array" ref="AL67">STOWA2024_NDJF_V(AL$34*60,$C67,2150,"H","")</f>
        <v>7.2586834858273086</v>
      </c>
      <c r="AM67" s="17" cm="1">
        <f t="array" ref="AM67">STOWA2024_NDJF_V(AM$34*60,$C67,2150,"H","")</f>
        <v>10.228421866379033</v>
      </c>
      <c r="AN67" s="17" cm="1">
        <f t="array" ref="AN67">STOWA2024_NDJF_V(AN$34*60,$C67,2150,"H","")</f>
        <v>13.876519243014563</v>
      </c>
      <c r="AO67" s="17" cm="1">
        <f t="array" ref="AO67">STOWA2024_NDJF_V(AO$34*60,$C67,2150,"H","")</f>
        <v>18.284833723425386</v>
      </c>
      <c r="AP67" s="17" cm="1">
        <f t="array" ref="AP67">STOWA2024_NDJF_V(AP$34*60,$C67,2150,"H","")</f>
        <v>21.216241297236483</v>
      </c>
      <c r="AQ67" s="17" cm="1">
        <f t="array" ref="AQ67">STOWA2024_NDJF_V(AQ$34*60,$C67,2150,"H","")</f>
        <v>29.0589602642515</v>
      </c>
      <c r="AR67" s="17" cm="1">
        <f t="array" ref="AR67">STOWA2024_NDJF_V(AR$34*60,$C67,2150,"H","")</f>
        <v>37.896127081628897</v>
      </c>
      <c r="AS67" s="17" cm="1">
        <f t="array" ref="AS67">STOWA2024_NDJF_V(AS$34*60,$C67,2150,"H","")</f>
        <v>44.389644870206425</v>
      </c>
      <c r="AT67" s="17" cm="1">
        <f t="array" ref="AT67">STOWA2024_NDJF_V(AT$34*60,$C67,2150,"H","")</f>
        <v>49.896869991844284</v>
      </c>
      <c r="AU67" s="17" cm="1">
        <f t="array" ref="AU67">STOWA2024_NDJF_V(AU$34*60,$C67,2150,"H","")</f>
        <v>68.814817536256996</v>
      </c>
      <c r="AV67" s="17" cm="1">
        <f t="array" ref="AV67">STOWA2024_NDJF_V(AV$34*60,$C67,2150,"H","")</f>
        <v>76.759719162385224</v>
      </c>
    </row>
    <row r="68" spans="2:48" x14ac:dyDescent="0.3">
      <c r="B68" s="15" t="s">
        <v>61</v>
      </c>
      <c r="C68">
        <v>1</v>
      </c>
      <c r="D68" s="17" cm="1">
        <f t="array" ref="D68">STOWA2024_NDJF_V(D$2*60,$C68,2150,"L","")</f>
        <v>3.163431146133334</v>
      </c>
      <c r="E68" s="17" cm="1">
        <f t="array" ref="E68">STOWA2024_NDJF_V(E$2*60,$C68,2150,"L","")</f>
        <v>4.8467731454800571</v>
      </c>
      <c r="F68" s="17" cm="1">
        <f t="array" ref="F68">STOWA2024_NDJF_V(F$2*60,$C68,2150,"L","")</f>
        <v>6.8347296118196708</v>
      </c>
      <c r="G68" s="17" cm="1">
        <f t="array" ref="G68">STOWA2024_NDJF_V(G$2*60,$C68,2150,"L","")</f>
        <v>9.5390492078039095</v>
      </c>
      <c r="H68" s="17" cm="1">
        <f t="array" ref="H68">STOWA2024_NDJF_V(H$2*60,$C68,2150,"L","")</f>
        <v>12.959731933432776</v>
      </c>
      <c r="I68" s="17" cm="1">
        <f t="array" ref="I68">STOWA2024_NDJF_V(I$2*60,$C68,2150,"L","")</f>
        <v>17.096777788706266</v>
      </c>
      <c r="J68" s="17" cm="1">
        <f t="array" ref="J68">STOWA2024_NDJF_V(J$2*60,$C68,2150,"L","")</f>
        <v>19.848880233286863</v>
      </c>
      <c r="K68" s="17" cm="1">
        <f t="array" ref="K68">STOWA2024_NDJF_V(K$2*60,$C68,2150,"L","")</f>
        <v>26.346994732289708</v>
      </c>
      <c r="L68" s="17" cm="1">
        <f t="array" ref="L68">STOWA2024_NDJF_V(L$2*60,$C68,2150,"L","")</f>
        <v>35.266093337820536</v>
      </c>
      <c r="M68" s="17" cm="1">
        <f t="array" ref="M68">STOWA2024_NDJF_V(M$2*60,$C68,2150,"L","")</f>
        <v>42.145410451697494</v>
      </c>
      <c r="N68" s="17" cm="1">
        <f t="array" ref="N68">STOWA2024_NDJF_V(N$2*60,$C68,2150,"L","")</f>
        <v>48.019830705162768</v>
      </c>
      <c r="O68" s="17" cm="1">
        <f t="array" ref="O68">STOWA2024_NDJF_V(O$2*60,$C68,2150,"L","")</f>
        <v>66.897584318507299</v>
      </c>
      <c r="P68" s="17" cm="1">
        <f t="array" ref="P68">STOWA2024_NDJF_V(P$2*60,$C68,2150,"L","")</f>
        <v>74.7973682364414</v>
      </c>
      <c r="R68" s="15" t="s">
        <v>61</v>
      </c>
      <c r="S68">
        <v>1</v>
      </c>
      <c r="T68" s="17" cm="1">
        <f t="array" ref="T68">STOWA2024_NDJF_V(T$34*60,$C68,2150,"M","")</f>
        <v>3.4348072710666671</v>
      </c>
      <c r="U68" s="17" cm="1">
        <f t="array" ref="U68">STOWA2024_NDJF_V(U$34*60,$C68,2150,"M","")</f>
        <v>5.2625553938969416</v>
      </c>
      <c r="V68" s="17" cm="1">
        <f t="array" ref="V68">STOWA2024_NDJF_V(V$34*60,$C68,2150,"M","")</f>
        <v>7.4210494497873247</v>
      </c>
      <c r="W68" s="17" cm="1">
        <f t="array" ref="W68">STOWA2024_NDJF_V(W$34*60,$C68,2150,"M","")</f>
        <v>10.357360114531353</v>
      </c>
      <c r="X68" s="17" cm="1">
        <f t="array" ref="X68">STOWA2024_NDJF_V(X$34*60,$C68,2150,"M","")</f>
        <v>14.071487388129032</v>
      </c>
      <c r="Y68" s="17" cm="1">
        <f t="array" ref="Y68">STOWA2024_NDJF_V(Y$34*60,$C68,2150,"M","")</f>
        <v>18.563431270580352</v>
      </c>
      <c r="Z68" s="17" cm="1">
        <f t="array" ref="Z68">STOWA2024_NDJF_V(Z$34*60,$C68,2150,"M","")</f>
        <v>21.551623853472545</v>
      </c>
      <c r="AA68" s="17" cm="1">
        <f t="array" ref="AA68">STOWA2024_NDJF_V(AA$34*60,$C68,2150,"M","")</f>
        <v>28.60718153699608</v>
      </c>
      <c r="AB68" s="17" cm="1">
        <f t="array" ref="AB68">STOWA2024_NDJF_V(AB$34*60,$C68,2150,"M","")</f>
        <v>37.976582539014608</v>
      </c>
      <c r="AC68" s="17" cm="1">
        <f t="array" ref="AC68">STOWA2024_NDJF_V(AC$34*60,$C68,2150,"M","")</f>
        <v>45.105233677332023</v>
      </c>
      <c r="AD68" s="17" cm="1">
        <f t="array" ref="AD68">STOWA2024_NDJF_V(AD$34*60,$C68,2150,"M","")</f>
        <v>51.186740238870904</v>
      </c>
      <c r="AE68" s="17" cm="1">
        <f t="array" ref="AE68">STOWA2024_NDJF_V(AE$34*60,$C68,2150,"M","")</f>
        <v>71.183882540417954</v>
      </c>
      <c r="AF68" s="17" cm="1">
        <f t="array" ref="AF68">STOWA2024_NDJF_V(AF$34*60,$C68,2150,"M","")</f>
        <v>79.58982568825347</v>
      </c>
      <c r="AH68" s="15" t="s">
        <v>61</v>
      </c>
      <c r="AI68">
        <v>1</v>
      </c>
      <c r="AJ68" s="17" cm="1">
        <f t="array" ref="AJ68">STOWA2024_NDJF_V(AJ$34*60,$C68,2150,"H","")</f>
        <v>4.1445602132000001</v>
      </c>
      <c r="AK68" s="17" cm="1">
        <f t="array" ref="AK68">STOWA2024_NDJF_V(AK$34*60,$C68,2150,"H","")</f>
        <v>6.3499858897564865</v>
      </c>
      <c r="AL68" s="17" cm="1">
        <f t="array" ref="AL68">STOWA2024_NDJF_V(AL$34*60,$C68,2150,"H","")</f>
        <v>8.9545013337027299</v>
      </c>
      <c r="AM68" s="17" cm="1">
        <f t="array" ref="AM68">STOWA2024_NDJF_V(AM$34*60,$C68,2150,"H","")</f>
        <v>12.497557870587748</v>
      </c>
      <c r="AN68" s="17" cm="1">
        <f t="array" ref="AN68">STOWA2024_NDJF_V(AN$34*60,$C68,2150,"H","")</f>
        <v>16.979155500411547</v>
      </c>
      <c r="AO68" s="17" cm="1">
        <f t="array" ref="AO68">STOWA2024_NDJF_V(AO$34*60,$C68,2150,"H","")</f>
        <v>22.39929422317412</v>
      </c>
      <c r="AP68" s="17" cm="1">
        <f t="array" ref="AP68">STOWA2024_NDJF_V(AP$34*60,$C68,2150,"H","")</f>
        <v>26.004953321650497</v>
      </c>
      <c r="AQ68" s="17" cm="1">
        <f t="array" ref="AQ68">STOWA2024_NDJF_V(AQ$34*60,$C68,2150,"H","")</f>
        <v>34.518439333920448</v>
      </c>
      <c r="AR68" s="17" cm="1">
        <f t="array" ref="AR68">STOWA2024_NDJF_V(AR$34*60,$C68,2150,"H","")</f>
        <v>45.065554295983723</v>
      </c>
      <c r="AS68" s="17" cm="1">
        <f t="array" ref="AS68">STOWA2024_NDJF_V(AS$34*60,$C68,2150,"H","")</f>
        <v>52.846309805914665</v>
      </c>
      <c r="AT68" s="17" cm="1">
        <f t="array" ref="AT68">STOWA2024_NDJF_V(AT$34*60,$C68,2150,"H","")</f>
        <v>59.469426711646022</v>
      </c>
      <c r="AU68" s="17" cm="1">
        <f t="array" ref="AU68">STOWA2024_NDJF_V(AU$34*60,$C68,2150,"H","")</f>
        <v>82.394200966953576</v>
      </c>
      <c r="AV68" s="17" cm="1">
        <f t="array" ref="AV68">STOWA2024_NDJF_V(AV$34*60,$C68,2150,"H","")</f>
        <v>92.123945177608135</v>
      </c>
    </row>
    <row r="69" spans="2:48" x14ac:dyDescent="0.3">
      <c r="B69" s="15" t="s">
        <v>62</v>
      </c>
      <c r="C69">
        <v>2</v>
      </c>
      <c r="D69" s="17" cm="1">
        <f t="array" ref="D69">STOWA2024_NDJF_V(D$2*60,$C69,2150,"L","")</f>
        <v>3.9560185973241744</v>
      </c>
      <c r="E69" s="17" cm="1">
        <f t="array" ref="E69">STOWA2024_NDJF_V(E$2*60,$C69,2150,"L","")</f>
        <v>5.9142454079567415</v>
      </c>
      <c r="F69" s="17" cm="1">
        <f t="array" ref="F69">STOWA2024_NDJF_V(F$2*60,$C69,2150,"L","")</f>
        <v>8.2149129029219452</v>
      </c>
      <c r="G69" s="17" cm="1">
        <f t="array" ref="G69">STOWA2024_NDJF_V(G$2*60,$C69,2150,"L","")</f>
        <v>11.357795662466817</v>
      </c>
      <c r="H69" s="17" cm="1">
        <f t="array" ref="H69">STOWA2024_NDJF_V(H$2*60,$C69,2150,"L","")</f>
        <v>15.414690017146414</v>
      </c>
      <c r="I69" s="17" cm="1">
        <f t="array" ref="I69">STOWA2024_NDJF_V(I$2*60,$C69,2150,"L","")</f>
        <v>20.318404489048081</v>
      </c>
      <c r="J69" s="17" cm="1">
        <f t="array" ref="J69">STOWA2024_NDJF_V(J$2*60,$C69,2150,"L","")</f>
        <v>23.579702266735197</v>
      </c>
      <c r="K69" s="17" cm="1">
        <f t="array" ref="K69">STOWA2024_NDJF_V(K$2*60,$C69,2150,"L","")</f>
        <v>30.730346531847619</v>
      </c>
      <c r="L69" s="17" cm="1">
        <f t="array" ref="L69">STOWA2024_NDJF_V(L$2*60,$C69,2150,"L","")</f>
        <v>41.098593711124202</v>
      </c>
      <c r="M69" s="17" cm="1">
        <f t="array" ref="M69">STOWA2024_NDJF_V(M$2*60,$C69,2150,"L","")</f>
        <v>49.074479909259935</v>
      </c>
      <c r="N69" s="17" cm="1">
        <f t="array" ref="N69">STOWA2024_NDJF_V(N$2*60,$C69,2150,"L","")</f>
        <v>55.868164777414663</v>
      </c>
      <c r="O69" s="17" cm="1">
        <f t="array" ref="O69">STOWA2024_NDJF_V(O$2*60,$C69,2150,"L","")</f>
        <v>77.57697466097062</v>
      </c>
      <c r="P69" s="17" cm="1">
        <f t="array" ref="P69">STOWA2024_NDJF_V(P$2*60,$C69,2150,"L","")</f>
        <v>86.599000466053411</v>
      </c>
      <c r="R69" s="15" t="s">
        <v>62</v>
      </c>
      <c r="S69">
        <v>2</v>
      </c>
      <c r="T69" s="17" cm="1">
        <f t="array" ref="T69">STOWA2024_NDJF_V(T$34*60,$C69,2150,"M","")</f>
        <v>4.2953871334208928</v>
      </c>
      <c r="U69" s="17" cm="1">
        <f t="array" ref="U69">STOWA2024_NDJF_V(U$34*60,$C69,2150,"M","")</f>
        <v>6.4216011639616841</v>
      </c>
      <c r="V69" s="17" cm="1">
        <f t="array" ref="V69">STOWA2024_NDJF_V(V$34*60,$C69,2150,"M","")</f>
        <v>8.9196322811150548</v>
      </c>
      <c r="W69" s="17" cm="1">
        <f t="array" ref="W69">STOWA2024_NDJF_V(W$34*60,$C69,2150,"M","")</f>
        <v>12.332128414558571</v>
      </c>
      <c r="X69" s="17" cm="1">
        <f t="array" ref="X69">STOWA2024_NDJF_V(X$34*60,$C69,2150,"M","")</f>
        <v>16.737044969937099</v>
      </c>
      <c r="Y69" s="17" cm="1">
        <f t="array" ref="Y69">STOWA2024_NDJF_V(Y$34*60,$C69,2150,"M","")</f>
        <v>22.061426423255686</v>
      </c>
      <c r="Z69" s="17" cm="1">
        <f t="array" ref="Z69">STOWA2024_NDJF_V(Z$34*60,$C69,2150,"M","")</f>
        <v>25.602495851495149</v>
      </c>
      <c r="AA69" s="17" cm="1">
        <f t="array" ref="AA69">STOWA2024_NDJF_V(AA$34*60,$C69,2150,"M","")</f>
        <v>33.3665608113538</v>
      </c>
      <c r="AB69" s="17" cm="1">
        <f t="array" ref="AB69">STOWA2024_NDJF_V(AB$34*60,$C69,2150,"M","")</f>
        <v>44.257358515923222</v>
      </c>
      <c r="AC69" s="17" cm="1">
        <f t="array" ref="AC69">STOWA2024_NDJF_V(AC$34*60,$C69,2150,"M","")</f>
        <v>52.52092363503251</v>
      </c>
      <c r="AD69" s="17" cm="1">
        <f t="array" ref="AD69">STOWA2024_NDJF_V(AD$34*60,$C69,2150,"M","")</f>
        <v>59.552672220822814</v>
      </c>
      <c r="AE69" s="17" cm="1">
        <f t="array" ref="AE69">STOWA2024_NDJF_V(AE$34*60,$C69,2150,"M","")</f>
        <v>82.547528559708866</v>
      </c>
      <c r="AF69" s="17" cm="1">
        <f t="array" ref="AF69">STOWA2024_NDJF_V(AF$34*60,$C69,2150,"M","")</f>
        <v>92.147618484151195</v>
      </c>
      <c r="AH69" s="15" t="s">
        <v>62</v>
      </c>
      <c r="AI69">
        <v>2</v>
      </c>
      <c r="AJ69" s="17" cm="1">
        <f t="array" ref="AJ69">STOWA2024_NDJF_V(AJ$34*60,$C69,2150,"H","")</f>
        <v>5.1829663816738503</v>
      </c>
      <c r="AK69" s="17" cm="1">
        <f t="array" ref="AK69">STOWA2024_NDJF_V(AK$34*60,$C69,2150,"H","")</f>
        <v>7.748531602743844</v>
      </c>
      <c r="AL69" s="17" cm="1">
        <f t="array" ref="AL69">STOWA2024_NDJF_V(AL$34*60,$C69,2150,"H","")</f>
        <v>10.762744501004725</v>
      </c>
      <c r="AM69" s="17" cm="1">
        <f t="array" ref="AM69">STOWA2024_NDJF_V(AM$34*60,$C69,2150,"H","")</f>
        <v>14.880383304644701</v>
      </c>
      <c r="AN69" s="17" cm="1">
        <f t="array" ref="AN69">STOWA2024_NDJF_V(AN$34*60,$C69,2150,"H","")</f>
        <v>20.195511769543511</v>
      </c>
      <c r="AO69" s="17" cm="1">
        <f t="array" ref="AO69">STOWA2024_NDJF_V(AO$34*60,$C69,2150,"H","")</f>
        <v>26.620099174260201</v>
      </c>
      <c r="AP69" s="17" cm="1">
        <f t="array" ref="AP69">STOWA2024_NDJF_V(AP$34*60,$C69,2150,"H","")</f>
        <v>30.892879073175028</v>
      </c>
      <c r="AQ69" s="17" cm="1">
        <f t="array" ref="AQ69">STOWA2024_NDJF_V(AQ$34*60,$C69,2150,"H","")</f>
        <v>40.26127508083151</v>
      </c>
      <c r="AR69" s="17" cm="1">
        <f t="array" ref="AR69">STOWA2024_NDJF_V(AR$34*60,$C69,2150,"H","")</f>
        <v>52.518743390012986</v>
      </c>
      <c r="AS69" s="17" cm="1">
        <f t="array" ref="AS69">STOWA2024_NDJF_V(AS$34*60,$C69,2150,"H","")</f>
        <v>61.534699533206954</v>
      </c>
      <c r="AT69" s="17" cm="1">
        <f t="array" ref="AT69">STOWA2024_NDJF_V(AT$34*60,$C69,2150,"H","")</f>
        <v>69.189076303582596</v>
      </c>
      <c r="AU69" s="17" cm="1">
        <f t="array" ref="AU69">STOWA2024_NDJF_V(AU$34*60,$C69,2150,"H","")</f>
        <v>95.547438756408937</v>
      </c>
      <c r="AV69" s="17" cm="1">
        <f t="array" ref="AV69">STOWA2024_NDJF_V(AV$34*60,$C69,2150,"H","")</f>
        <v>106.65938868533007</v>
      </c>
    </row>
    <row r="70" spans="2:48" x14ac:dyDescent="0.3">
      <c r="B70" s="15" t="s">
        <v>63</v>
      </c>
      <c r="C70">
        <v>5</v>
      </c>
      <c r="D70" s="17" cm="1">
        <f t="array" ref="D70">STOWA2024_NDJF_V(D$2*60,$C70,2150,"L","")</f>
        <v>5.1538018406425836</v>
      </c>
      <c r="E70" s="17" cm="1">
        <f t="array" ref="E70">STOWA2024_NDJF_V(E$2*60,$C70,2150,"L","")</f>
        <v>7.4664604984833893</v>
      </c>
      <c r="F70" s="17" cm="1">
        <f t="array" ref="F70">STOWA2024_NDJF_V(F$2*60,$C70,2150,"L","")</f>
        <v>10.180830248966119</v>
      </c>
      <c r="G70" s="17" cm="1">
        <f t="array" ref="G70">STOWA2024_NDJF_V(G$2*60,$C70,2150,"L","")</f>
        <v>13.902641974471523</v>
      </c>
      <c r="H70" s="17" cm="1">
        <f t="array" ref="H70">STOWA2024_NDJF_V(H$2*60,$C70,2150,"L","")</f>
        <v>18.798602503253228</v>
      </c>
      <c r="I70" s="17" cm="1">
        <f t="array" ref="I70">STOWA2024_NDJF_V(I$2*60,$C70,2150,"L","")</f>
        <v>24.70530826280098</v>
      </c>
      <c r="J70" s="17" cm="1">
        <f t="array" ref="J70">STOWA2024_NDJF_V(J$2*60,$C70,2150,"L","")</f>
        <v>28.63047072203635</v>
      </c>
      <c r="K70" s="17" cm="1">
        <f t="array" ref="K70">STOWA2024_NDJF_V(K$2*60,$C70,2150,"L","")</f>
        <v>36.875902745661961</v>
      </c>
      <c r="L70" s="17" cm="1">
        <f t="array" ref="L70">STOWA2024_NDJF_V(L$2*60,$C70,2150,"L","")</f>
        <v>49.164518118945331</v>
      </c>
      <c r="M70" s="17" cm="1">
        <f t="array" ref="M70">STOWA2024_NDJF_V(M$2*60,$C70,2150,"L","")</f>
        <v>58.526454534266939</v>
      </c>
      <c r="N70" s="17" cm="1">
        <f t="array" ref="N70">STOWA2024_NDJF_V(N$2*60,$C70,2150,"L","")</f>
        <v>66.428486009664155</v>
      </c>
      <c r="O70" s="17" cm="1">
        <f t="array" ref="O70">STOWA2024_NDJF_V(O$2*60,$C70,2150,"L","")</f>
        <v>91.181761274928775</v>
      </c>
      <c r="P70" s="17" cm="1">
        <f t="array" ref="P70">STOWA2024_NDJF_V(P$2*60,$C70,2150,"L","")</f>
        <v>101.22860877479556</v>
      </c>
      <c r="R70" s="15" t="s">
        <v>63</v>
      </c>
      <c r="S70">
        <v>5</v>
      </c>
      <c r="T70" s="17" cm="1">
        <f t="array" ref="T70">STOWA2024_NDJF_V(T$34*60,$C70,2150,"M","")</f>
        <v>5.5959226605938559</v>
      </c>
      <c r="U70" s="17" cm="1">
        <f t="array" ref="U70">STOWA2024_NDJF_V(U$34*60,$C70,2150,"M","")</f>
        <v>8.1069736070183662</v>
      </c>
      <c r="V70" s="17" cm="1">
        <f t="array" ref="V70">STOWA2024_NDJF_V(V$34*60,$C70,2150,"M","")</f>
        <v>11.054196582526281</v>
      </c>
      <c r="W70" s="17" cm="1">
        <f t="array" ref="W70">STOWA2024_NDJF_V(W$34*60,$C70,2150,"M","")</f>
        <v>15.095285319966537</v>
      </c>
      <c r="X70" s="17" cm="1">
        <f t="array" ref="X70">STOWA2024_NDJF_V(X$34*60,$C70,2150,"M","")</f>
        <v>20.411247655252343</v>
      </c>
      <c r="Y70" s="17" cm="1">
        <f t="array" ref="Y70">STOWA2024_NDJF_V(Y$34*60,$C70,2150,"M","")</f>
        <v>26.824662379244202</v>
      </c>
      <c r="Z70" s="17" cm="1">
        <f t="array" ref="Z70">STOWA2024_NDJF_V(Z$34*60,$C70,2150,"M","")</f>
        <v>31.08654636922099</v>
      </c>
      <c r="AA70" s="17" cm="1">
        <f t="array" ref="AA70">STOWA2024_NDJF_V(AA$34*60,$C70,2150,"M","")</f>
        <v>40.039315865232481</v>
      </c>
      <c r="AB70" s="17" cm="1">
        <f t="array" ref="AB70">STOWA2024_NDJF_V(AB$34*60,$C70,2150,"M","")</f>
        <v>52.943215525737465</v>
      </c>
      <c r="AC70" s="17" cm="1">
        <f t="array" ref="AC70">STOWA2024_NDJF_V(AC$34*60,$C70,2150,"M","")</f>
        <v>62.636699459822999</v>
      </c>
      <c r="AD70" s="17" cm="1">
        <f t="array" ref="AD70">STOWA2024_NDJF_V(AD$34*60,$C70,2150,"M","")</f>
        <v>70.809447011910777</v>
      </c>
      <c r="AE70" s="17" cm="1">
        <f t="array" ref="AE70">STOWA2024_NDJF_V(AE$34*60,$C70,2150,"M","")</f>
        <v>97.024008423385013</v>
      </c>
      <c r="AF70" s="17" cm="1">
        <f t="array" ref="AF70">STOWA2024_NDJF_V(AF$34*60,$C70,2150,"M","")</f>
        <v>107.71458297278852</v>
      </c>
      <c r="AH70" s="15" t="s">
        <v>63</v>
      </c>
      <c r="AI70">
        <v>5</v>
      </c>
      <c r="AJ70" s="17" cm="1">
        <f t="array" ref="AJ70">STOWA2024_NDJF_V(AJ$34*60,$C70,2150,"H","")</f>
        <v>6.7522386512356469</v>
      </c>
      <c r="AK70" s="17" cm="1">
        <f t="array" ref="AK70">STOWA2024_NDJF_V(AK$34*60,$C70,2150,"H","")</f>
        <v>9.7821617370329221</v>
      </c>
      <c r="AL70" s="17" cm="1">
        <f t="array" ref="AL70">STOWA2024_NDJF_V(AL$34*60,$C70,2150,"H","")</f>
        <v>13.338385454914395</v>
      </c>
      <c r="AM70" s="17" cm="1">
        <f t="array" ref="AM70">STOWA2024_NDJF_V(AM$34*60,$C70,2150,"H","")</f>
        <v>18.214506377415038</v>
      </c>
      <c r="AN70" s="17" cm="1">
        <f t="array" ref="AN70">STOWA2024_NDJF_V(AN$34*60,$C70,2150,"H","")</f>
        <v>24.628934975865409</v>
      </c>
      <c r="AO70" s="17" cm="1">
        <f t="array" ref="AO70">STOWA2024_NDJF_V(AO$34*60,$C70,2150,"H","")</f>
        <v>32.36758852994187</v>
      </c>
      <c r="AP70" s="17" cm="1">
        <f t="array" ref="AP70">STOWA2024_NDJF_V(AP$34*60,$C70,2150,"H","")</f>
        <v>37.510128831088515</v>
      </c>
      <c r="AQ70" s="17" cm="1">
        <f t="array" ref="AQ70">STOWA2024_NDJF_V(AQ$34*60,$C70,2150,"H","")</f>
        <v>48.312857870263088</v>
      </c>
      <c r="AR70" s="17" cm="1">
        <f t="array" ref="AR70">STOWA2024_NDJF_V(AR$34*60,$C70,2150,"H","")</f>
        <v>62.825962589655354</v>
      </c>
      <c r="AS70" s="17" cm="1">
        <f t="array" ref="AS70">STOWA2024_NDJF_V(AS$34*60,$C70,2150,"H","")</f>
        <v>73.386570803585016</v>
      </c>
      <c r="AT70" s="17" cm="1">
        <f t="array" ref="AT70">STOWA2024_NDJF_V(AT$34*60,$C70,2150,"H","")</f>
        <v>82.267345017786539</v>
      </c>
      <c r="AU70" s="17" cm="1">
        <f t="array" ref="AU70">STOWA2024_NDJF_V(AU$34*60,$C70,2150,"H","")</f>
        <v>112.30373173473214</v>
      </c>
      <c r="AV70" s="17" cm="1">
        <f t="array" ref="AV70">STOWA2024_NDJF_V(AV$34*60,$C70,2150,"H","")</f>
        <v>124.67790010600093</v>
      </c>
    </row>
    <row r="71" spans="2:48" x14ac:dyDescent="0.3">
      <c r="B71" s="15" t="s">
        <v>64</v>
      </c>
      <c r="C71">
        <v>10</v>
      </c>
      <c r="D71" s="17" cm="1">
        <f t="array" ref="D71">STOWA2024_NDJF_V(D$2*60,$C71,2150,"L","")</f>
        <v>6.1887924722286627</v>
      </c>
      <c r="E71" s="17" cm="1">
        <f t="array" ref="E71">STOWA2024_NDJF_V(E$2*60,$C71,2150,"L","")</f>
        <v>8.7575313701043971</v>
      </c>
      <c r="F71" s="17" cm="1">
        <f t="array" ref="F71">STOWA2024_NDJF_V(F$2*60,$C71,2150,"L","")</f>
        <v>11.782845403340712</v>
      </c>
      <c r="G71" s="17" cm="1">
        <f t="array" ref="G71">STOWA2024_NDJF_V(G$2*60,$C71,2150,"L","")</f>
        <v>15.940015418795795</v>
      </c>
      <c r="H71" s="17" cm="1">
        <f t="array" ref="H71">STOWA2024_NDJF_V(H$2*60,$C71,2150,"L","")</f>
        <v>21.467570988004361</v>
      </c>
      <c r="I71" s="17" cm="1">
        <f t="array" ref="I71">STOWA2024_NDJF_V(I$2*60,$C71,2150,"L","")</f>
        <v>28.123588934860521</v>
      </c>
      <c r="J71" s="17" cm="1">
        <f t="array" ref="J71">STOWA2024_NDJF_V(J$2*60,$C71,2150,"L","")</f>
        <v>32.543231932011729</v>
      </c>
      <c r="K71" s="17" cm="1">
        <f t="array" ref="K71">STOWA2024_NDJF_V(K$2*60,$C71,2150,"L","")</f>
        <v>41.805723604187804</v>
      </c>
      <c r="L71" s="17" cm="1">
        <f t="array" ref="L71">STOWA2024_NDJF_V(L$2*60,$C71,2150,"L","")</f>
        <v>55.547110294912038</v>
      </c>
      <c r="M71" s="17" cm="1">
        <f t="array" ref="M71">STOWA2024_NDJF_V(M$2*60,$C71,2150,"L","")</f>
        <v>65.904388178221993</v>
      </c>
      <c r="N71" s="17" cm="1">
        <f t="array" ref="N71">STOWA2024_NDJF_V(N$2*60,$C71,2150,"L","")</f>
        <v>74.559689336195504</v>
      </c>
      <c r="O71" s="17" cm="1">
        <f t="array" ref="O71">STOWA2024_NDJF_V(O$2*60,$C71,2150,"L","")</f>
        <v>101.09907017135858</v>
      </c>
      <c r="P71" s="17" cm="1">
        <f t="array" ref="P71">STOWA2024_NDJF_V(P$2*60,$C71,2150,"L","")</f>
        <v>111.60447768980691</v>
      </c>
      <c r="R71" s="15" t="s">
        <v>64</v>
      </c>
      <c r="S71">
        <v>10</v>
      </c>
      <c r="T71" s="17" cm="1">
        <f t="array" ref="T71">STOWA2024_NDJF_V(T$34*60,$C71,2150,"M","")</f>
        <v>6.7197003509042714</v>
      </c>
      <c r="U71" s="17" cm="1">
        <f t="array" ref="U71">STOWA2024_NDJF_V(U$34*60,$C71,2150,"M","")</f>
        <v>9.5087994766051303</v>
      </c>
      <c r="V71" s="17" cm="1">
        <f t="array" ref="V71">STOWA2024_NDJF_V(V$34*60,$C71,2150,"M","")</f>
        <v>12.793641206548109</v>
      </c>
      <c r="W71" s="17" cm="1">
        <f t="array" ref="W71">STOWA2024_NDJF_V(W$34*60,$C71,2150,"M","")</f>
        <v>17.307435607794609</v>
      </c>
      <c r="X71" s="17" cm="1">
        <f t="array" ref="X71">STOWA2024_NDJF_V(X$34*60,$C71,2150,"M","")</f>
        <v>23.309174600454323</v>
      </c>
      <c r="Y71" s="17" cm="1">
        <f t="array" ref="Y71">STOWA2024_NDJF_V(Y$34*60,$C71,2150,"M","")</f>
        <v>30.53618153820803</v>
      </c>
      <c r="Z71" s="17" cm="1">
        <f t="array" ref="Z71">STOWA2024_NDJF_V(Z$34*60,$C71,2150,"M","")</f>
        <v>35.334965264128265</v>
      </c>
      <c r="AA71" s="17" cm="1">
        <f t="array" ref="AA71">STOWA2024_NDJF_V(AA$34*60,$C71,2150,"M","")</f>
        <v>45.392043251323337</v>
      </c>
      <c r="AB71" s="17" cm="1">
        <f t="array" ref="AB71">STOWA2024_NDJF_V(AB$34*60,$C71,2150,"M","")</f>
        <v>59.816362382736287</v>
      </c>
      <c r="AC71" s="17" cm="1">
        <f t="array" ref="AC71">STOWA2024_NDJF_V(AC$34*60,$C71,2150,"M","")</f>
        <v>70.532776814386736</v>
      </c>
      <c r="AD71" s="17" cm="1">
        <f t="array" ref="AD71">STOWA2024_NDJF_V(AD$34*60,$C71,2150,"M","")</f>
        <v>79.476903485468384</v>
      </c>
      <c r="AE71" s="17" cm="1">
        <f t="array" ref="AE71">STOWA2024_NDJF_V(AE$34*60,$C71,2150,"M","")</f>
        <v>107.57674450185651</v>
      </c>
      <c r="AF71" s="17" cm="1">
        <f t="array" ref="AF71">STOWA2024_NDJF_V(AF$34*60,$C71,2150,"M","")</f>
        <v>118.75526017548698</v>
      </c>
      <c r="AH71" s="15" t="s">
        <v>64</v>
      </c>
      <c r="AI71">
        <v>10</v>
      </c>
      <c r="AJ71" s="17" cm="1">
        <f t="array" ref="AJ71">STOWA2024_NDJF_V(AJ$34*60,$C71,2150,"H","")</f>
        <v>8.1082286489789421</v>
      </c>
      <c r="AK71" s="17" cm="1">
        <f t="array" ref="AK71">STOWA2024_NDJF_V(AK$34*60,$C71,2150,"H","")</f>
        <v>11.473654524376281</v>
      </c>
      <c r="AL71" s="17" cm="1">
        <f t="array" ref="AL71">STOWA2024_NDJF_V(AL$34*60,$C71,2150,"H","")</f>
        <v>15.437260999552073</v>
      </c>
      <c r="AM71" s="17" cm="1">
        <f t="array" ref="AM71">STOWA2024_NDJF_V(AM$34*60,$C71,2150,"H","")</f>
        <v>20.883765332868439</v>
      </c>
      <c r="AN71" s="17" cm="1">
        <f t="array" ref="AN71">STOWA2024_NDJF_V(AN$34*60,$C71,2150,"H","")</f>
        <v>28.125676356092686</v>
      </c>
      <c r="AO71" s="17" cm="1">
        <f t="array" ref="AO71">STOWA2024_NDJF_V(AO$34*60,$C71,2150,"H","")</f>
        <v>36.846039116193829</v>
      </c>
      <c r="AP71" s="17" cm="1">
        <f t="array" ref="AP71">STOWA2024_NDJF_V(AP$34*60,$C71,2150,"H","")</f>
        <v>42.636421671202292</v>
      </c>
      <c r="AQ71" s="17" cm="1">
        <f t="array" ref="AQ71">STOWA2024_NDJF_V(AQ$34*60,$C71,2150,"H","")</f>
        <v>54.771648482293216</v>
      </c>
      <c r="AR71" s="17" cm="1">
        <f t="array" ref="AR71">STOWA2024_NDJF_V(AR$34*60,$C71,2150,"H","")</f>
        <v>70.982098612430491</v>
      </c>
      <c r="AS71" s="17" cm="1">
        <f t="array" ref="AS71">STOWA2024_NDJF_V(AS$34*60,$C71,2150,"H","")</f>
        <v>82.637793247433009</v>
      </c>
      <c r="AT71" s="17" cm="1">
        <f t="array" ref="AT71">STOWA2024_NDJF_V(AT$34*60,$C71,2150,"H","")</f>
        <v>92.337309722028195</v>
      </c>
      <c r="AU71" s="17" cm="1">
        <f t="array" ref="AU71">STOWA2024_NDJF_V(AU$34*60,$C71,2150,"H","")</f>
        <v>124.5183542893127</v>
      </c>
      <c r="AV71" s="17" cm="1">
        <f t="array" ref="AV71">STOWA2024_NDJF_V(AV$34*60,$C71,2150,"H","")</f>
        <v>137.45730667649647</v>
      </c>
    </row>
    <row r="72" spans="2:48" x14ac:dyDescent="0.3">
      <c r="B72" s="15" t="s">
        <v>65</v>
      </c>
      <c r="C72">
        <v>20</v>
      </c>
      <c r="D72" s="17" cm="1">
        <f t="array" ref="D72">STOWA2024_NDJF_V(D$2*60,$C72,2150,"L","")</f>
        <v>7.3498324982656653</v>
      </c>
      <c r="E72" s="17" cm="1">
        <f t="array" ref="E72">STOWA2024_NDJF_V(E$2*60,$C72,2150,"L","")</f>
        <v>10.158799227968917</v>
      </c>
      <c r="F72" s="17" cm="1">
        <f t="array" ref="F72">STOWA2024_NDJF_V(F$2*60,$C72,2150,"L","")</f>
        <v>13.491067168102393</v>
      </c>
      <c r="G72" s="17" cm="1">
        <f t="array" ref="G72">STOWA2024_NDJF_V(G$2*60,$C72,2150,"L","")</f>
        <v>18.079466404899652</v>
      </c>
      <c r="H72" s="17" cm="1">
        <f t="array" ref="H72">STOWA2024_NDJF_V(H$2*60,$C72,2150,"L","")</f>
        <v>24.234364387513892</v>
      </c>
      <c r="I72" s="17" cm="1">
        <f t="array" ref="I72">STOWA2024_NDJF_V(I$2*60,$C72,2150,"L","")</f>
        <v>31.630220238214122</v>
      </c>
      <c r="J72" s="17" cm="1">
        <f t="array" ref="J72">STOWA2024_NDJF_V(J$2*60,$C72,2150,"L","")</f>
        <v>36.537058702195388</v>
      </c>
      <c r="K72" s="17" cm="1">
        <f t="array" ref="K72">STOWA2024_NDJF_V(K$2*60,$C72,2150,"L","")</f>
        <v>46.991410936427506</v>
      </c>
      <c r="L72" s="17" cm="1">
        <f t="array" ref="L72">STOWA2024_NDJF_V(L$2*60,$C72,2150,"L","")</f>
        <v>62.182321864157636</v>
      </c>
      <c r="M72" s="17" cm="1">
        <f t="array" ref="M72">STOWA2024_NDJF_V(M$2*60,$C72,2150,"L","")</f>
        <v>73.484487823663954</v>
      </c>
      <c r="N72" s="17" cm="1">
        <f t="array" ref="N72">STOWA2024_NDJF_V(N$2*60,$C72,2150,"L","")</f>
        <v>82.815837553232285</v>
      </c>
      <c r="O72" s="17" cm="1">
        <f t="array" ref="O72">STOWA2024_NDJF_V(O$2*60,$C72,2150,"L","")</f>
        <v>110.70515595661958</v>
      </c>
      <c r="P72" s="17" cm="1">
        <f t="array" ref="P72">STOWA2024_NDJF_V(P$2*60,$C72,2150,"L","")</f>
        <v>121.42064781827582</v>
      </c>
      <c r="R72" s="15" t="s">
        <v>65</v>
      </c>
      <c r="S72">
        <v>20</v>
      </c>
      <c r="T72" s="17" cm="1">
        <f t="array" ref="T72">STOWA2024_NDJF_V(T$34*60,$C72,2150,"M","")</f>
        <v>7.9803406301484721</v>
      </c>
      <c r="U72" s="17" cm="1">
        <f t="array" ref="U72">STOWA2024_NDJF_V(U$34*60,$C72,2150,"M","")</f>
        <v>11.030275622146689</v>
      </c>
      <c r="V72" s="17" cm="1">
        <f t="array" ref="V72">STOWA2024_NDJF_V(V$34*60,$C72,2150,"M","")</f>
        <v>14.648403414781882</v>
      </c>
      <c r="W72" s="17" cm="1">
        <f t="array" ref="W72">STOWA2024_NDJF_V(W$34*60,$C72,2150,"M","")</f>
        <v>19.630420197531134</v>
      </c>
      <c r="X72" s="17" cm="1">
        <f t="array" ref="X72">STOWA2024_NDJF_V(X$34*60,$C72,2150,"M","")</f>
        <v>26.313318407342809</v>
      </c>
      <c r="Y72" s="17" cm="1">
        <f t="array" ref="Y72">STOWA2024_NDJF_V(Y$34*60,$C72,2150,"M","")</f>
        <v>34.34363052044084</v>
      </c>
      <c r="Z72" s="17" cm="1">
        <f t="array" ref="Z72">STOWA2024_NDJF_V(Z$34*60,$C72,2150,"M","")</f>
        <v>39.671403958668868</v>
      </c>
      <c r="AA72" s="17" cm="1">
        <f t="array" ref="AA72">STOWA2024_NDJF_V(AA$34*60,$C72,2150,"M","")</f>
        <v>51.022586712345614</v>
      </c>
      <c r="AB72" s="17" cm="1">
        <f t="array" ref="AB72">STOWA2024_NDJF_V(AB$34*60,$C72,2150,"M","")</f>
        <v>66.961544510211837</v>
      </c>
      <c r="AC72" s="17" cm="1">
        <f t="array" ref="AC72">STOWA2024_NDJF_V(AC$34*60,$C72,2150,"M","")</f>
        <v>78.645218053913226</v>
      </c>
      <c r="AD72" s="17" cm="1">
        <f t="array" ref="AD72">STOWA2024_NDJF_V(AD$34*60,$C72,2150,"M","")</f>
        <v>88.277544969480175</v>
      </c>
      <c r="AE72" s="17" cm="1">
        <f t="array" ref="AE72">STOWA2024_NDJF_V(AE$34*60,$C72,2150,"M","")</f>
        <v>117.79831661357213</v>
      </c>
      <c r="AF72" s="17" cm="1">
        <f t="array" ref="AF72">STOWA2024_NDJF_V(AF$34*60,$C72,2150,"M","")</f>
        <v>129.20037726812885</v>
      </c>
      <c r="AH72" s="15" t="s">
        <v>65</v>
      </c>
      <c r="AI72">
        <v>20</v>
      </c>
      <c r="AJ72" s="17" cm="1">
        <f t="array" ref="AJ72">STOWA2024_NDJF_V(AJ$34*60,$C72,2150,"H","")</f>
        <v>9.6293618981496607</v>
      </c>
      <c r="AK72" s="17" cm="1">
        <f t="array" ref="AK72">STOWA2024_NDJF_V(AK$34*60,$C72,2150,"H","")</f>
        <v>13.309521576150102</v>
      </c>
      <c r="AL72" s="17" cm="1">
        <f t="array" ref="AL72">STOWA2024_NDJF_V(AL$34*60,$C72,2150,"H","")</f>
        <v>17.675282829174392</v>
      </c>
      <c r="AM72" s="17" cm="1">
        <f t="array" ref="AM72">STOWA2024_NDJF_V(AM$34*60,$C72,2150,"H","")</f>
        <v>23.686760885951934</v>
      </c>
      <c r="AN72" s="17" cm="1">
        <f t="array" ref="AN72">STOWA2024_NDJF_V(AN$34*60,$C72,2150,"H","")</f>
        <v>31.750582766895363</v>
      </c>
      <c r="AO72" s="17" cm="1">
        <f t="array" ref="AO72">STOWA2024_NDJF_V(AO$34*60,$C72,2150,"H","")</f>
        <v>41.440242027803031</v>
      </c>
      <c r="AP72" s="17" cm="1">
        <f t="array" ref="AP72">STOWA2024_NDJF_V(AP$34*60,$C72,2150,"H","")</f>
        <v>47.868922321753381</v>
      </c>
      <c r="AQ72" s="17" cm="1">
        <f t="array" ref="AQ72">STOWA2024_NDJF_V(AQ$34*60,$C72,2150,"H","")</f>
        <v>61.565661818592979</v>
      </c>
      <c r="AR72" s="17" cm="1">
        <f t="array" ref="AR72">STOWA2024_NDJF_V(AR$34*60,$C72,2150,"H","")</f>
        <v>79.461049892199782</v>
      </c>
      <c r="AS72" s="17" cm="1">
        <f t="array" ref="AS72">STOWA2024_NDJF_V(AS$34*60,$C72,2150,"H","")</f>
        <v>92.142512502257475</v>
      </c>
      <c r="AT72" s="17" cm="1">
        <f t="array" ref="AT72">STOWA2024_NDJF_V(AT$34*60,$C72,2150,"H","")</f>
        <v>102.56201051966694</v>
      </c>
      <c r="AU72" s="17" cm="1">
        <f t="array" ref="AU72">STOWA2024_NDJF_V(AU$34*60,$C72,2150,"H","")</f>
        <v>136.34965987021729</v>
      </c>
      <c r="AV72" s="17" cm="1">
        <f t="array" ref="AV72">STOWA2024_NDJF_V(AV$34*60,$C72,2150,"H","")</f>
        <v>149.54736198312912</v>
      </c>
    </row>
    <row r="73" spans="2:48" x14ac:dyDescent="0.3">
      <c r="B73" s="15" t="s">
        <v>66</v>
      </c>
      <c r="C73">
        <v>25</v>
      </c>
      <c r="D73" s="17" cm="1">
        <f t="array" ref="D73">STOWA2024_NDJF_V(D$2*60,$C73,2150,"L","")</f>
        <v>7.7529030743366567</v>
      </c>
      <c r="E73" s="17" cm="1">
        <f t="array" ref="E73">STOWA2024_NDJF_V(E$2*60,$C73,2150,"L","")</f>
        <v>10.634881967692678</v>
      </c>
      <c r="F73" s="17" cm="1">
        <f t="array" ref="F73">STOWA2024_NDJF_V(F$2*60,$C73,2150,"L","")</f>
        <v>14.064737526592967</v>
      </c>
      <c r="G73" s="17" cm="1">
        <f t="array" ref="G73">STOWA2024_NDJF_V(G$2*60,$C73,2150,"L","")</f>
        <v>18.790771379128874</v>
      </c>
      <c r="H73" s="17" cm="1">
        <f t="array" ref="H73">STOWA2024_NDJF_V(H$2*60,$C73,2150,"L","")</f>
        <v>25.146475259523665</v>
      </c>
      <c r="I73" s="17" cm="1">
        <f t="array" ref="I73">STOWA2024_NDJF_V(I$2*60,$C73,2150,"L","")</f>
        <v>32.778277318965799</v>
      </c>
      <c r="J73" s="17" cm="1">
        <f t="array" ref="J73">STOWA2024_NDJF_V(J$2*60,$C73,2150,"L","")</f>
        <v>37.840308746529104</v>
      </c>
      <c r="K73" s="17" cm="1">
        <f t="array" ref="K73">STOWA2024_NDJF_V(K$2*60,$C73,2150,"L","")</f>
        <v>48.717441530447005</v>
      </c>
      <c r="L73" s="17" cm="1">
        <f t="array" ref="L73">STOWA2024_NDJF_V(L$2*60,$C73,2150,"L","")</f>
        <v>64.373771713218559</v>
      </c>
      <c r="M73" s="17" cm="1">
        <f t="array" ref="M73">STOWA2024_NDJF_V(M$2*60,$C73,2150,"L","")</f>
        <v>75.968660446634416</v>
      </c>
      <c r="N73" s="17" cm="1">
        <f t="array" ref="N73">STOWA2024_NDJF_V(N$2*60,$C73,2150,"L","")</f>
        <v>85.500625124912531</v>
      </c>
      <c r="O73" s="17" cm="1">
        <f t="array" ref="O73">STOWA2024_NDJF_V(O$2*60,$C73,2150,"L","")</f>
        <v>113.73301901993254</v>
      </c>
      <c r="P73" s="17" cm="1">
        <f t="array" ref="P73">STOWA2024_NDJF_V(P$2*60,$C73,2150,"L","")</f>
        <v>124.46667294688278</v>
      </c>
      <c r="R73" s="15" t="s">
        <v>66</v>
      </c>
      <c r="S73">
        <v>25</v>
      </c>
      <c r="T73" s="17" cm="1">
        <f t="array" ref="T73">STOWA2024_NDJF_V(T$34*60,$C73,2150,"M","")</f>
        <v>8.4179887664557569</v>
      </c>
      <c r="U73" s="17" cm="1">
        <f t="array" ref="U73">STOWA2024_NDJF_V(U$34*60,$C73,2150,"M","")</f>
        <v>11.54719929789392</v>
      </c>
      <c r="V73" s="17" cm="1">
        <f t="array" ref="V73">STOWA2024_NDJF_V(V$34*60,$C73,2150,"M","")</f>
        <v>15.271286299698572</v>
      </c>
      <c r="W73" s="17" cm="1">
        <f t="array" ref="W73">STOWA2024_NDJF_V(W$34*60,$C73,2150,"M","")</f>
        <v>20.402744735213812</v>
      </c>
      <c r="X73" s="17" cm="1">
        <f t="array" ref="X73">STOWA2024_NDJF_V(X$34*60,$C73,2150,"M","")</f>
        <v>27.303675051908158</v>
      </c>
      <c r="Y73" s="17" cm="1">
        <f t="array" ref="Y73">STOWA2024_NDJF_V(Y$34*60,$C73,2150,"M","")</f>
        <v>35.590174107578939</v>
      </c>
      <c r="Z73" s="17" cm="1">
        <f t="array" ref="Z73">STOWA2024_NDJF_V(Z$34*60,$C73,2150,"M","")</f>
        <v>41.086453795858134</v>
      </c>
      <c r="AA73" s="17" cm="1">
        <f t="array" ref="AA73">STOWA2024_NDJF_V(AA$34*60,$C73,2150,"M","")</f>
        <v>52.896685486920873</v>
      </c>
      <c r="AB73" s="17" cm="1">
        <f t="array" ref="AB73">STOWA2024_NDJF_V(AB$34*60,$C73,2150,"M","")</f>
        <v>69.32142529643211</v>
      </c>
      <c r="AC73" s="17" cm="1">
        <f t="array" ref="AC73">STOWA2024_NDJF_V(AC$34*60,$C73,2150,"M","")</f>
        <v>81.303851234917175</v>
      </c>
      <c r="AD73" s="17" cm="1">
        <f t="array" ref="AD73">STOWA2024_NDJF_V(AD$34*60,$C73,2150,"M","")</f>
        <v>91.139394376487161</v>
      </c>
      <c r="AE73" s="17" cm="1">
        <f t="array" ref="AE73">STOWA2024_NDJF_V(AE$34*60,$C73,2150,"M","")</f>
        <v>121.02018255750745</v>
      </c>
      <c r="AF73" s="17" cm="1">
        <f t="array" ref="AF73">STOWA2024_NDJF_V(AF$34*60,$C73,2150,"M","")</f>
        <v>132.44156896703348</v>
      </c>
      <c r="AH73" s="15" t="s">
        <v>66</v>
      </c>
      <c r="AI73">
        <v>25</v>
      </c>
      <c r="AJ73" s="17" cm="1">
        <f t="array" ref="AJ73">STOWA2024_NDJF_V(AJ$34*60,$C73,2150,"H","")</f>
        <v>10.157443653536482</v>
      </c>
      <c r="AK73" s="17" cm="1">
        <f t="array" ref="AK73">STOWA2024_NDJF_V(AK$34*60,$C73,2150,"H","")</f>
        <v>13.933260007651018</v>
      </c>
      <c r="AL73" s="17" cm="1">
        <f t="array" ref="AL73">STOWA2024_NDJF_V(AL$34*60,$C73,2150,"H","")</f>
        <v>18.426875398590155</v>
      </c>
      <c r="AM73" s="17" cm="1">
        <f t="array" ref="AM73">STOWA2024_NDJF_V(AM$34*60,$C73,2150,"H","")</f>
        <v>24.618675051128275</v>
      </c>
      <c r="AN73" s="17" cm="1">
        <f t="array" ref="AN73">STOWA2024_NDJF_V(AN$34*60,$C73,2150,"H","")</f>
        <v>32.945582201221448</v>
      </c>
      <c r="AO73" s="17" cm="1">
        <f t="array" ref="AO73">STOWA2024_NDJF_V(AO$34*60,$C73,2150,"H","")</f>
        <v>42.944365708567155</v>
      </c>
      <c r="AP73" s="17" cm="1">
        <f t="array" ref="AP73">STOWA2024_NDJF_V(AP$34*60,$C73,2150,"H","")</f>
        <v>49.576371617180222</v>
      </c>
      <c r="AQ73" s="17" cm="1">
        <f t="array" ref="AQ73">STOWA2024_NDJF_V(AQ$34*60,$C73,2150,"H","")</f>
        <v>63.827015834621768</v>
      </c>
      <c r="AR73" s="17" cm="1">
        <f t="array" ref="AR73">STOWA2024_NDJF_V(AR$34*60,$C73,2150,"H","")</f>
        <v>82.261442360221423</v>
      </c>
      <c r="AS73" s="17" cm="1">
        <f t="array" ref="AS73">STOWA2024_NDJF_V(AS$34*60,$C73,2150,"H","")</f>
        <v>95.257427142733619</v>
      </c>
      <c r="AT73" s="17" cm="1">
        <f t="array" ref="AT73">STOWA2024_NDJF_V(AT$34*60,$C73,2150,"H","")</f>
        <v>105.88694472675924</v>
      </c>
      <c r="AU73" s="17" cm="1">
        <f t="array" ref="AU73">STOWA2024_NDJF_V(AU$34*60,$C73,2150,"H","")</f>
        <v>140.07891796347263</v>
      </c>
      <c r="AV73" s="17" cm="1">
        <f t="array" ref="AV73">STOWA2024_NDJF_V(AV$34*60,$C73,2150,"H","")</f>
        <v>153.29898932742771</v>
      </c>
    </row>
    <row r="74" spans="2:48" x14ac:dyDescent="0.3">
      <c r="B74" s="15" t="s">
        <v>67</v>
      </c>
      <c r="C74">
        <v>50</v>
      </c>
      <c r="D74" s="17" cm="1">
        <f t="array" ref="D74">STOWA2024_NDJF_V(D$2*60,$C74,2150,"L","")</f>
        <v>9.1044329349993482</v>
      </c>
      <c r="E74" s="17" cm="1">
        <f t="array" ref="E74">STOWA2024_NDJF_V(E$2*60,$C74,2150,"L","")</f>
        <v>12.196387642492008</v>
      </c>
      <c r="F74" s="17" cm="1">
        <f t="array" ref="F74">STOWA2024_NDJF_V(F$2*60,$C74,2150,"L","")</f>
        <v>15.924238776456786</v>
      </c>
      <c r="G74" s="17" cm="1">
        <f t="array" ref="G74">STOWA2024_NDJF_V(G$2*60,$C74,2150,"L","")</f>
        <v>21.073052420004945</v>
      </c>
      <c r="H74" s="17" cm="1">
        <f t="array" ref="H74">STOWA2024_NDJF_V(H$2*60,$C74,2150,"L","")</f>
        <v>28.048110452340914</v>
      </c>
      <c r="I74" s="17" cm="1">
        <f t="array" ref="I74">STOWA2024_NDJF_V(I$2*60,$C74,2150,"L","")</f>
        <v>36.405216079976178</v>
      </c>
      <c r="J74" s="17" cm="1">
        <f t="array" ref="J74">STOWA2024_NDJF_V(J$2*60,$C74,2150,"L","")</f>
        <v>41.943881672021227</v>
      </c>
      <c r="K74" s="17" cm="1">
        <f t="array" ref="K74">STOWA2024_NDJF_V(K$2*60,$C74,2150,"L","")</f>
        <v>54.261859320414835</v>
      </c>
      <c r="L74" s="17" cm="1">
        <f t="array" ref="L74">STOWA2024_NDJF_V(L$2*60,$C74,2150,"L","")</f>
        <v>71.358337555884148</v>
      </c>
      <c r="M74" s="17" cm="1">
        <f t="array" ref="M74">STOWA2024_NDJF_V(M$2*60,$C74,2150,"L","")</f>
        <v>83.824535638532637</v>
      </c>
      <c r="N74" s="17" cm="1">
        <f t="array" ref="N74">STOWA2024_NDJF_V(N$2*60,$C74,2150,"L","")</f>
        <v>93.924892864884526</v>
      </c>
      <c r="O74" s="17" cm="1">
        <f t="array" ref="O74">STOWA2024_NDJF_V(O$2*60,$C74,2150,"L","")</f>
        <v>122.9426286131071</v>
      </c>
      <c r="P74" s="17" cm="1">
        <f t="array" ref="P74">STOWA2024_NDJF_V(P$2*60,$C74,2150,"L","")</f>
        <v>133.58902599491012</v>
      </c>
      <c r="R74" s="15" t="s">
        <v>67</v>
      </c>
      <c r="S74">
        <v>50</v>
      </c>
      <c r="T74" s="17" cm="1">
        <f t="array" ref="T74">STOWA2024_NDJF_V(T$34*60,$C74,2150,"M","")</f>
        <v>9.8854601220887552</v>
      </c>
      <c r="U74" s="17" cm="1">
        <f t="array" ref="U74">STOWA2024_NDJF_V(U$34*60,$C74,2150,"M","")</f>
        <v>13.242659321472551</v>
      </c>
      <c r="V74" s="17" cm="1">
        <f t="array" ref="V74">STOWA2024_NDJF_V(V$34*60,$C74,2150,"M","")</f>
        <v>17.290305560287401</v>
      </c>
      <c r="W74" s="17" cm="1">
        <f t="array" ref="W74">STOWA2024_NDJF_V(W$34*60,$C74,2150,"M","")</f>
        <v>22.880812109432021</v>
      </c>
      <c r="X74" s="17" cm="1">
        <f t="array" ref="X74">STOWA2024_NDJF_V(X$34*60,$C74,2150,"M","")</f>
        <v>30.454228105814121</v>
      </c>
      <c r="Y74" s="17" cm="1">
        <f t="array" ref="Y74">STOWA2024_NDJF_V(Y$34*60,$C74,2150,"M","")</f>
        <v>39.528251167754313</v>
      </c>
      <c r="Z74" s="17" cm="1">
        <f t="array" ref="Z74">STOWA2024_NDJF_V(Z$34*60,$C74,2150,"M","")</f>
        <v>45.542053260717985</v>
      </c>
      <c r="AA74" s="17" cm="1">
        <f t="array" ref="AA74">STOWA2024_NDJF_V(AA$34*60,$C74,2150,"M","")</f>
        <v>58.916733232259162</v>
      </c>
      <c r="AB74" s="17" cm="1">
        <f t="array" ref="AB74">STOWA2024_NDJF_V(AB$34*60,$C74,2150,"M","")</f>
        <v>76.842812445337231</v>
      </c>
      <c r="AC74" s="17" cm="1">
        <f t="array" ref="AC74">STOWA2024_NDJF_V(AC$34*60,$C74,2150,"M","")</f>
        <v>89.711435417224109</v>
      </c>
      <c r="AD74" s="17" cm="1">
        <f t="array" ref="AD74">STOWA2024_NDJF_V(AD$34*60,$C74,2150,"M","")</f>
        <v>100.11924287191898</v>
      </c>
      <c r="AE74" s="17" cm="1">
        <f t="array" ref="AE74">STOWA2024_NDJF_V(AE$34*60,$C74,2150,"M","")</f>
        <v>130.81987524001704</v>
      </c>
      <c r="AF74" s="17" cm="1">
        <f t="array" ref="AF74">STOWA2024_NDJF_V(AF$34*60,$C74,2150,"M","")</f>
        <v>142.14841435581914</v>
      </c>
      <c r="AH74" s="15" t="s">
        <v>67</v>
      </c>
      <c r="AI74">
        <v>50</v>
      </c>
      <c r="AJ74" s="17" cm="1">
        <f t="array" ref="AJ74">STOWA2024_NDJF_V(AJ$34*60,$C74,2150,"H","")</f>
        <v>11.928146611399512</v>
      </c>
      <c r="AK74" s="17" cm="1">
        <f t="array" ref="AK74">STOWA2024_NDJF_V(AK$34*60,$C74,2150,"H","")</f>
        <v>15.979062174190902</v>
      </c>
      <c r="AL74" s="17" cm="1">
        <f t="array" ref="AL74">STOWA2024_NDJF_V(AL$34*60,$C74,2150,"H","")</f>
        <v>20.86309561030594</v>
      </c>
      <c r="AM74" s="17" cm="1">
        <f t="array" ref="AM74">STOWA2024_NDJF_V(AM$34*60,$C74,2150,"H","")</f>
        <v>27.608798989472074</v>
      </c>
      <c r="AN74" s="17" cm="1">
        <f t="array" ref="AN74">STOWA2024_NDJF_V(AN$34*60,$C74,2150,"H","")</f>
        <v>36.747151199513283</v>
      </c>
      <c r="AO74" s="17" cm="1">
        <f t="array" ref="AO74">STOWA2024_NDJF_V(AO$34*60,$C74,2150,"H","")</f>
        <v>47.696189089635595</v>
      </c>
      <c r="AP74" s="17" cm="1">
        <f t="array" ref="AP74">STOWA2024_NDJF_V(AP$34*60,$C74,2150,"H","")</f>
        <v>54.952655877309503</v>
      </c>
      <c r="AQ74" s="17" cm="1">
        <f t="array" ref="AQ74">STOWA2024_NDJF_V(AQ$34*60,$C74,2150,"H","")</f>
        <v>71.091018847852013</v>
      </c>
      <c r="AR74" s="17" cm="1">
        <f t="array" ref="AR74">STOWA2024_NDJF_V(AR$34*60,$C74,2150,"H","")</f>
        <v>91.186823694676093</v>
      </c>
      <c r="AS74" s="17" cm="1">
        <f t="array" ref="AS74">STOWA2024_NDJF_V(AS$34*60,$C74,2150,"H","")</f>
        <v>105.10794253072486</v>
      </c>
      <c r="AT74" s="17" cm="1">
        <f t="array" ref="AT74">STOWA2024_NDJF_V(AT$34*60,$C74,2150,"H","")</f>
        <v>116.31985058262445</v>
      </c>
      <c r="AU74" s="17" cm="1">
        <f t="array" ref="AU74">STOWA2024_NDJF_V(AU$34*60,$C74,2150,"H","")</f>
        <v>151.42190487962768</v>
      </c>
      <c r="AV74" s="17" cm="1">
        <f t="array" ref="AV74">STOWA2024_NDJF_V(AV$34*60,$C74,2150,"H","")</f>
        <v>164.53450699204279</v>
      </c>
    </row>
    <row r="75" spans="2:48" x14ac:dyDescent="0.3">
      <c r="B75" s="15" t="s">
        <v>68</v>
      </c>
      <c r="C75">
        <v>100</v>
      </c>
      <c r="D75" s="17" cm="1">
        <f t="array" ref="D75">STOWA2024_NDJF_V(D$2*60,$C75,2150,"L","")</f>
        <v>10.620562856106858</v>
      </c>
      <c r="E75" s="17" cm="1">
        <f t="array" ref="E75">STOWA2024_NDJF_V(E$2*60,$C75,2150,"L","")</f>
        <v>13.891172770145081</v>
      </c>
      <c r="F75" s="17" cm="1">
        <f t="array" ref="F75">STOWA2024_NDJF_V(F$2*60,$C75,2150,"L","")</f>
        <v>17.907016840662436</v>
      </c>
      <c r="G75" s="17" cm="1">
        <f t="array" ref="G75">STOWA2024_NDJF_V(G$2*60,$C75,2150,"L","")</f>
        <v>23.469681490179163</v>
      </c>
      <c r="H75" s="17" cm="1">
        <f t="array" ref="H75">STOWA2024_NDJF_V(H$2*60,$C75,2150,"L","")</f>
        <v>31.056098424150949</v>
      </c>
      <c r="I75" s="17" cm="1">
        <f t="array" ref="I75">STOWA2024_NDJF_V(I$2*60,$C75,2150,"L","")</f>
        <v>40.125898556012544</v>
      </c>
      <c r="J75" s="17" cm="1">
        <f t="array" ref="J75">STOWA2024_NDJF_V(J$2*60,$C75,2150,"L","")</f>
        <v>46.132473442315984</v>
      </c>
      <c r="K75" s="17" cm="1">
        <f t="array" ref="K75">STOWA2024_NDJF_V(K$2*60,$C75,2150,"L","")</f>
        <v>60.094042258331683</v>
      </c>
      <c r="L75" s="17" cm="1">
        <f t="array" ref="L75">STOWA2024_NDJF_V(L$2*60,$C75,2150,"L","")</f>
        <v>78.619348569547057</v>
      </c>
      <c r="M75" s="17" cm="1">
        <f t="array" ref="M75">STOWA2024_NDJF_V(M$2*60,$C75,2150,"L","")</f>
        <v>91.895673118270437</v>
      </c>
      <c r="N75" s="17" cm="1">
        <f t="array" ref="N75">STOWA2024_NDJF_V(N$2*60,$C75,2150,"L","")</f>
        <v>102.47860875270031</v>
      </c>
      <c r="O75" s="17" cm="1">
        <f t="array" ref="O75">STOWA2024_NDJF_V(O$2*60,$C75,2150,"L","")</f>
        <v>131.86322398073213</v>
      </c>
      <c r="P75" s="17" cm="1">
        <f t="array" ref="P75">STOWA2024_NDJF_V(P$2*60,$C75,2150,"L","")</f>
        <v>142.21929785212703</v>
      </c>
      <c r="R75" s="15" t="s">
        <v>68</v>
      </c>
      <c r="S75">
        <v>100</v>
      </c>
      <c r="T75" s="17" cm="1">
        <f t="array" ref="T75">STOWA2024_NDJF_V(T$34*60,$C75,2150,"M","")</f>
        <v>11.531651815961112</v>
      </c>
      <c r="U75" s="17" cm="1">
        <f t="array" ref="U75">STOWA2024_NDJF_V(U$34*60,$C75,2150,"M","")</f>
        <v>15.082832225654064</v>
      </c>
      <c r="V75" s="17" cm="1">
        <f t="array" ref="V75">STOWA2024_NDJF_V(V$34*60,$C75,2150,"M","")</f>
        <v>19.443176982878501</v>
      </c>
      <c r="W75" s="17" cm="1">
        <f t="array" ref="W75">STOWA2024_NDJF_V(W$34*60,$C75,2150,"M","")</f>
        <v>25.483036901441825</v>
      </c>
      <c r="X75" s="17" cm="1">
        <f t="array" ref="X75">STOWA2024_NDJF_V(X$34*60,$C75,2150,"M","")</f>
        <v>33.720257451666278</v>
      </c>
      <c r="Y75" s="17" cm="1">
        <f t="array" ref="Y75">STOWA2024_NDJF_V(Y$34*60,$C75,2150,"M","")</f>
        <v>43.568113782637163</v>
      </c>
      <c r="Z75" s="17" cm="1">
        <f t="array" ref="Z75">STOWA2024_NDJF_V(Z$34*60,$C75,2150,"M","")</f>
        <v>50.089964943804141</v>
      </c>
      <c r="AA75" s="17" cm="1">
        <f t="array" ref="AA75">STOWA2024_NDJF_V(AA$34*60,$C75,2150,"M","")</f>
        <v>65.249232166472851</v>
      </c>
      <c r="AB75" s="17" cm="1">
        <f t="array" ref="AB75">STOWA2024_NDJF_V(AB$34*60,$C75,2150,"M","")</f>
        <v>84.661891849330686</v>
      </c>
      <c r="AC75" s="17" cm="1">
        <f t="array" ref="AC75">STOWA2024_NDJF_V(AC$34*60,$C75,2150,"M","")</f>
        <v>98.349399507826135</v>
      </c>
      <c r="AD75" s="17" cm="1">
        <f t="array" ref="AD75">STOWA2024_NDJF_V(AD$34*60,$C75,2150,"M","")</f>
        <v>109.23707662512412</v>
      </c>
      <c r="AE75" s="17" cm="1">
        <f t="array" ref="AE75">STOWA2024_NDJF_V(AE$34*60,$C75,2150,"M","")</f>
        <v>140.31203582112701</v>
      </c>
      <c r="AF75" s="17" cm="1">
        <f t="array" ref="AF75">STOWA2024_NDJF_V(AF$34*60,$C75,2150,"M","")</f>
        <v>151.33164966146299</v>
      </c>
      <c r="AH75" s="15" t="s">
        <v>68</v>
      </c>
      <c r="AI75">
        <v>100</v>
      </c>
      <c r="AJ75" s="17" cm="1">
        <f t="array" ref="AJ75">STOWA2024_NDJF_V(AJ$34*60,$C75,2150,"H","")</f>
        <v>13.914499864810704</v>
      </c>
      <c r="AK75" s="17" cm="1">
        <f t="array" ref="AK75">STOWA2024_NDJF_V(AK$34*60,$C75,2150,"H","")</f>
        <v>18.19948003236987</v>
      </c>
      <c r="AL75" s="17" cm="1">
        <f t="array" ref="AL75">STOWA2024_NDJF_V(AL$34*60,$C75,2150,"H","")</f>
        <v>23.460826585597442</v>
      </c>
      <c r="AM75" s="17" cm="1">
        <f t="array" ref="AM75">STOWA2024_NDJF_V(AM$34*60,$C75,2150,"H","")</f>
        <v>30.748735669359565</v>
      </c>
      <c r="AN75" s="17" cm="1">
        <f t="array" ref="AN75">STOWA2024_NDJF_V(AN$34*60,$C75,2150,"H","")</f>
        <v>40.688057985167909</v>
      </c>
      <c r="AO75" s="17" cm="1">
        <f t="array" ref="AO75">STOWA2024_NDJF_V(AO$34*60,$C75,2150,"H","")</f>
        <v>52.570830529193849</v>
      </c>
      <c r="AP75" s="17" cm="1">
        <f t="array" ref="AP75">STOWA2024_NDJF_V(AP$34*60,$C75,2150,"H","")</f>
        <v>60.440327332311647</v>
      </c>
      <c r="AQ75" s="17" cm="1">
        <f t="array" ref="AQ75">STOWA2024_NDJF_V(AQ$34*60,$C75,2150,"H","")</f>
        <v>78.732036541611308</v>
      </c>
      <c r="AR75" s="17" cm="1">
        <f t="array" ref="AR75">STOWA2024_NDJF_V(AR$34*60,$C75,2150,"H","")</f>
        <v>100.46546658107253</v>
      </c>
      <c r="AS75" s="17" cm="1">
        <f t="array" ref="AS75">STOWA2024_NDJF_V(AS$34*60,$C75,2150,"H","")</f>
        <v>115.22837621897177</v>
      </c>
      <c r="AT75" s="17" cm="1">
        <f t="array" ref="AT75">STOWA2024_NDJF_V(AT$34*60,$C75,2150,"H","")</f>
        <v>126.9130695222325</v>
      </c>
      <c r="AU75" s="17" cm="1">
        <f t="array" ref="AU75">STOWA2024_NDJF_V(AU$34*60,$C75,2150,"H","")</f>
        <v>162.40892832677525</v>
      </c>
      <c r="AV75" s="17" cm="1">
        <f t="array" ref="AV75">STOWA2024_NDJF_V(AV$34*60,$C75,2150,"H","")</f>
        <v>175.16395439357251</v>
      </c>
    </row>
    <row r="76" spans="2:48" x14ac:dyDescent="0.3">
      <c r="B76" s="15" t="s">
        <v>69</v>
      </c>
      <c r="C76">
        <v>200</v>
      </c>
      <c r="D76" s="17" cm="1">
        <f t="array" ref="D76">STOWA2024_NDJF_V(D$2*60,$C76,2150,"L","")</f>
        <v>12.321339142729414</v>
      </c>
      <c r="E76" s="17" cm="1">
        <f t="array" ref="E76">STOWA2024_NDJF_V(E$2*60,$C76,2150,"L","")</f>
        <v>15.730613173897105</v>
      </c>
      <c r="F76" s="17" cm="1">
        <f t="array" ref="F76">STOWA2024_NDJF_V(F$2*60,$C76,2150,"L","")</f>
        <v>20.021244433778016</v>
      </c>
      <c r="G76" s="17" cm="1">
        <f t="array" ref="G76">STOWA2024_NDJF_V(G$2*60,$C76,2150,"L","")</f>
        <v>25.986387713966199</v>
      </c>
      <c r="H76" s="17" cm="1">
        <f t="array" ref="H76">STOWA2024_NDJF_V(H$2*60,$C76,2150,"L","")</f>
        <v>34.174337291997297</v>
      </c>
      <c r="I76" s="17" cm="1">
        <f t="array" ref="I76">STOWA2024_NDJF_V(I$2*60,$C76,2150,"L","")</f>
        <v>43.942747695099492</v>
      </c>
      <c r="J76" s="17" cm="1">
        <f t="array" ref="J76">STOWA2024_NDJF_V(J$2*60,$C76,2150,"L","")</f>
        <v>50.407845498991776</v>
      </c>
      <c r="K76" s="17" cm="1">
        <f t="array" ref="K76">STOWA2024_NDJF_V(K$2*60,$C76,2150,"L","")</f>
        <v>66.228925867368801</v>
      </c>
      <c r="L76" s="17" cm="1">
        <f t="array" ref="L76">STOWA2024_NDJF_V(L$2*60,$C76,2150,"L","")</f>
        <v>86.167746297932126</v>
      </c>
      <c r="M76" s="17" cm="1">
        <f t="array" ref="M76">STOWA2024_NDJF_V(M$2*60,$C76,2150,"L","")</f>
        <v>100.18797138237846</v>
      </c>
      <c r="N76" s="17" cm="1">
        <f t="array" ref="N76">STOWA2024_NDJF_V(N$2*60,$C76,2150,"L","")</f>
        <v>111.16376190165646</v>
      </c>
      <c r="O76" s="17" cm="1">
        <f t="array" ref="O76">STOWA2024_NDJF_V(O$2*60,$C76,2150,"L","")</f>
        <v>140.5038749125444</v>
      </c>
      <c r="P76" s="17" cm="1">
        <f t="array" ref="P76">STOWA2024_NDJF_V(P$2*60,$C76,2150,"L","")</f>
        <v>150.38403253596766</v>
      </c>
      <c r="R76" s="15" t="s">
        <v>69</v>
      </c>
      <c r="S76">
        <v>200</v>
      </c>
      <c r="T76" s="17" cm="1">
        <f t="array" ref="T76">STOWA2024_NDJF_V(T$34*60,$C76,2150,"M","")</f>
        <v>13.378329832926775</v>
      </c>
      <c r="U76" s="17" cm="1">
        <f t="array" ref="U76">STOWA2024_NDJF_V(U$34*60,$C76,2150,"M","")</f>
        <v>17.080069712938688</v>
      </c>
      <c r="V76" s="17" cm="1">
        <f t="array" ref="V76">STOWA2024_NDJF_V(V$34*60,$C76,2150,"M","")</f>
        <v>21.738774381418207</v>
      </c>
      <c r="W76" s="17" cm="1">
        <f t="array" ref="W76">STOWA2024_NDJF_V(W$34*60,$C76,2150,"M","")</f>
        <v>28.215639710631621</v>
      </c>
      <c r="X76" s="17" cm="1">
        <f t="array" ref="X76">STOWA2024_NDJF_V(X$34*60,$C76,2150,"M","")</f>
        <v>37.105995607937778</v>
      </c>
      <c r="Y76" s="17" cm="1">
        <f t="array" ref="Y76">STOWA2024_NDJF_V(Y$34*60,$C76,2150,"M","")</f>
        <v>47.712392753755253</v>
      </c>
      <c r="Z76" s="17" cm="1">
        <f t="array" ref="Z76">STOWA2024_NDJF_V(Z$34*60,$C76,2150,"M","")</f>
        <v>54.732101392620123</v>
      </c>
      <c r="AA76" s="17" cm="1">
        <f t="array" ref="AA76">STOWA2024_NDJF_V(AA$34*60,$C76,2150,"M","")</f>
        <v>71.910399062178769</v>
      </c>
      <c r="AB76" s="17" cm="1">
        <f t="array" ref="AB76">STOWA2024_NDJF_V(AB$34*60,$C76,2150,"M","")</f>
        <v>92.790445999724781</v>
      </c>
      <c r="AC76" s="17" cm="1">
        <f t="array" ref="AC76">STOWA2024_NDJF_V(AC$34*60,$C76,2150,"M","")</f>
        <v>107.22405624781435</v>
      </c>
      <c r="AD76" s="17" cm="1">
        <f t="array" ref="AD76">STOWA2024_NDJF_V(AD$34*60,$C76,2150,"M","")</f>
        <v>118.49501593149142</v>
      </c>
      <c r="AE76" s="17" cm="1">
        <f t="array" ref="AE76">STOWA2024_NDJF_V(AE$34*60,$C76,2150,"M","")</f>
        <v>149.50631521504999</v>
      </c>
      <c r="AF76" s="17" cm="1">
        <f t="array" ref="AF76">STOWA2024_NDJF_V(AF$34*60,$C76,2150,"M","")</f>
        <v>160.0195196440477</v>
      </c>
      <c r="AH76" s="15" t="s">
        <v>69</v>
      </c>
      <c r="AI76">
        <v>200</v>
      </c>
      <c r="AJ76" s="17" cm="1">
        <f t="array" ref="AJ76">STOWA2024_NDJF_V(AJ$34*60,$C76,2150,"H","")</f>
        <v>16.142767022673727</v>
      </c>
      <c r="AK76" s="17" cm="1">
        <f t="array" ref="AK76">STOWA2024_NDJF_V(AK$34*60,$C76,2150,"H","")</f>
        <v>20.609417584278216</v>
      </c>
      <c r="AL76" s="17" cm="1">
        <f t="array" ref="AL76">STOWA2024_NDJF_V(AL$34*60,$C76,2150,"H","")</f>
        <v>26.230775782938718</v>
      </c>
      <c r="AM76" s="17" cm="1">
        <f t="array" ref="AM76">STOWA2024_NDJF_V(AM$34*60,$C76,2150,"H","")</f>
        <v>34.04599108652581</v>
      </c>
      <c r="AN76" s="17" cm="1">
        <f t="array" ref="AN76">STOWA2024_NDJF_V(AN$34*60,$C76,2150,"H","")</f>
        <v>44.773409665012899</v>
      </c>
      <c r="AO76" s="17" cm="1">
        <f t="array" ref="AO76">STOWA2024_NDJF_V(AO$34*60,$C76,2150,"H","")</f>
        <v>57.57146444562418</v>
      </c>
      <c r="AP76" s="17" cm="1">
        <f t="array" ref="AP76">STOWA2024_NDJF_V(AP$34*60,$C76,2150,"H","")</f>
        <v>66.041693729801963</v>
      </c>
      <c r="AQ76" s="17" cm="1">
        <f t="array" ref="AQ76">STOWA2024_NDJF_V(AQ$34*60,$C76,2150,"H","")</f>
        <v>86.769636648604873</v>
      </c>
      <c r="AR76" s="17" cm="1">
        <f t="array" ref="AR76">STOWA2024_NDJF_V(AR$34*60,$C76,2150,"H","")</f>
        <v>110.11135291210556</v>
      </c>
      <c r="AS76" s="17" cm="1">
        <f t="array" ref="AS76">STOWA2024_NDJF_V(AS$34*60,$C76,2150,"H","")</f>
        <v>125.6261243574159</v>
      </c>
      <c r="AT76" s="17" cm="1">
        <f t="array" ref="AT76">STOWA2024_NDJF_V(AT$34*60,$C76,2150,"H","")</f>
        <v>137.66906493259822</v>
      </c>
      <c r="AU76" s="17" cm="1">
        <f t="array" ref="AU76">STOWA2024_NDJF_V(AU$34*60,$C76,2150,"H","")</f>
        <v>173.0511590831417</v>
      </c>
      <c r="AV76" s="17" cm="1">
        <f t="array" ref="AV76">STOWA2024_NDJF_V(AV$34*60,$C76,2150,"H","")</f>
        <v>185.22002438825709</v>
      </c>
    </row>
    <row r="77" spans="2:48" x14ac:dyDescent="0.3">
      <c r="B77" s="15" t="s">
        <v>70</v>
      </c>
      <c r="C77">
        <v>250</v>
      </c>
      <c r="D77" s="17" cm="1">
        <f t="array" ref="D77">STOWA2024_NDJF_V(D$2*60,$C77,2150,"L","")</f>
        <v>12.911786381621589</v>
      </c>
      <c r="E77" s="17" cm="1">
        <f t="array" ref="E77">STOWA2024_NDJF_V(E$2*60,$C77,2150,"L","")</f>
        <v>16.355565656794589</v>
      </c>
      <c r="F77" s="17" cm="1">
        <f t="array" ref="F77">STOWA2024_NDJF_V(F$2*60,$C77,2150,"L","")</f>
        <v>20.731263312060197</v>
      </c>
      <c r="G77" s="17" cm="1">
        <f t="array" ref="G77">STOWA2024_NDJF_V(G$2*60,$C77,2150,"L","")</f>
        <v>26.823119037693971</v>
      </c>
      <c r="H77" s="17" cm="1">
        <f t="array" ref="H77">STOWA2024_NDJF_V(H$2*60,$C77,2150,"L","")</f>
        <v>35.202306916830992</v>
      </c>
      <c r="I77" s="17" cm="1">
        <f t="array" ref="I77">STOWA2024_NDJF_V(I$2*60,$C77,2150,"L","")</f>
        <v>45.192368856040808</v>
      </c>
      <c r="J77" s="17" cm="1">
        <f t="array" ref="J77">STOWA2024_NDJF_V(J$2*60,$C77,2150,"L","")</f>
        <v>51.802968308023871</v>
      </c>
      <c r="K77" s="17" cm="1">
        <f t="array" ref="K77">STOWA2024_NDJF_V(K$2*60,$C77,2150,"L","")</f>
        <v>68.270891786546869</v>
      </c>
      <c r="L77" s="17" cm="1">
        <f t="array" ref="L77">STOWA2024_NDJF_V(L$2*60,$C77,2150,"L","")</f>
        <v>88.660799441737495</v>
      </c>
      <c r="M77" s="17" cm="1">
        <f t="array" ref="M77">STOWA2024_NDJF_V(M$2*60,$C77,2150,"L","")</f>
        <v>102.9055478381959</v>
      </c>
      <c r="N77" s="17" cm="1">
        <f t="array" ref="N77">STOWA2024_NDJF_V(N$2*60,$C77,2150,"L","")</f>
        <v>113.9880560663785</v>
      </c>
      <c r="O77" s="17" cm="1">
        <f t="array" ref="O77">STOWA2024_NDJF_V(O$2*60,$C77,2150,"L","")</f>
        <v>143.22743041519854</v>
      </c>
      <c r="P77" s="17" cm="1">
        <f t="array" ref="P77">STOWA2024_NDJF_V(P$2*60,$C77,2150,"L","")</f>
        <v>152.91760588381135</v>
      </c>
      <c r="R77" s="15" t="s">
        <v>70</v>
      </c>
      <c r="S77">
        <v>250</v>
      </c>
      <c r="T77" s="17" cm="1">
        <f t="array" ref="T77">STOWA2024_NDJF_V(T$34*60,$C77,2150,"M","")</f>
        <v>14.019428809209854</v>
      </c>
      <c r="U77" s="17" cm="1">
        <f t="array" ref="U77">STOWA2024_NDJF_V(U$34*60,$C77,2150,"M","")</f>
        <v>17.758633978499272</v>
      </c>
      <c r="V77" s="17" cm="1">
        <f t="array" ref="V77">STOWA2024_NDJF_V(V$34*60,$C77,2150,"M","")</f>
        <v>22.509702494931648</v>
      </c>
      <c r="W77" s="17" cm="1">
        <f t="array" ref="W77">STOWA2024_NDJF_V(W$34*60,$C77,2150,"M","")</f>
        <v>29.124150344151275</v>
      </c>
      <c r="X77" s="17" cm="1">
        <f t="array" ref="X77">STOWA2024_NDJF_V(X$34*60,$C77,2150,"M","")</f>
        <v>38.222149991803619</v>
      </c>
      <c r="Y77" s="17" cm="1">
        <f t="array" ref="Y77">STOWA2024_NDJF_V(Y$34*60,$C77,2150,"M","")</f>
        <v>49.069213133717177</v>
      </c>
      <c r="Z77" s="17" cm="1">
        <f t="array" ref="Z77">STOWA2024_NDJF_V(Z$34*60,$C77,2150,"M","")</f>
        <v>56.246905334015096</v>
      </c>
      <c r="AA77" s="17" cm="1">
        <f t="array" ref="AA77">STOWA2024_NDJF_V(AA$34*60,$C77,2150,"M","")</f>
        <v>74.127535792034919</v>
      </c>
      <c r="AB77" s="17" cm="1">
        <f t="array" ref="AB77">STOWA2024_NDJF_V(AB$34*60,$C77,2150,"M","")</f>
        <v>95.475110773419431</v>
      </c>
      <c r="AC77" s="17" cm="1">
        <f t="array" ref="AC77">STOWA2024_NDJF_V(AC$34*60,$C77,2150,"M","")</f>
        <v>110.13248494175589</v>
      </c>
      <c r="AD77" s="17" cm="1">
        <f t="array" ref="AD77">STOWA2024_NDJF_V(AD$34*60,$C77,2150,"M","")</f>
        <v>121.50557239628635</v>
      </c>
      <c r="AE77" s="17" cm="1">
        <f t="array" ref="AE77">STOWA2024_NDJF_V(AE$34*60,$C77,2150,"M","")</f>
        <v>152.40437583963381</v>
      </c>
      <c r="AF77" s="17" cm="1">
        <f t="array" ref="AF77">STOWA2024_NDJF_V(AF$34*60,$C77,2150,"M","")</f>
        <v>162.71542547439537</v>
      </c>
      <c r="AH77" s="15" t="s">
        <v>70</v>
      </c>
      <c r="AI77">
        <v>250</v>
      </c>
      <c r="AJ77" s="17" cm="1">
        <f t="array" ref="AJ77">STOWA2024_NDJF_V(AJ$34*60,$C77,2150,"H","")</f>
        <v>16.916339773671471</v>
      </c>
      <c r="AK77" s="17" cm="1">
        <f t="array" ref="AK77">STOWA2024_NDJF_V(AK$34*60,$C77,2150,"H","")</f>
        <v>21.428197281419216</v>
      </c>
      <c r="AL77" s="17" cm="1">
        <f t="array" ref="AL77">STOWA2024_NDJF_V(AL$34*60,$C77,2150,"H","")</f>
        <v>27.16100497321084</v>
      </c>
      <c r="AM77" s="17" cm="1">
        <f t="array" ref="AM77">STOWA2024_NDJF_V(AM$34*60,$C77,2150,"H","")</f>
        <v>35.142232222578073</v>
      </c>
      <c r="AN77" s="17" cm="1">
        <f t="array" ref="AN77">STOWA2024_NDJF_V(AN$34*60,$C77,2150,"H","")</f>
        <v>46.120201110962803</v>
      </c>
      <c r="AO77" s="17" cm="1">
        <f t="array" ref="AO77">STOWA2024_NDJF_V(AO$34*60,$C77,2150,"H","")</f>
        <v>59.208652013793838</v>
      </c>
      <c r="AP77" s="17" cm="1">
        <f t="array" ref="AP77">STOWA2024_NDJF_V(AP$34*60,$C77,2150,"H","")</f>
        <v>67.869509863530624</v>
      </c>
      <c r="AQ77" s="17" cm="1">
        <f t="array" ref="AQ77">STOWA2024_NDJF_V(AQ$34*60,$C77,2150,"H","")</f>
        <v>89.444912421772941</v>
      </c>
      <c r="AR77" s="17" cm="1">
        <f t="array" ref="AR77">STOWA2024_NDJF_V(AR$34*60,$C77,2150,"H","")</f>
        <v>113.2971557947414</v>
      </c>
      <c r="AS77" s="17" cm="1">
        <f t="array" ref="AS77">STOWA2024_NDJF_V(AS$34*60,$C77,2150,"H","")</f>
        <v>129.03370505875898</v>
      </c>
      <c r="AT77" s="17" cm="1">
        <f t="array" ref="AT77">STOWA2024_NDJF_V(AT$34*60,$C77,2150,"H","")</f>
        <v>141.16676895142996</v>
      </c>
      <c r="AU77" s="17" cm="1">
        <f t="array" ref="AU77">STOWA2024_NDJF_V(AU$34*60,$C77,2150,"H","")</f>
        <v>176.40561771892618</v>
      </c>
      <c r="AV77" s="17" cm="1">
        <f t="array" ref="AV77">STOWA2024_NDJF_V(AV$34*60,$C77,2150,"H","")</f>
        <v>188.34049209592285</v>
      </c>
    </row>
    <row r="78" spans="2:48" x14ac:dyDescent="0.3">
      <c r="B78" s="15" t="s">
        <v>71</v>
      </c>
      <c r="C78">
        <v>500</v>
      </c>
      <c r="D78" s="17" cm="1">
        <f t="array" ref="D78">STOWA2024_NDJF_V(D$2*60,$C78,2150,"L","")</f>
        <v>14.891606100260784</v>
      </c>
      <c r="E78" s="17" cm="1">
        <f t="array" ref="E78">STOWA2024_NDJF_V(E$2*60,$C78,2150,"L","")</f>
        <v>18.405349795346993</v>
      </c>
      <c r="F78" s="17" cm="1">
        <f t="array" ref="F78">STOWA2024_NDJF_V(F$2*60,$C78,2150,"L","")</f>
        <v>23.032726115657901</v>
      </c>
      <c r="G78" s="17" cm="1">
        <f t="array" ref="G78">STOWA2024_NDJF_V(G$2*60,$C78,2150,"L","")</f>
        <v>29.507840930044541</v>
      </c>
      <c r="H78" s="17" cm="1">
        <f t="array" ref="H78">STOWA2024_NDJF_V(H$2*60,$C78,2150,"L","")</f>
        <v>38.472515541789278</v>
      </c>
      <c r="I78" s="17" cm="1">
        <f t="array" ref="I78">STOWA2024_NDJF_V(I$2*60,$C78,2150,"L","")</f>
        <v>49.140168578881472</v>
      </c>
      <c r="J78" s="17" cm="1">
        <f t="array" ref="J78">STOWA2024_NDJF_V(J$2*60,$C78,2150,"L","")</f>
        <v>56.195823088095821</v>
      </c>
      <c r="K78" s="17" cm="1">
        <f t="array" ref="K78">STOWA2024_NDJF_V(K$2*60,$C78,2150,"L","")</f>
        <v>74.830168434380752</v>
      </c>
      <c r="L78" s="17" cm="1">
        <f t="array" ref="L78">STOWA2024_NDJF_V(L$2*60,$C78,2150,"L","")</f>
        <v>96.606632123984255</v>
      </c>
      <c r="M78" s="17" cm="1">
        <f t="array" ref="M78">STOWA2024_NDJF_V(M$2*60,$C78,2150,"L","")</f>
        <v>111.49953251701197</v>
      </c>
      <c r="N78" s="17" cm="1">
        <f t="array" ref="N78">STOWA2024_NDJF_V(N$2*60,$C78,2150,"L","")</f>
        <v>122.8500645437082</v>
      </c>
      <c r="O78" s="17" cm="1">
        <f t="array" ref="O78">STOWA2024_NDJF_V(O$2*60,$C78,2150,"L","")</f>
        <v>151.51145197109491</v>
      </c>
      <c r="P78" s="17" cm="1">
        <f t="array" ref="P78">STOWA2024_NDJF_V(P$2*60,$C78,2150,"L","")</f>
        <v>160.50524865636854</v>
      </c>
      <c r="R78" s="15" t="s">
        <v>71</v>
      </c>
      <c r="S78">
        <v>500</v>
      </c>
      <c r="T78" s="17" cm="1">
        <f t="array" ref="T78">STOWA2024_NDJF_V(T$34*60,$C78,2150,"M","")</f>
        <v>16.169088103452779</v>
      </c>
      <c r="U78" s="17" cm="1">
        <f t="array" ref="U78">STOWA2024_NDJF_V(U$34*60,$C78,2150,"M","")</f>
        <v>19.984259616605122</v>
      </c>
      <c r="V78" s="17" cm="1">
        <f t="array" ref="V78">STOWA2024_NDJF_V(V$34*60,$C78,2150,"M","")</f>
        <v>25.008597146566242</v>
      </c>
      <c r="W78" s="17" cm="1">
        <f t="array" ref="W78">STOWA2024_NDJF_V(W$34*60,$C78,2150,"M","")</f>
        <v>32.039182108920059</v>
      </c>
      <c r="X78" s="17" cm="1">
        <f t="array" ref="X78">STOWA2024_NDJF_V(X$34*60,$C78,2150,"M","")</f>
        <v>41.772894687682708</v>
      </c>
      <c r="Y78" s="17" cm="1">
        <f t="array" ref="Y78">STOWA2024_NDJF_V(Y$34*60,$C78,2150,"M","")</f>
        <v>53.355676333430686</v>
      </c>
      <c r="Z78" s="17" cm="1">
        <f t="array" ref="Z78">STOWA2024_NDJF_V(Z$34*60,$C78,2150,"M","")</f>
        <v>61.016602805627187</v>
      </c>
      <c r="AA78" s="17" cm="1">
        <f t="array" ref="AA78">STOWA2024_NDJF_V(AA$34*60,$C78,2150,"M","")</f>
        <v>81.249502442219764</v>
      </c>
      <c r="AB78" s="17" cm="1">
        <f t="array" ref="AB78">STOWA2024_NDJF_V(AB$34*60,$C78,2150,"M","")</f>
        <v>104.03164602125565</v>
      </c>
      <c r="AC78" s="17" cm="1">
        <f t="array" ref="AC78">STOWA2024_NDJF_V(AC$34*60,$C78,2150,"M","")</f>
        <v>119.33001518295913</v>
      </c>
      <c r="AD78" s="17" cm="1">
        <f t="array" ref="AD78">STOWA2024_NDJF_V(AD$34*60,$C78,2150,"M","")</f>
        <v>130.95203064618971</v>
      </c>
      <c r="AE78" s="17" cm="1">
        <f t="array" ref="AE78">STOWA2024_NDJF_V(AE$34*60,$C78,2150,"M","")</f>
        <v>161.21917570728883</v>
      </c>
      <c r="AF78" s="17" cm="1">
        <f t="array" ref="AF78">STOWA2024_NDJF_V(AF$34*60,$C78,2150,"M","")</f>
        <v>170.78922780048234</v>
      </c>
      <c r="AH78" s="15" t="s">
        <v>71</v>
      </c>
      <c r="AI78">
        <v>500</v>
      </c>
      <c r="AJ78" s="17" cm="1">
        <f t="array" ref="AJ78">STOWA2024_NDJF_V(AJ$34*60,$C78,2150,"H","")</f>
        <v>19.51019488103184</v>
      </c>
      <c r="AK78" s="17" cm="1">
        <f t="array" ref="AK78">STOWA2024_NDJF_V(AK$34*60,$C78,2150,"H","")</f>
        <v>24.11371607220331</v>
      </c>
      <c r="AL78" s="17" cm="1">
        <f t="array" ref="AL78">STOWA2024_NDJF_V(AL$34*60,$C78,2150,"H","")</f>
        <v>30.176259842788063</v>
      </c>
      <c r="AM78" s="17" cm="1">
        <f t="array" ref="AM78">STOWA2024_NDJF_V(AM$34*60,$C78,2150,"H","")</f>
        <v>38.659612884440655</v>
      </c>
      <c r="AN78" s="17" cm="1">
        <f t="array" ref="AN78">STOWA2024_NDJF_V(AN$34*60,$C78,2150,"H","")</f>
        <v>50.404655530788609</v>
      </c>
      <c r="AO78" s="17" cm="1">
        <f t="array" ref="AO78">STOWA2024_NDJF_V(AO$34*60,$C78,2150,"H","")</f>
        <v>64.380850460713262</v>
      </c>
      <c r="AP78" s="17" cm="1">
        <f t="array" ref="AP78">STOWA2024_NDJF_V(AP$34*60,$C78,2150,"H","")</f>
        <v>73.624795913016925</v>
      </c>
      <c r="AQ78" s="17" cm="1">
        <f t="array" ref="AQ78">STOWA2024_NDJF_V(AQ$34*60,$C78,2150,"H","")</f>
        <v>98.038529847337216</v>
      </c>
      <c r="AR78" s="17" cm="1">
        <f t="array" ref="AR78">STOWA2024_NDJF_V(AR$34*60,$C78,2150,"H","")</f>
        <v>123.45091313719624</v>
      </c>
      <c r="AS78" s="17" cm="1">
        <f t="array" ref="AS78">STOWA2024_NDJF_V(AS$34*60,$C78,2150,"H","")</f>
        <v>139.80973907851322</v>
      </c>
      <c r="AT78" s="17" cm="1">
        <f t="array" ref="AT78">STOWA2024_NDJF_V(AT$34*60,$C78,2150,"H","")</f>
        <v>152.14178814498746</v>
      </c>
      <c r="AU78" s="17" cm="1">
        <f t="array" ref="AU78">STOWA2024_NDJF_V(AU$34*60,$C78,2150,"H","")</f>
        <v>186.60860701733455</v>
      </c>
      <c r="AV78" s="17" cm="1">
        <f t="array" ref="AV78">STOWA2024_NDJF_V(AV$34*60,$C78,2150,"H","")</f>
        <v>197.68578863893381</v>
      </c>
    </row>
    <row r="79" spans="2:48" x14ac:dyDescent="0.3">
      <c r="B79" s="15" t="s">
        <v>72</v>
      </c>
      <c r="C79">
        <v>1000</v>
      </c>
      <c r="D79" s="17" cm="1">
        <f t="array" ref="D79">STOWA2024_NDJF_V(D$2*60,$C79,2150,"L","")</f>
        <v>17.112544017500586</v>
      </c>
      <c r="E79" s="17" cm="1">
        <f t="array" ref="E79">STOWA2024_NDJF_V(E$2*60,$C79,2150,"L","")</f>
        <v>20.630089499456155</v>
      </c>
      <c r="F79" s="17" cm="1">
        <f t="array" ref="F79">STOWA2024_NDJF_V(F$2*60,$C79,2150,"L","")</f>
        <v>25.486765855019762</v>
      </c>
      <c r="G79" s="17" cm="1">
        <f t="array" ref="G79">STOWA2024_NDJF_V(G$2*60,$C79,2150,"L","")</f>
        <v>32.327074152115543</v>
      </c>
      <c r="H79" s="17" cm="1">
        <f t="array" ref="H79">STOWA2024_NDJF_V(H$2*60,$C79,2150,"L","")</f>
        <v>41.862586159051595</v>
      </c>
      <c r="I79" s="17" cm="1">
        <f t="array" ref="I79">STOWA2024_NDJF_V(I$2*60,$C79,2150,"L","")</f>
        <v>53.190005153343755</v>
      </c>
      <c r="J79" s="17" cm="1">
        <f t="array" ref="J79">STOWA2024_NDJF_V(J$2*60,$C79,2150,"L","")</f>
        <v>60.679690126404431</v>
      </c>
      <c r="K79" s="17" cm="1">
        <f t="array" ref="K79">STOWA2024_NDJF_V(K$2*60,$C79,2150,"L","")</f>
        <v>81.729883210527831</v>
      </c>
      <c r="L79" s="17" cm="1">
        <f t="array" ref="L79">STOWA2024_NDJF_V(L$2*60,$C79,2150,"L","")</f>
        <v>104.86695637579184</v>
      </c>
      <c r="M79" s="17" cm="1">
        <f t="array" ref="M79">STOWA2024_NDJF_V(M$2*60,$C79,2150,"L","")</f>
        <v>120.32900474602874</v>
      </c>
      <c r="N79" s="17" cm="1">
        <f t="array" ref="N79">STOWA2024_NDJF_V(N$2*60,$C79,2150,"L","")</f>
        <v>131.84824753720645</v>
      </c>
      <c r="O79" s="17" cm="1">
        <f t="array" ref="O79">STOWA2024_NDJF_V(O$2*60,$C79,2150,"L","")</f>
        <v>159.53550593008185</v>
      </c>
      <c r="P79" s="17" cm="1">
        <f t="array" ref="P79">STOWA2024_NDJF_V(P$2*60,$C79,2150,"L","")</f>
        <v>167.68359612196869</v>
      </c>
      <c r="R79" s="15" t="s">
        <v>72</v>
      </c>
      <c r="S79">
        <v>1000</v>
      </c>
      <c r="T79" s="17" cm="1">
        <f t="array" ref="T79">STOWA2024_NDJF_V(T$34*60,$C79,2150,"M","")</f>
        <v>18.580550011213042</v>
      </c>
      <c r="U79" s="17" cm="1">
        <f t="array" ref="U79">STOWA2024_NDJF_V(U$34*60,$C79,2150,"M","")</f>
        <v>22.399849448944334</v>
      </c>
      <c r="V79" s="17" cm="1">
        <f t="array" ref="V79">STOWA2024_NDJF_V(V$34*60,$C79,2150,"M","")</f>
        <v>27.673157603508582</v>
      </c>
      <c r="W79" s="17" cm="1">
        <f t="array" ref="W79">STOWA2024_NDJF_V(W$34*60,$C79,2150,"M","")</f>
        <v>35.100264308176506</v>
      </c>
      <c r="X79" s="17" cm="1">
        <f t="array" ref="X79">STOWA2024_NDJF_V(X$34*60,$C79,2150,"M","")</f>
        <v>45.453783781739602</v>
      </c>
      <c r="Y79" s="17" cm="1">
        <f t="array" ref="Y79">STOWA2024_NDJF_V(Y$34*60,$C79,2150,"M","")</f>
        <v>57.752929654274254</v>
      </c>
      <c r="Z79" s="17" cm="1">
        <f t="array" ref="Z79">STOWA2024_NDJF_V(Z$34*60,$C79,2150,"M","")</f>
        <v>65.885120056114374</v>
      </c>
      <c r="AA79" s="17" cm="1">
        <f t="array" ref="AA79">STOWA2024_NDJF_V(AA$34*60,$C79,2150,"M","")</f>
        <v>88.741111832980081</v>
      </c>
      <c r="AB79" s="17" cm="1">
        <f t="array" ref="AB79">STOWA2024_NDJF_V(AB$34*60,$C79,2150,"M","")</f>
        <v>112.92684410125885</v>
      </c>
      <c r="AC79" s="17" cm="1">
        <f t="array" ref="AC79">STOWA2024_NDJF_V(AC$34*60,$C79,2150,"M","")</f>
        <v>128.77957099150328</v>
      </c>
      <c r="AD79" s="17" cm="1">
        <f t="array" ref="AD79">STOWA2024_NDJF_V(AD$34*60,$C79,2150,"M","")</f>
        <v>140.54364412642011</v>
      </c>
      <c r="AE79" s="17" cm="1">
        <f t="array" ref="AE79">STOWA2024_NDJF_V(AE$34*60,$C79,2150,"M","")</f>
        <v>169.75735119349221</v>
      </c>
      <c r="AF79" s="17" cm="1">
        <f t="array" ref="AF79">STOWA2024_NDJF_V(AF$34*60,$C79,2150,"M","")</f>
        <v>178.42751022922801</v>
      </c>
      <c r="AH79" s="15" t="s">
        <v>72</v>
      </c>
      <c r="AI79">
        <v>1000</v>
      </c>
      <c r="AJ79" s="17" cm="1">
        <f t="array" ref="AJ79">STOWA2024_NDJF_V(AJ$34*60,$C79,2150,"H","")</f>
        <v>22.419950302461011</v>
      </c>
      <c r="AK79" s="17" cm="1">
        <f t="array" ref="AK79">STOWA2024_NDJF_V(AK$34*60,$C79,2150,"H","")</f>
        <v>27.028452393759572</v>
      </c>
      <c r="AL79" s="17" cm="1">
        <f t="array" ref="AL79">STOWA2024_NDJF_V(AL$34*60,$C79,2150,"H","")</f>
        <v>33.391412945710115</v>
      </c>
      <c r="AM79" s="17" cm="1">
        <f t="array" ref="AM79">STOWA2024_NDJF_V(AM$34*60,$C79,2150,"H","")</f>
        <v>42.353223177874433</v>
      </c>
      <c r="AN79" s="17" cm="1">
        <f t="array" ref="AN79">STOWA2024_NDJF_V(AN$34*60,$C79,2150,"H","")</f>
        <v>54.846146794923612</v>
      </c>
      <c r="AO79" s="17" cm="1">
        <f t="array" ref="AO79">STOWA2024_NDJF_V(AO$34*60,$C79,2150,"H","")</f>
        <v>69.686732195169427</v>
      </c>
      <c r="AP79" s="17" cm="1">
        <f t="array" ref="AP79">STOWA2024_NDJF_V(AP$34*60,$C79,2150,"H","")</f>
        <v>79.499321410740379</v>
      </c>
      <c r="AQ79" s="17" cm="1">
        <f t="array" ref="AQ79">STOWA2024_NDJF_V(AQ$34*60,$C79,2150,"H","")</f>
        <v>107.07817130708595</v>
      </c>
      <c r="AR79" s="17" cm="1">
        <f t="array" ref="AR79">STOWA2024_NDJF_V(AR$34*60,$C79,2150,"H","")</f>
        <v>134.0065504601726</v>
      </c>
      <c r="AS79" s="17" cm="1">
        <f t="array" ref="AS79">STOWA2024_NDJF_V(AS$34*60,$C79,2150,"H","")</f>
        <v>150.88105194120587</v>
      </c>
      <c r="AT79" s="17" cm="1">
        <f t="array" ref="AT79">STOWA2024_NDJF_V(AT$34*60,$C79,2150,"H","")</f>
        <v>163.28545059051731</v>
      </c>
      <c r="AU79" s="17" cm="1">
        <f t="array" ref="AU79">STOWA2024_NDJF_V(AU$34*60,$C79,2150,"H","")</f>
        <v>196.49140803625781</v>
      </c>
      <c r="AV79" s="17" cm="1">
        <f t="array" ref="AV79">STOWA2024_NDJF_V(AV$34*60,$C79,2150,"H","")</f>
        <v>206.52697789436786</v>
      </c>
    </row>
  </sheetData>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A4D27-1081-46D7-B5CC-165B3EF4C7A4}">
  <sheetPr codeName="Blad25">
    <tabColor rgb="FF9999FF"/>
  </sheetPr>
  <dimension ref="B1:AV79"/>
  <sheetViews>
    <sheetView workbookViewId="0">
      <selection activeCell="A4" sqref="A4"/>
    </sheetView>
  </sheetViews>
  <sheetFormatPr defaultRowHeight="14.4" x14ac:dyDescent="0.3"/>
  <cols>
    <col min="2" max="2" width="8.6640625" bestFit="1" customWidth="1"/>
    <col min="3" max="3" width="7.109375" bestFit="1" customWidth="1"/>
    <col min="4" max="4" width="12" bestFit="1" customWidth="1"/>
    <col min="5" max="5" width="11.5546875" bestFit="1" customWidth="1"/>
    <col min="6" max="7" width="12.5546875" bestFit="1" customWidth="1"/>
    <col min="8" max="8" width="11.5546875" bestFit="1" customWidth="1"/>
    <col min="9" max="10" width="10.5546875" bestFit="1" customWidth="1"/>
    <col min="11" max="11" width="7.554687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84</v>
      </c>
      <c r="C3">
        <v>10</v>
      </c>
      <c r="D3" s="17" cm="1">
        <f t="array" ref="D3">STOWA2024_NDJF_T(D$2*60,$C3,2014,"","")</f>
        <v>85.852083092305051</v>
      </c>
      <c r="E3" s="17" cm="1">
        <f t="array" ref="E3">STOWA2024_NDJF_T(E$2*60,$C3,2014,"","")</f>
        <v>21.099242419940243</v>
      </c>
      <c r="F3" s="17" cm="1">
        <f t="array" ref="F3">STOWA2024_NDJF_T(F$2*60,$C3,2014,"","")</f>
        <v>5.2071262403375274</v>
      </c>
      <c r="G3" s="17" cm="1">
        <f t="array" ref="G3">STOWA2024_NDJF_T(G$2*60,$C3,2014,"","")</f>
        <v>1.327545112600472</v>
      </c>
      <c r="H3" s="17" cm="1">
        <f t="array" ref="H3">STOWA2024_NDJF_T(H$2*60,$C3,2014,"","")</f>
        <v>0.45443426228758427</v>
      </c>
      <c r="I3" s="17" cm="1">
        <f t="array" ref="I3">STOWA2024_NDJF_T(I$2*60,$C3,2014,"","")</f>
        <v>0.2166075241794565</v>
      </c>
      <c r="J3" s="17" cm="1">
        <f t="array" ref="J3">STOWA2024_NDJF_T(J$2*60,$C3,2014,"","")</f>
        <v>0.15766139320612915</v>
      </c>
      <c r="K3" s="17" cm="1">
        <f t="array" ref="K3">STOWA2024_NDJF_T(K$2*60,$C3,2014,"","")</f>
        <v>5.5440328514221572E-2</v>
      </c>
      <c r="L3" s="17" cm="1">
        <f t="array" ref="L3">STOWA2024_NDJF_T(L$2*60,$C3,2014,"","")</f>
        <v>3.6035029223400968E-2</v>
      </c>
      <c r="M3" s="17" cm="1">
        <f t="array" ref="M3">STOWA2024_NDJF_T(M$2*60,$C3,2014,"","")</f>
        <v>3.1415100863792664E-2</v>
      </c>
      <c r="N3" s="17" cm="1">
        <f t="array" ref="N3">STOWA2024_NDJF_T(N$2*60,$C3,2014,"","")</f>
        <v>3.0312320621097379E-2</v>
      </c>
      <c r="O3" s="17" cm="1">
        <f t="array" ref="O3">STOWA2024_NDJF_T(O$2*60,$C3,2014,"","")</f>
        <v>3.5087177290884869E-2</v>
      </c>
      <c r="P3" s="17" cm="1">
        <f t="array" ref="P3">STOWA2024_NDJF_T(P$2*60,$C3,2014,"","")</f>
        <v>3.1090706084057635E-2</v>
      </c>
    </row>
    <row r="4" spans="2:16" x14ac:dyDescent="0.3">
      <c r="B4" s="15" t="s">
        <v>85</v>
      </c>
      <c r="C4">
        <v>20</v>
      </c>
      <c r="D4" s="17" cm="1">
        <f t="array" ref="D4">STOWA2024_NDJF_T(D$2*60,$C4,2014,"","")</f>
        <v>2547.2919818832743</v>
      </c>
      <c r="E4" s="17" cm="1">
        <f t="array" ref="E4">STOWA2024_NDJF_T(E$2*60,$C4,2014,"","")</f>
        <v>974.2621976910026</v>
      </c>
      <c r="F4" s="17" cm="1">
        <f t="array" ref="F4">STOWA2024_NDJF_T(F$2*60,$C4,2014,"","")</f>
        <v>235.74721892098663</v>
      </c>
      <c r="G4" s="17" cm="1">
        <f t="array" ref="G4">STOWA2024_NDJF_T(G$2*60,$C4,2014,"","")</f>
        <v>42.693960468876263</v>
      </c>
      <c r="H4" s="17" cm="1">
        <f t="array" ref="H4">STOWA2024_NDJF_T(H$2*60,$C4,2014,"","")</f>
        <v>7.8875638017352694</v>
      </c>
      <c r="I4" s="17" cm="1">
        <f t="array" ref="I4">STOWA2024_NDJF_T(I$2*60,$C4,2014,"","")</f>
        <v>2.0976447707817534</v>
      </c>
      <c r="J4" s="17" cm="1">
        <f t="array" ref="J4">STOWA2024_NDJF_T(J$2*60,$C4,2014,"","")</f>
        <v>1.1388344010201752</v>
      </c>
      <c r="K4" s="17" cm="1">
        <f t="array" ref="K4">STOWA2024_NDJF_T(K$2*60,$C4,2014,"","")</f>
        <v>0.37705035341669946</v>
      </c>
      <c r="L4" s="17" cm="1">
        <f t="array" ref="L4">STOWA2024_NDJF_T(L$2*60,$C4,2014,"","")</f>
        <v>0.15144620816893292</v>
      </c>
      <c r="M4" s="17" cm="1">
        <f t="array" ref="M4">STOWA2024_NDJF_T(M$2*60,$C4,2014,"","")</f>
        <v>0.10016560042868825</v>
      </c>
      <c r="N4" s="17" cm="1">
        <f t="array" ref="N4">STOWA2024_NDJF_T(N$2*60,$C4,2014,"","")</f>
        <v>8.0008782669586706E-2</v>
      </c>
      <c r="O4" s="17" cm="1">
        <f t="array" ref="O4">STOWA2024_NDJF_T(O$2*60,$C4,2014,"","")</f>
        <v>6.1787657438376553E-2</v>
      </c>
      <c r="P4" s="17" cm="1">
        <f t="array" ref="P4">STOWA2024_NDJF_T(P$2*60,$C4,2014,"","")</f>
        <v>6.231488316285546E-2</v>
      </c>
    </row>
    <row r="5" spans="2:16" x14ac:dyDescent="0.3">
      <c r="B5" s="15" t="s">
        <v>86</v>
      </c>
      <c r="C5">
        <v>30</v>
      </c>
      <c r="D5" s="17" cm="1">
        <f t="array" ref="D5">STOWA2024_NDJF_T(D$2*60,$C5,2014,"","")</f>
        <v>22025.514965035043</v>
      </c>
      <c r="E5" s="17" cm="1">
        <f t="array" ref="E5">STOWA2024_NDJF_T(E$2*60,$C5,2014,"","")</f>
        <v>13492.278935126662</v>
      </c>
      <c r="F5" s="17" cm="1">
        <f t="array" ref="F5">STOWA2024_NDJF_T(F$2*60,$C5,2014,"","")</f>
        <v>3924.1369856551069</v>
      </c>
      <c r="G5" s="17" cm="1">
        <f t="array" ref="G5">STOWA2024_NDJF_T(G$2*60,$C5,2014,"","")</f>
        <v>692.28158167722154</v>
      </c>
      <c r="H5" s="17" cm="1">
        <f t="array" ref="H5">STOWA2024_NDJF_T(H$2*60,$C5,2014,"","")</f>
        <v>94.664063738772825</v>
      </c>
      <c r="I5" s="17" cm="1">
        <f t="array" ref="I5">STOWA2024_NDJF_T(I$2*60,$C5,2014,"","")</f>
        <v>17.047204098571587</v>
      </c>
      <c r="J5" s="17" cm="1">
        <f t="array" ref="J5">STOWA2024_NDJF_T(J$2*60,$C5,2014,"","")</f>
        <v>7.3745120303654748</v>
      </c>
      <c r="K5" s="17" cm="1">
        <f t="array" ref="K5">STOWA2024_NDJF_T(K$2*60,$C5,2014,"","")</f>
        <v>2.0255776238468823</v>
      </c>
      <c r="L5" s="17" cm="1">
        <f t="array" ref="L5">STOWA2024_NDJF_T(L$2*60,$C5,2014,"","")</f>
        <v>0.5719616775535199</v>
      </c>
      <c r="M5" s="17" cm="1">
        <f t="array" ref="M5">STOWA2024_NDJF_T(M$2*60,$C5,2014,"","")</f>
        <v>0.30374672975740519</v>
      </c>
      <c r="N5" s="17" cm="1">
        <f t="array" ref="N5">STOWA2024_NDJF_T(N$2*60,$C5,2014,"","")</f>
        <v>0.20693964451164967</v>
      </c>
      <c r="O5" s="17" cm="1">
        <f t="array" ref="O5">STOWA2024_NDJF_T(O$2*60,$C5,2014,"","")</f>
        <v>0.11046864464493202</v>
      </c>
      <c r="P5" s="17" cm="1">
        <f t="array" ref="P5">STOWA2024_NDJF_T(P$2*60,$C5,2014,"","")</f>
        <v>0.10027575151759209</v>
      </c>
    </row>
    <row r="6" spans="2:16" x14ac:dyDescent="0.3">
      <c r="B6" s="15" t="s">
        <v>87</v>
      </c>
      <c r="C6">
        <v>40</v>
      </c>
      <c r="D6" s="17" cm="1">
        <f t="array" ref="D6">STOWA2024_NDJF_T(D$2*60,$C6,2014,"","")</f>
        <v>107533.45471784889</v>
      </c>
      <c r="E6" s="17" cm="1">
        <f t="array" ref="E6">STOWA2024_NDJF_T(E$2*60,$C6,2014,"","")</f>
        <v>99942.345585027928</v>
      </c>
      <c r="F6" s="17" cm="1">
        <f t="array" ref="F6">STOWA2024_NDJF_T(F$2*60,$C6,2014,"","")</f>
        <v>36458.710374011658</v>
      </c>
      <c r="G6" s="17" cm="1">
        <f t="array" ref="G6">STOWA2024_NDJF_T(G$2*60,$C6,2014,"","")</f>
        <v>7096.7990747186395</v>
      </c>
      <c r="H6" s="17" cm="1">
        <f t="array" ref="H6">STOWA2024_NDJF_T(H$2*60,$C6,2014,"","")</f>
        <v>854.91908527564919</v>
      </c>
      <c r="I6" s="17" cm="1">
        <f t="array" ref="I6">STOWA2024_NDJF_T(I$2*60,$C6,2014,"","")</f>
        <v>119.23177920608484</v>
      </c>
      <c r="J6" s="17" cm="1">
        <f t="array" ref="J6">STOWA2024_NDJF_T(J$2*60,$C6,2014,"","")</f>
        <v>43.300694593706147</v>
      </c>
      <c r="K6" s="17" cm="1">
        <f t="array" ref="K6">STOWA2024_NDJF_T(K$2*60,$C6,2014,"","")</f>
        <v>9.054446345774382</v>
      </c>
      <c r="L6" s="17" cm="1">
        <f t="array" ref="L6">STOWA2024_NDJF_T(L$2*60,$C6,2014,"","")</f>
        <v>1.9698379155333845</v>
      </c>
      <c r="M6" s="17" cm="1">
        <f t="array" ref="M6">STOWA2024_NDJF_T(M$2*60,$C6,2014,"","")</f>
        <v>0.87965766968820269</v>
      </c>
      <c r="N6" s="17" cm="1">
        <f t="array" ref="N6">STOWA2024_NDJF_T(N$2*60,$C6,2014,"","")</f>
        <v>0.52492606667779096</v>
      </c>
      <c r="O6" s="17" cm="1">
        <f t="array" ref="O6">STOWA2024_NDJF_T(O$2*60,$C6,2014,"","")</f>
        <v>0.20068161296038894</v>
      </c>
      <c r="P6" s="17" cm="1">
        <f t="array" ref="P6">STOWA2024_NDJF_T(P$2*60,$C6,2014,"","")</f>
        <v>0.16442781787756111</v>
      </c>
    </row>
    <row r="7" spans="2:16" x14ac:dyDescent="0.3">
      <c r="B7" s="15" t="s">
        <v>88</v>
      </c>
      <c r="C7">
        <v>50</v>
      </c>
      <c r="D7" s="17" cm="1">
        <f t="array" ref="D7">STOWA2024_NDJF_T(D$2*60,$C7,2014,"","")</f>
        <v>376968.72838662297</v>
      </c>
      <c r="E7" s="17" cm="1">
        <f t="array" ref="E7">STOWA2024_NDJF_T(E$2*60,$C7,2014,"","")</f>
        <v>504087.0908982472</v>
      </c>
      <c r="F7" s="17" cm="1">
        <f t="array" ref="F7">STOWA2024_NDJF_T(F$2*60,$C7,2014,"","")</f>
        <v>231108.80315792491</v>
      </c>
      <c r="G7" s="17" cm="1">
        <f t="array" ref="G7">STOWA2024_NDJF_T(G$2*60,$C7,2014,"","")</f>
        <v>52370.398453868787</v>
      </c>
      <c r="H7" s="17" cm="1">
        <f t="array" ref="H7">STOWA2024_NDJF_T(H$2*60,$C7,2014,"","")</f>
        <v>6159.7297016147268</v>
      </c>
      <c r="I7" s="17" cm="1">
        <f t="array" ref="I7">STOWA2024_NDJF_T(I$2*60,$C7,2014,"","")</f>
        <v>732.24783802153718</v>
      </c>
      <c r="J7" s="17" cm="1">
        <f t="array" ref="J7">STOWA2024_NDJF_T(J$2*60,$C7,2014,"","")</f>
        <v>232.80534284926867</v>
      </c>
      <c r="K7" s="17" cm="1">
        <f t="array" ref="K7">STOWA2024_NDJF_T(K$2*60,$C7,2014,"","")</f>
        <v>34.917224539644728</v>
      </c>
      <c r="L7" s="17" cm="1">
        <f t="array" ref="L7">STOWA2024_NDJF_T(L$2*60,$C7,2014,"","")</f>
        <v>6.2624238289771155</v>
      </c>
      <c r="M7" s="17" cm="1">
        <f t="array" ref="M7">STOWA2024_NDJF_T(M$2*60,$C7,2014,"","")</f>
        <v>2.4415808759505735</v>
      </c>
      <c r="N7" s="17" cm="1">
        <f t="array" ref="N7">STOWA2024_NDJF_T(N$2*60,$C7,2014,"","")</f>
        <v>1.3067571995616754</v>
      </c>
      <c r="O7" s="17" cm="1">
        <f t="array" ref="O7">STOWA2024_NDJF_T(O$2*60,$C7,2014,"","")</f>
        <v>0.37076498693061483</v>
      </c>
      <c r="P7" s="17" cm="1">
        <f t="array" ref="P7">STOWA2024_NDJF_T(P$2*60,$C7,2014,"","")</f>
        <v>0.27517070881063704</v>
      </c>
    </row>
    <row r="8" spans="2:16" x14ac:dyDescent="0.3">
      <c r="B8" s="15" t="s">
        <v>89</v>
      </c>
      <c r="C8">
        <v>60</v>
      </c>
      <c r="D8" s="17" cm="1">
        <f t="array" ref="D8">STOWA2024_NDJF_T(D$2*60,$C8,2014,"","")</f>
        <v>1064233.5797560629</v>
      </c>
      <c r="E8" s="17" cm="1">
        <f t="array" ref="E8">STOWA2024_NDJF_T(E$2*60,$C8,2014,"","")</f>
        <v>1959794.1315799633</v>
      </c>
      <c r="F8" s="17" cm="1">
        <f t="array" ref="F8">STOWA2024_NDJF_T(F$2*60,$C8,2014,"","")</f>
        <v>1118133.7993893942</v>
      </c>
      <c r="G8" s="17" cm="1">
        <f t="array" ref="G8">STOWA2024_NDJF_T(G$2*60,$C8,2014,"","")</f>
        <v>301798.165884552</v>
      </c>
      <c r="H8" s="17" cm="1">
        <f t="array" ref="H8">STOWA2024_NDJF_T(H$2*60,$C8,2014,"","")</f>
        <v>36928.555396149706</v>
      </c>
      <c r="I8" s="17" cm="1">
        <f t="array" ref="I8">STOWA2024_NDJF_T(I$2*60,$C8,2014,"","")</f>
        <v>4013.5930635201335</v>
      </c>
      <c r="J8" s="17" cm="1">
        <f t="array" ref="J8">STOWA2024_NDJF_T(J$2*60,$C8,2014,"","")</f>
        <v>1155.7137618341214</v>
      </c>
      <c r="K8" s="17" cm="1">
        <f t="array" ref="K8">STOWA2024_NDJF_T(K$2*60,$C8,2014,"","")</f>
        <v>119.29041630586852</v>
      </c>
      <c r="L8" s="17" cm="1">
        <f t="array" ref="L8">STOWA2024_NDJF_T(L$2*60,$C8,2014,"","")</f>
        <v>18.556312297684215</v>
      </c>
      <c r="M8" s="17" cm="1">
        <f t="array" ref="M8">STOWA2024_NDJF_T(M$2*60,$C8,2014,"","")</f>
        <v>6.5177409655319041</v>
      </c>
      <c r="N8" s="17" cm="1">
        <f t="array" ref="N8">STOWA2024_NDJF_T(N$2*60,$C8,2014,"","")</f>
        <v>3.1954792174705511</v>
      </c>
      <c r="O8" s="17" cm="1">
        <f t="array" ref="O8">STOWA2024_NDJF_T(O$2*60,$C8,2014,"","")</f>
        <v>0.69732572397559056</v>
      </c>
      <c r="P8" s="17" cm="1">
        <f t="array" ref="P8">STOWA2024_NDJF_T(P$2*60,$C8,2014,"","")</f>
        <v>0.47080654220883211</v>
      </c>
    </row>
    <row r="9" spans="2:16" x14ac:dyDescent="0.3">
      <c r="B9" s="15" t="s">
        <v>90</v>
      </c>
      <c r="C9">
        <v>70</v>
      </c>
      <c r="D9" s="17" cm="1">
        <f t="array" ref="D9">STOWA2024_NDJF_T(D$2*60,$C9,2014,"","")</f>
        <v>2579173.2520791362</v>
      </c>
      <c r="E9" s="17" cm="1">
        <f t="array" ref="E9">STOWA2024_NDJF_T(E$2*60,$C9,2014,"","")</f>
        <v>6313246.2505671438</v>
      </c>
      <c r="F9" s="17" cm="1">
        <f t="array" ref="F9">STOWA2024_NDJF_T(F$2*60,$C9,2014,"","")</f>
        <v>4424069.5245489525</v>
      </c>
      <c r="G9" s="17" cm="1">
        <f t="array" ref="G9">STOWA2024_NDJF_T(G$2*60,$C9,2014,"","")</f>
        <v>1434299.5063595262</v>
      </c>
      <c r="H9" s="17" cm="1">
        <f t="array" ref="H9">STOWA2024_NDJF_T(H$2*60,$C9,2014,"","")</f>
        <v>190079.52172739789</v>
      </c>
      <c r="I9" s="17" cm="1">
        <f t="array" ref="I9">STOWA2024_NDJF_T(I$2*60,$C9,2014,"","")</f>
        <v>19899.629556868516</v>
      </c>
      <c r="J9" s="17" cm="1">
        <f t="array" ref="J9">STOWA2024_NDJF_T(J$2*60,$C9,2014,"","")</f>
        <v>5336.0163519805765</v>
      </c>
      <c r="K9" s="17" cm="1">
        <f t="array" ref="K9">STOWA2024_NDJF_T(K$2*60,$C9,2014,"","")</f>
        <v>368.33076088170304</v>
      </c>
      <c r="L9" s="17" cm="1">
        <f t="array" ref="L9">STOWA2024_NDJF_T(L$2*60,$C9,2014,"","")</f>
        <v>51.662923039304999</v>
      </c>
      <c r="M9" s="17" cm="1">
        <f t="array" ref="M9">STOWA2024_NDJF_T(M$2*60,$C9,2014,"","")</f>
        <v>16.779995259943608</v>
      </c>
      <c r="N9" s="17" cm="1">
        <f t="array" ref="N9">STOWA2024_NDJF_T(N$2*60,$C9,2014,"","")</f>
        <v>7.6804251334002718</v>
      </c>
      <c r="O9" s="17" cm="1">
        <f t="array" ref="O9">STOWA2024_NDJF_T(O$2*60,$C9,2014,"","")</f>
        <v>1.3364406416982386</v>
      </c>
      <c r="P9" s="17" cm="1">
        <f t="array" ref="P9">STOWA2024_NDJF_T(P$2*60,$C9,2014,"","")</f>
        <v>0.82518364353182261</v>
      </c>
    </row>
    <row r="10" spans="2:16" x14ac:dyDescent="0.3">
      <c r="B10" s="15" t="s">
        <v>91</v>
      </c>
      <c r="C10">
        <v>80</v>
      </c>
      <c r="D10" s="17" cm="1">
        <f t="array" ref="D10">STOWA2024_NDJF_T(D$2*60,$C10,2014,"","")</f>
        <v>5580245.3823848199</v>
      </c>
      <c r="E10" s="17" cm="1">
        <f t="array" ref="E10">STOWA2024_NDJF_T(E$2*60,$C10,2014,"","")</f>
        <v>17640841.455574125</v>
      </c>
      <c r="F10" s="17" cm="1">
        <f t="array" ref="F10">STOWA2024_NDJF_T(F$2*60,$C10,2014,"","")</f>
        <v>14982823.272854241</v>
      </c>
      <c r="G10" s="17" cm="1">
        <f t="array" ref="G10">STOWA2024_NDJF_T(G$2*60,$C10,2014,"","")</f>
        <v>5840676.9237318095</v>
      </c>
      <c r="H10" s="17" cm="1">
        <f t="array" ref="H10">STOWA2024_NDJF_T(H$2*60,$C10,2014,"","")</f>
        <v>860370.33024696878</v>
      </c>
      <c r="I10" s="17" cm="1">
        <f t="array" ref="I10">STOWA2024_NDJF_T(I$2*60,$C10,2014,"","")</f>
        <v>90249.723766386625</v>
      </c>
      <c r="J10" s="17" cm="1">
        <f t="array" ref="J10">STOWA2024_NDJF_T(J$2*60,$C10,2014,"","")</f>
        <v>23057.362546752483</v>
      </c>
      <c r="K10" s="17" cm="1">
        <f t="array" ref="K10">STOWA2024_NDJF_T(K$2*60,$C10,2014,"","")</f>
        <v>1043.7936672730539</v>
      </c>
      <c r="L10" s="17" cm="1">
        <f t="array" ref="L10">STOWA2024_NDJF_T(L$2*60,$C10,2014,"","")</f>
        <v>136.06573206871499</v>
      </c>
      <c r="M10" s="17" cm="1">
        <f t="array" ref="M10">STOWA2024_NDJF_T(M$2*60,$C10,2014,"","")</f>
        <v>41.771539271750726</v>
      </c>
      <c r="N10" s="17" cm="1">
        <f t="array" ref="N10">STOWA2024_NDJF_T(N$2*60,$C10,2014,"","")</f>
        <v>18.156376282319638</v>
      </c>
      <c r="O10" s="17" cm="1">
        <f t="array" ref="O10">STOWA2024_NDJF_T(O$2*60,$C10,2014,"","")</f>
        <v>2.6134074011837316</v>
      </c>
      <c r="P10" s="17" cm="1">
        <f t="array" ref="P10">STOWA2024_NDJF_T(P$2*60,$C10,2014,"","")</f>
        <v>1.4848684722626679</v>
      </c>
    </row>
    <row r="11" spans="2:16" x14ac:dyDescent="0.3">
      <c r="B11" s="15" t="s">
        <v>92</v>
      </c>
      <c r="C11">
        <v>90</v>
      </c>
      <c r="D11" s="17" cm="1">
        <f t="array" ref="D11">STOWA2024_NDJF_T(D$2*60,$C11,2014,"","")</f>
        <v>11060173.012633596</v>
      </c>
      <c r="E11" s="17" cm="1">
        <f t="array" ref="E11">STOWA2024_NDJF_T(E$2*60,$C11,2014,"","")</f>
        <v>44098337.154652126</v>
      </c>
      <c r="F11" s="17" cm="1">
        <f t="array" ref="F11">STOWA2024_NDJF_T(F$2*60,$C11,2014,"","")</f>
        <v>44828019.237777442</v>
      </c>
      <c r="G11" s="17" cm="1">
        <f t="array" ref="G11">STOWA2024_NDJF_T(G$2*60,$C11,2014,"","")</f>
        <v>20955308.623873163</v>
      </c>
      <c r="H11" s="17" cm="1">
        <f t="array" ref="H11">STOWA2024_NDJF_T(H$2*60,$C11,2014,"","")</f>
        <v>3489228.8940588324</v>
      </c>
      <c r="I11" s="17" cm="1">
        <f t="array" ref="I11">STOWA2024_NDJF_T(I$2*60,$C11,2014,"","")</f>
        <v>377937.87241134199</v>
      </c>
      <c r="J11" s="17" cm="1">
        <f t="array" ref="J11">STOWA2024_NDJF_T(J$2*60,$C11,2014,"","")</f>
        <v>93761.06825376804</v>
      </c>
      <c r="K11" s="17" cm="1">
        <f t="array" ref="K11">STOWA2024_NDJF_T(K$2*60,$C11,2014,"","")</f>
        <v>2747.9796033878793</v>
      </c>
      <c r="L11" s="17" cm="1">
        <f t="array" ref="L11">STOWA2024_NDJF_T(L$2*60,$C11,2014,"","")</f>
        <v>340.94021199301568</v>
      </c>
      <c r="M11" s="17" cm="1">
        <f t="array" ref="M11">STOWA2024_NDJF_T(M$2*60,$C11,2014,"","")</f>
        <v>100.7770497822778</v>
      </c>
      <c r="N11" s="17" cm="1">
        <f t="array" ref="N11">STOWA2024_NDJF_T(N$2*60,$C11,2014,"","")</f>
        <v>42.240568892658167</v>
      </c>
      <c r="O11" s="17" cm="1">
        <f t="array" ref="O11">STOWA2024_NDJF_T(O$2*60,$C11,2014,"","")</f>
        <v>5.220813582043939</v>
      </c>
      <c r="P11" s="17" cm="1">
        <f t="array" ref="P11">STOWA2024_NDJF_T(P$2*60,$C11,2014,"","")</f>
        <v>2.7506649717128808</v>
      </c>
    </row>
    <row r="12" spans="2:16" x14ac:dyDescent="0.3">
      <c r="B12" s="15" t="s">
        <v>93</v>
      </c>
      <c r="C12">
        <v>100</v>
      </c>
      <c r="D12" s="17" cm="1">
        <f t="array" ref="D12">STOWA2024_NDJF_T(D$2*60,$C12,2014,"","")</f>
        <v>20444695.41843858</v>
      </c>
      <c r="E12" s="17" cm="1">
        <f t="array" ref="E12">STOWA2024_NDJF_T(E$2*60,$C12,2014,"","")</f>
        <v>100791410.49753238</v>
      </c>
      <c r="F12" s="17" cm="1">
        <f t="array" ref="F12">STOWA2024_NDJF_T(F$2*60,$C12,2014,"","")</f>
        <v>121232396.4971664</v>
      </c>
      <c r="G12" s="17" cm="1">
        <f t="array" ref="G12">STOWA2024_NDJF_T(G$2*60,$C12,2014,"","")</f>
        <v>67645657.416515931</v>
      </c>
      <c r="H12" s="17" cm="1">
        <f t="array" ref="H12">STOWA2024_NDJF_T(H$2*60,$C12,2014,"","")</f>
        <v>12868892.430084238</v>
      </c>
      <c r="I12" s="17" cm="1">
        <f t="array" ref="I12">STOWA2024_NDJF_T(I$2*60,$C12,2014,"","")</f>
        <v>1473108.7532390454</v>
      </c>
      <c r="J12" s="17" cm="1">
        <f t="array" ref="J12">STOWA2024_NDJF_T(J$2*60,$C12,2014,"","")</f>
        <v>360540.91818414902</v>
      </c>
      <c r="K12" s="17" cm="1">
        <f t="array" ref="K12">STOWA2024_NDJF_T(K$2*60,$C12,2014,"","")</f>
        <v>6786.6339665814839</v>
      </c>
      <c r="L12" s="17" cm="1">
        <f t="array" ref="L12">STOWA2024_NDJF_T(L$2*60,$C12,2014,"","")</f>
        <v>816.74962432244683</v>
      </c>
      <c r="M12" s="17" cm="1">
        <f t="array" ref="M12">STOWA2024_NDJF_T(M$2*60,$C12,2014,"","")</f>
        <v>236.12525905302377</v>
      </c>
      <c r="N12" s="17" cm="1">
        <f t="array" ref="N12">STOWA2024_NDJF_T(N$2*60,$C12,2014,"","")</f>
        <v>96.770669451049642</v>
      </c>
      <c r="O12" s="17" cm="1">
        <f t="array" ref="O12">STOWA2024_NDJF_T(O$2*60,$C12,2014,"","")</f>
        <v>10.669661042196312</v>
      </c>
      <c r="P12" s="17" cm="1">
        <f t="array" ref="P12">STOWA2024_NDJF_T(P$2*60,$C12,2014,"","")</f>
        <v>5.2611333395855304</v>
      </c>
    </row>
    <row r="13" spans="2:16" x14ac:dyDescent="0.3">
      <c r="B13" s="15" t="s">
        <v>94</v>
      </c>
      <c r="C13">
        <v>110</v>
      </c>
      <c r="D13" s="17" cm="1">
        <f t="array" ref="D13">STOWA2024_NDJF_T(D$2*60,$C13,2014,"","")</f>
        <v>35703579.537104614</v>
      </c>
      <c r="E13" s="17" cm="1">
        <f t="array" ref="E13">STOWA2024_NDJF_T(E$2*60,$C13,2014,"","")</f>
        <v>214019543.52834472</v>
      </c>
      <c r="F13" s="17" cm="1">
        <f t="array" ref="F13">STOWA2024_NDJF_T(F$2*60,$C13,2014,"","")</f>
        <v>301450318.54755175</v>
      </c>
      <c r="G13" s="17" cm="1">
        <f t="array" ref="G13">STOWA2024_NDJF_T(G$2*60,$C13,2014,"","")</f>
        <v>199669003.08447266</v>
      </c>
      <c r="H13" s="17" cm="1">
        <f t="array" ref="H13">STOWA2024_NDJF_T(H$2*60,$C13,2014,"","")</f>
        <v>43688481.415454589</v>
      </c>
      <c r="I13" s="17" cm="1">
        <f t="array" ref="I13">STOWA2024_NDJF_T(I$2*60,$C13,2014,"","")</f>
        <v>5381049.1065987973</v>
      </c>
      <c r="J13" s="17" cm="1">
        <f t="array" ref="J13">STOWA2024_NDJF_T(J$2*60,$C13,2014,"","")</f>
        <v>1316653.2727776435</v>
      </c>
      <c r="K13" s="17" cm="1">
        <f t="array" ref="K13">STOWA2024_NDJF_T(K$2*60,$C13,2014,"","")</f>
        <v>15848.200859184341</v>
      </c>
      <c r="L13" s="17" cm="1">
        <f t="array" ref="L13">STOWA2024_NDJF_T(L$2*60,$C13,2014,"","")</f>
        <v>1878.4458793789347</v>
      </c>
      <c r="M13" s="17" cm="1">
        <f t="array" ref="M13">STOWA2024_NDJF_T(M$2*60,$C13,2014,"","")</f>
        <v>538.31435653201333</v>
      </c>
      <c r="N13" s="17" cm="1">
        <f t="array" ref="N13">STOWA2024_NDJF_T(N$2*60,$C13,2014,"","")</f>
        <v>218.42750733778999</v>
      </c>
      <c r="O13" s="17" cm="1">
        <f t="array" ref="O13">STOWA2024_NDJF_T(O$2*60,$C13,2014,"","")</f>
        <v>22.341817729185042</v>
      </c>
      <c r="P13" s="17" cm="1">
        <f t="array" ref="P13">STOWA2024_NDJF_T(P$2*60,$C13,2014,"","")</f>
        <v>10.426536226159588</v>
      </c>
    </row>
    <row r="14" spans="2:16" x14ac:dyDescent="0.3">
      <c r="B14" s="15" t="s">
        <v>95</v>
      </c>
      <c r="C14">
        <v>120</v>
      </c>
      <c r="D14" s="17" cm="1">
        <f t="array" ref="D14">STOWA2024_NDJF_T(D$2*60,$C14,2014,"","")</f>
        <v>59476073.890667021</v>
      </c>
      <c r="E14" s="17" cm="1">
        <f t="array" ref="E14">STOWA2024_NDJF_T(E$2*60,$C14,2014,"","")</f>
        <v>427316790.39952779</v>
      </c>
      <c r="F14" s="17" cm="1">
        <f t="array" ref="F14">STOWA2024_NDJF_T(F$2*60,$C14,2014,"","")</f>
        <v>698272619.4538908</v>
      </c>
      <c r="G14" s="17" cm="1">
        <f t="array" ref="G14">STOWA2024_NDJF_T(G$2*60,$C14,2014,"","")</f>
        <v>545790778.1479013</v>
      </c>
      <c r="H14" s="17" cm="1">
        <f t="array" ref="H14">STOWA2024_NDJF_T(H$2*60,$C14,2014,"","")</f>
        <v>137877946.96134996</v>
      </c>
      <c r="I14" s="17" cm="1">
        <f t="array" ref="I14">STOWA2024_NDJF_T(I$2*60,$C14,2014,"","")</f>
        <v>18530350.042329494</v>
      </c>
      <c r="J14" s="17" cm="1">
        <f t="array" ref="J14">STOWA2024_NDJF_T(J$2*60,$C14,2014,"","")</f>
        <v>4583787.0461245636</v>
      </c>
      <c r="K14" s="17" cm="1">
        <f t="array" ref="K14">STOWA2024_NDJF_T(K$2*60,$C14,2014,"","")</f>
        <v>35222.785311291766</v>
      </c>
      <c r="L14" s="17" cm="1">
        <f t="array" ref="L14">STOWA2024_NDJF_T(L$2*60,$C14,2014,"","")</f>
        <v>4162.8007764751483</v>
      </c>
      <c r="M14" s="17" cm="1">
        <f t="array" ref="M14">STOWA2024_NDJF_T(M$2*60,$C14,2014,"","")</f>
        <v>1196.14967525823</v>
      </c>
      <c r="N14" s="17" cm="1">
        <f t="array" ref="N14">STOWA2024_NDJF_T(N$2*60,$C14,2014,"","")</f>
        <v>486.01601025129952</v>
      </c>
      <c r="O14" s="17" cm="1">
        <f t="array" ref="O14">STOWA2024_NDJF_T(O$2*60,$C14,2014,"","")</f>
        <v>48.015485088488731</v>
      </c>
      <c r="P14" s="17" cm="1">
        <f t="array" ref="P14">STOWA2024_NDJF_T(P$2*60,$C14,2014,"","")</f>
        <v>21.498009682857688</v>
      </c>
    </row>
    <row r="15" spans="2:16" x14ac:dyDescent="0.3">
      <c r="B15" s="15" t="s">
        <v>96</v>
      </c>
      <c r="C15">
        <v>130</v>
      </c>
      <c r="D15" s="17" cm="1">
        <f t="array" ref="D15">STOWA2024_NDJF_T(D$2*60,$C15,2014,"","")</f>
        <v>95208791.814815044</v>
      </c>
      <c r="E15" s="17" cm="1">
        <f t="array" ref="E15">STOWA2024_NDJF_T(E$2*60,$C15,2014,"","")</f>
        <v>809753303.9716506</v>
      </c>
      <c r="F15" s="17" cm="1">
        <f t="array" ref="F15">STOWA2024_NDJF_T(F$2*60,$C15,2014,"","")</f>
        <v>1522259961.8957243</v>
      </c>
      <c r="G15" s="17" cm="1">
        <f t="array" ref="G15">STOWA2024_NDJF_T(G$2*60,$C15,2014,"","")</f>
        <v>1395762016.7881896</v>
      </c>
      <c r="H15" s="17" cm="1">
        <f t="array" ref="H15">STOWA2024_NDJF_T(H$2*60,$C15,2014,"","")</f>
        <v>407853786.59932637</v>
      </c>
      <c r="I15" s="17" cm="1">
        <f t="array" ref="I15">STOWA2024_NDJF_T(I$2*60,$C15,2014,"","")</f>
        <v>60466255.992980979</v>
      </c>
      <c r="J15" s="17" cm="1">
        <f t="array" ref="J15">STOWA2024_NDJF_T(J$2*60,$C15,2014,"","")</f>
        <v>15264952.74033721</v>
      </c>
      <c r="K15" s="17" cm="1">
        <f t="array" ref="K15">STOWA2024_NDJF_T(K$2*60,$C15,2014,"","")</f>
        <v>74912.871026297114</v>
      </c>
      <c r="L15" s="17" cm="1">
        <f t="array" ref="L15">STOWA2024_NDJF_T(L$2*60,$C15,2014,"","")</f>
        <v>8917.2006058413408</v>
      </c>
      <c r="M15" s="17" cm="1">
        <f t="array" ref="M15">STOWA2024_NDJF_T(M$2*60,$C15,2014,"","")</f>
        <v>2594.5461623174374</v>
      </c>
      <c r="N15" s="17" cm="1">
        <f t="array" ref="N15">STOWA2024_NDJF_T(N$2*60,$C15,2014,"","")</f>
        <v>1066.5677684861757</v>
      </c>
      <c r="O15" s="17" cm="1">
        <f t="array" ref="O15">STOWA2024_NDJF_T(O$2*60,$C15,2014,"","")</f>
        <v>106.11236909927786</v>
      </c>
      <c r="P15" s="17" cm="1">
        <f t="array" ref="P15">STOWA2024_NDJF_T(P$2*60,$C15,2014,"","")</f>
        <v>46.341916221422565</v>
      </c>
    </row>
    <row r="17" spans="2:16" x14ac:dyDescent="0.3">
      <c r="B17" s="16" t="s">
        <v>74</v>
      </c>
      <c r="D17" s="15" t="s">
        <v>47</v>
      </c>
      <c r="E17" s="15" t="s">
        <v>48</v>
      </c>
      <c r="F17" s="15" t="s">
        <v>49</v>
      </c>
      <c r="G17" s="15" t="s">
        <v>50</v>
      </c>
      <c r="H17" s="15" t="s">
        <v>51</v>
      </c>
      <c r="I17" s="15" t="s">
        <v>52</v>
      </c>
      <c r="J17" s="15" t="s">
        <v>53</v>
      </c>
      <c r="K17" s="15" t="s">
        <v>54</v>
      </c>
      <c r="L17" s="15" t="s">
        <v>55</v>
      </c>
      <c r="M17" s="15" t="s">
        <v>56</v>
      </c>
      <c r="N17" s="15" t="s">
        <v>57</v>
      </c>
      <c r="O17" s="15" t="s">
        <v>58</v>
      </c>
      <c r="P17" s="15" t="s">
        <v>59</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84</v>
      </c>
      <c r="C19">
        <v>10</v>
      </c>
      <c r="D19" s="17" cm="1">
        <f t="array" ref="D19">STOWA2024_NDJF_T(D$2*60,$C19,2033,"L","")</f>
        <v>80.75802500267632</v>
      </c>
      <c r="E19" s="17" cm="1">
        <f t="array" ref="E19">STOWA2024_NDJF_T(E$2*60,$C19,2033,"L","")</f>
        <v>19.769450403531806</v>
      </c>
      <c r="F19" s="17" cm="1">
        <f t="array" ref="F19">STOWA2024_NDJF_T(F$2*60,$C19,2033,"L","")</f>
        <v>4.897264416990498</v>
      </c>
      <c r="G19" s="17" cm="1">
        <f t="array" ref="G19">STOWA2024_NDJF_T(G$2*60,$C19,2033,"L","")</f>
        <v>1.2593799935848959</v>
      </c>
      <c r="H19" s="17" cm="1">
        <f t="array" ref="H19">STOWA2024_NDJF_T(H$2*60,$C19,2033,"L","")</f>
        <v>0.43608887134872371</v>
      </c>
      <c r="I19" s="17" cm="1">
        <f t="array" ref="I19">STOWA2024_NDJF_T(I$2*60,$C19,2033,"L","")</f>
        <v>0.20985995385198525</v>
      </c>
      <c r="J19" s="17" cm="1">
        <f t="array" ref="J19">STOWA2024_NDJF_T(J$2*60,$C19,2033,"L","")</f>
        <v>0.15342206565351749</v>
      </c>
      <c r="K19" s="17" cm="1">
        <f t="array" ref="K19">STOWA2024_NDJF_T(K$2*60,$C19,2033,"L","")</f>
        <v>5.3933571049246405E-2</v>
      </c>
      <c r="L19" s="17" cm="1">
        <f t="array" ref="L19">STOWA2024_NDJF_T(L$2*60,$C19,2033,"L","")</f>
        <v>3.5395704495059917E-2</v>
      </c>
      <c r="M19" s="17" cm="1">
        <f t="array" ref="M19">STOWA2024_NDJF_T(M$2*60,$C19,2033,"L","")</f>
        <v>3.1010607201771984E-2</v>
      </c>
      <c r="N19" s="17" cm="1">
        <f t="array" ref="N19">STOWA2024_NDJF_T(N$2*60,$C19,2033,"L","")</f>
        <v>3.0009010436517956E-2</v>
      </c>
      <c r="O19" s="17" cm="1">
        <f t="array" ref="O19">STOWA2024_NDJF_T(O$2*60,$C19,2033,"L","")</f>
        <v>3.4890350916340192E-2</v>
      </c>
      <c r="P19" s="17" cm="1">
        <f t="array" ref="P19">STOWA2024_NDJF_T(P$2*60,$C19,2033,"L","")</f>
        <v>3.0795343702367091E-2</v>
      </c>
    </row>
    <row r="20" spans="2:16" x14ac:dyDescent="0.3">
      <c r="B20" s="15" t="s">
        <v>85</v>
      </c>
      <c r="C20">
        <v>20</v>
      </c>
      <c r="D20" s="17" cm="1">
        <f t="array" ref="D20">STOWA2024_NDJF_T(D$2*60,$C20,2033,"L","")</f>
        <v>2375.6109731999104</v>
      </c>
      <c r="E20" s="17" cm="1">
        <f t="array" ref="E20">STOWA2024_NDJF_T(E$2*60,$C20,2033,"L","")</f>
        <v>896.79355421748369</v>
      </c>
      <c r="F20" s="17" cm="1">
        <f t="array" ref="F20">STOWA2024_NDJF_T(F$2*60,$C20,2033,"L","")</f>
        <v>216.25925172768086</v>
      </c>
      <c r="G20" s="17" cm="1">
        <f t="array" ref="G20">STOWA2024_NDJF_T(G$2*60,$C20,2033,"L","")</f>
        <v>39.308993613060892</v>
      </c>
      <c r="H20" s="17" cm="1">
        <f t="array" ref="H20">STOWA2024_NDJF_T(H$2*60,$C20,2033,"L","")</f>
        <v>7.3462251100312486</v>
      </c>
      <c r="I20" s="17" cm="1">
        <f t="array" ref="I20">STOWA2024_NDJF_T(I$2*60,$C20,2033,"L","")</f>
        <v>1.9787683134074159</v>
      </c>
      <c r="J20" s="17" cm="1">
        <f t="array" ref="J20">STOWA2024_NDJF_T(J$2*60,$C20,2033,"L","")</f>
        <v>1.0817888183304645</v>
      </c>
      <c r="K20" s="17" cm="1">
        <f t="array" ref="K20">STOWA2024_NDJF_T(K$2*60,$C20,2033,"L","")</f>
        <v>0.3594010578752253</v>
      </c>
      <c r="L20" s="17" cm="1">
        <f t="array" ref="L20">STOWA2024_NDJF_T(L$2*60,$C20,2033,"L","")</f>
        <v>0.14652569265620877</v>
      </c>
      <c r="M20" s="17" cm="1">
        <f t="array" ref="M20">STOWA2024_NDJF_T(M$2*60,$C20,2033,"L","")</f>
        <v>9.771397238491332E-2</v>
      </c>
      <c r="N20" s="17" cm="1">
        <f t="array" ref="N20">STOWA2024_NDJF_T(N$2*60,$C20,2033,"L","")</f>
        <v>7.8448640993318136E-2</v>
      </c>
      <c r="O20" s="17" cm="1">
        <f t="array" ref="O20">STOWA2024_NDJF_T(O$2*60,$C20,2033,"L","")</f>
        <v>6.1086509409715904E-2</v>
      </c>
      <c r="P20" s="17" cm="1">
        <f t="array" ref="P20">STOWA2024_NDJF_T(P$2*60,$C20,2033,"L","")</f>
        <v>6.1738618396343876E-2</v>
      </c>
    </row>
    <row r="21" spans="2:16" x14ac:dyDescent="0.3">
      <c r="B21" s="15" t="s">
        <v>86</v>
      </c>
      <c r="C21">
        <v>30</v>
      </c>
      <c r="D21" s="17" cm="1">
        <f t="array" ref="D21">STOWA2024_NDJF_T(D$2*60,$C21,2033,"L","")</f>
        <v>20470.615161576381</v>
      </c>
      <c r="E21" s="17" cm="1">
        <f t="array" ref="E21">STOWA2024_NDJF_T(E$2*60,$C21,2033,"L","")</f>
        <v>12316.929511080363</v>
      </c>
      <c r="F21" s="17" cm="1">
        <f t="array" ref="F21">STOWA2024_NDJF_T(F$2*60,$C21,2033,"L","")</f>
        <v>3551.3987754683826</v>
      </c>
      <c r="G21" s="17" cm="1">
        <f t="array" ref="G21">STOWA2024_NDJF_T(G$2*60,$C21,2033,"L","")</f>
        <v>625.25511151951343</v>
      </c>
      <c r="H21" s="17" cm="1">
        <f t="array" ref="H21">STOWA2024_NDJF_T(H$2*60,$C21,2033,"L","")</f>
        <v>86.189625897359036</v>
      </c>
      <c r="I21" s="17" cm="1">
        <f t="array" ref="I21">STOWA2024_NDJF_T(I$2*60,$C21,2033,"L","")</f>
        <v>15.72063452862381</v>
      </c>
      <c r="J21" s="17" cm="1">
        <f t="array" ref="J21">STOWA2024_NDJF_T(J$2*60,$C21,2033,"L","")</f>
        <v>6.8552869941498695</v>
      </c>
      <c r="K21" s="17" cm="1">
        <f t="array" ref="K21">STOWA2024_NDJF_T(K$2*60,$C21,2033,"L","")</f>
        <v>1.90068787489774</v>
      </c>
      <c r="L21" s="17" cm="1">
        <f t="array" ref="L21">STOWA2024_NDJF_T(L$2*60,$C21,2033,"L","")</f>
        <v>0.54623097770363005</v>
      </c>
      <c r="M21" s="17" cm="1">
        <f t="array" ref="M21">STOWA2024_NDJF_T(M$2*60,$C21,2033,"L","")</f>
        <v>0.29312246251880852</v>
      </c>
      <c r="N21" s="17" cm="1">
        <f t="array" ref="N21">STOWA2024_NDJF_T(N$2*60,$C21,2033,"L","")</f>
        <v>0.2010412684576143</v>
      </c>
      <c r="O21" s="17" cm="1">
        <f t="array" ref="O21">STOWA2024_NDJF_T(O$2*60,$C21,2033,"L","")</f>
        <v>0.10854410308804782</v>
      </c>
      <c r="P21" s="17" cm="1">
        <f t="array" ref="P21">STOWA2024_NDJF_T(P$2*60,$C21,2033,"L","")</f>
        <v>9.8834767764965137E-2</v>
      </c>
    </row>
    <row r="22" spans="2:16" x14ac:dyDescent="0.3">
      <c r="B22" s="15" t="s">
        <v>87</v>
      </c>
      <c r="C22">
        <v>40</v>
      </c>
      <c r="D22" s="17" cm="1">
        <f t="array" ref="D22">STOWA2024_NDJF_T(D$2*60,$C22,2033,"L","")</f>
        <v>99759.631628340721</v>
      </c>
      <c r="E22" s="17" cm="1">
        <f t="array" ref="E22">STOWA2024_NDJF_T(E$2*60,$C22,2033,"L","")</f>
        <v>90799.279403889275</v>
      </c>
      <c r="F22" s="17" cm="1">
        <f t="array" ref="F22">STOWA2024_NDJF_T(F$2*60,$C22,2033,"L","")</f>
        <v>32716.783010120784</v>
      </c>
      <c r="G22" s="17" cm="1">
        <f t="array" ref="G22">STOWA2024_NDJF_T(G$2*60,$C22,2033,"L","")</f>
        <v>6324.056593283186</v>
      </c>
      <c r="H22" s="17" cm="1">
        <f t="array" ref="H22">STOWA2024_NDJF_T(H$2*60,$C22,2033,"L","")</f>
        <v>764.66723066212467</v>
      </c>
      <c r="I22" s="17" cm="1">
        <f t="array" ref="I22">STOWA2024_NDJF_T(I$2*60,$C22,2033,"L","")</f>
        <v>107.82108428683789</v>
      </c>
      <c r="J22" s="17" cm="1">
        <f t="array" ref="J22">STOWA2024_NDJF_T(J$2*60,$C22,2033,"L","")</f>
        <v>39.478953679160895</v>
      </c>
      <c r="K22" s="17" cm="1">
        <f t="array" ref="K22">STOWA2024_NDJF_T(K$2*60,$C22,2033,"L","")</f>
        <v>8.3909636784080135</v>
      </c>
      <c r="L22" s="17" cm="1">
        <f t="array" ref="L22">STOWA2024_NDJF_T(L$2*60,$C22,2033,"L","")</f>
        <v>1.8601616484183876</v>
      </c>
      <c r="M22" s="17" cm="1">
        <f t="array" ref="M22">STOWA2024_NDJF_T(M$2*60,$C22,2033,"L","")</f>
        <v>0.84048822552629443</v>
      </c>
      <c r="N22" s="17" cm="1">
        <f t="array" ref="N22">STOWA2024_NDJF_T(N$2*60,$C22,2033,"L","")</f>
        <v>0.50545751621455492</v>
      </c>
      <c r="O22" s="17" cm="1">
        <f t="array" ref="O22">STOWA2024_NDJF_T(O$2*60,$C22,2033,"L","")</f>
        <v>0.19590644514282962</v>
      </c>
      <c r="P22" s="17" cm="1">
        <f t="array" ref="P22">STOWA2024_NDJF_T(P$2*60,$C22,2033,"L","")</f>
        <v>0.16116002622104919</v>
      </c>
    </row>
    <row r="23" spans="2:16" x14ac:dyDescent="0.3">
      <c r="B23" s="15" t="s">
        <v>88</v>
      </c>
      <c r="C23">
        <v>50</v>
      </c>
      <c r="D23" s="17" cm="1">
        <f t="array" ref="D23">STOWA2024_NDJF_T(D$2*60,$C23,2033,"L","")</f>
        <v>349306.24540550861</v>
      </c>
      <c r="E23" s="17" cm="1">
        <f t="array" ref="E23">STOWA2024_NDJF_T(E$2*60,$C23,2033,"L","")</f>
        <v>456540.0080325969</v>
      </c>
      <c r="F23" s="17" cm="1">
        <f t="array" ref="F23">STOWA2024_NDJF_T(F$2*60,$C23,2033,"L","")</f>
        <v>206184.87792332671</v>
      </c>
      <c r="G23" s="17" cm="1">
        <f t="array" ref="G23">STOWA2024_NDJF_T(G$2*60,$C23,2033,"L","")</f>
        <v>46206.492376478753</v>
      </c>
      <c r="H23" s="17" cm="1">
        <f t="array" ref="H23">STOWA2024_NDJF_T(H$2*60,$C23,2033,"L","")</f>
        <v>5430.975916493433</v>
      </c>
      <c r="I23" s="17" cm="1">
        <f t="array" ref="I23">STOWA2024_NDJF_T(I$2*60,$C23,2033,"L","")</f>
        <v>650.96802685624618</v>
      </c>
      <c r="J23" s="17" cm="1">
        <f t="array" ref="J23">STOWA2024_NDJF_T(J$2*60,$C23,2033,"L","")</f>
        <v>208.57179907504292</v>
      </c>
      <c r="K23" s="17" cm="1">
        <f t="array" ref="K23">STOWA2024_NDJF_T(K$2*60,$C23,2033,"L","")</f>
        <v>32.032465569815336</v>
      </c>
      <c r="L23" s="17" cm="1">
        <f t="array" ref="L23">STOWA2024_NDJF_T(L$2*60,$C23,2033,"L","")</f>
        <v>5.8557842827420217</v>
      </c>
      <c r="M23" s="17" cm="1">
        <f t="array" ref="M23">STOWA2024_NDJF_T(M$2*60,$C23,2033,"L","")</f>
        <v>2.3115552110538107</v>
      </c>
      <c r="N23" s="17" cm="1">
        <f t="array" ref="N23">STOWA2024_NDJF_T(N$2*60,$C23,2033,"L","")</f>
        <v>1.2476282163640171</v>
      </c>
      <c r="O23" s="17" cm="1">
        <f t="array" ref="O23">STOWA2024_NDJF_T(O$2*60,$C23,2033,"L","")</f>
        <v>0.3594579725265149</v>
      </c>
      <c r="P23" s="17" cm="1">
        <f t="array" ref="P23">STOWA2024_NDJF_T(P$2*60,$C23,2033,"L","")</f>
        <v>0.26807256120366374</v>
      </c>
    </row>
    <row r="24" spans="2:16" x14ac:dyDescent="0.3">
      <c r="B24" s="15" t="s">
        <v>89</v>
      </c>
      <c r="C24">
        <v>60</v>
      </c>
      <c r="D24" s="17" cm="1">
        <f t="array" ref="D24">STOWA2024_NDJF_T(D$2*60,$C24,2033,"L","")</f>
        <v>985360.50614361861</v>
      </c>
      <c r="E24" s="17" cm="1">
        <f t="array" ref="E24">STOWA2024_NDJF_T(E$2*60,$C24,2033,"L","")</f>
        <v>1771034.2356133508</v>
      </c>
      <c r="F24" s="17" cm="1">
        <f t="array" ref="F24">STOWA2024_NDJF_T(F$2*60,$C24,2033,"L","")</f>
        <v>993324.90205553814</v>
      </c>
      <c r="G24" s="17" cm="1">
        <f t="array" ref="G24">STOWA2024_NDJF_T(G$2*60,$C24,2033,"L","")</f>
        <v>264260.61757823883</v>
      </c>
      <c r="H24" s="17" cm="1">
        <f t="array" ref="H24">STOWA2024_NDJF_T(H$2*60,$C24,2033,"L","")</f>
        <v>32177.380025701248</v>
      </c>
      <c r="I24" s="17" cm="1">
        <f t="array" ref="I24">STOWA2024_NDJF_T(I$2*60,$C24,2033,"L","")</f>
        <v>3514.965886792842</v>
      </c>
      <c r="J24" s="17" cm="1">
        <f t="array" ref="J24">STOWA2024_NDJF_T(J$2*60,$C24,2033,"L","")</f>
        <v>1019.0897986116696</v>
      </c>
      <c r="K24" s="17" cm="1">
        <f t="array" ref="K24">STOWA2024_NDJF_T(K$2*60,$C24,2033,"L","")</f>
        <v>108.52125089309288</v>
      </c>
      <c r="L24" s="17" cm="1">
        <f t="array" ref="L24">STOWA2024_NDJF_T(L$2*60,$C24,2033,"L","")</f>
        <v>17.201269364883213</v>
      </c>
      <c r="M24" s="17" cm="1">
        <f t="array" ref="M24">STOWA2024_NDJF_T(M$2*60,$C24,2033,"L","")</f>
        <v>6.1184903416766216</v>
      </c>
      <c r="N24" s="17" cm="1">
        <f t="array" ref="N24">STOWA2024_NDJF_T(N$2*60,$C24,2033,"L","")</f>
        <v>3.0260425399528499</v>
      </c>
      <c r="O24" s="17" cm="1">
        <f t="array" ref="O24">STOWA2024_NDJF_T(O$2*60,$C24,2033,"L","")</f>
        <v>0.67115523846154557</v>
      </c>
      <c r="P24" s="17" cm="1">
        <f t="array" ref="P24">STOWA2024_NDJF_T(P$2*60,$C24,2033,"L","")</f>
        <v>0.4556429443888963</v>
      </c>
    </row>
    <row r="25" spans="2:16" x14ac:dyDescent="0.3">
      <c r="B25" s="15" t="s">
        <v>90</v>
      </c>
      <c r="C25">
        <v>70</v>
      </c>
      <c r="D25" s="17" cm="1">
        <f t="array" ref="D25">STOWA2024_NDJF_T(D$2*60,$C25,2033,"L","")</f>
        <v>2386653.717244715</v>
      </c>
      <c r="E25" s="17" cm="1">
        <f t="array" ref="E25">STOWA2024_NDJF_T(E$2*60,$C25,2033,"L","")</f>
        <v>5695859.7860004371</v>
      </c>
      <c r="F25" s="17" cm="1">
        <f t="array" ref="F25">STOWA2024_NDJF_T(F$2*60,$C25,2033,"L","")</f>
        <v>3917572.6596741951</v>
      </c>
      <c r="G25" s="17" cm="1">
        <f t="array" ref="G25">STOWA2024_NDJF_T(G$2*60,$C25,2033,"L","")</f>
        <v>1248344.7071638494</v>
      </c>
      <c r="H25" s="17" cm="1">
        <f t="array" ref="H25">STOWA2024_NDJF_T(H$2*60,$C25,2033,"L","")</f>
        <v>163994.79126994201</v>
      </c>
      <c r="I25" s="17" cm="1">
        <f t="array" ref="I25">STOWA2024_NDJF_T(I$2*60,$C25,2033,"L","")</f>
        <v>17197.364024242732</v>
      </c>
      <c r="J25" s="17" cm="1">
        <f t="array" ref="J25">STOWA2024_NDJF_T(J$2*60,$C25,2033,"L","")</f>
        <v>4637.4579482903937</v>
      </c>
      <c r="K25" s="17" cm="1">
        <f t="array" ref="K25">STOWA2024_NDJF_T(K$2*60,$C25,2033,"L","")</f>
        <v>332.7126918060053</v>
      </c>
      <c r="L25" s="17" cm="1">
        <f t="array" ref="L25">STOWA2024_NDJF_T(L$2*60,$C25,2033,"L","")</f>
        <v>47.522309054695391</v>
      </c>
      <c r="M25" s="17" cm="1">
        <f t="array" ref="M25">STOWA2024_NDJF_T(M$2*60,$C25,2033,"L","")</f>
        <v>15.628558753431802</v>
      </c>
      <c r="N25" s="17" cm="1">
        <f t="array" ref="N25">STOWA2024_NDJF_T(N$2*60,$C25,2033,"L","")</f>
        <v>7.2161457255531714</v>
      </c>
      <c r="O25" s="17" cm="1">
        <f t="array" ref="O25">STOWA2024_NDJF_T(O$2*60,$C25,2033,"L","")</f>
        <v>1.2763914973668335</v>
      </c>
      <c r="P25" s="17" cm="1">
        <f t="array" ref="P25">STOWA2024_NDJF_T(P$2*60,$C25,2033,"L","")</f>
        <v>0.79288215841398935</v>
      </c>
    </row>
    <row r="26" spans="2:16" x14ac:dyDescent="0.3">
      <c r="B26" s="15" t="s">
        <v>91</v>
      </c>
      <c r="C26">
        <v>80</v>
      </c>
      <c r="D26" s="17" cm="1">
        <f t="array" ref="D26">STOWA2024_NDJF_T(D$2*60,$C26,2033,"L","")</f>
        <v>5161462.3814643389</v>
      </c>
      <c r="E26" s="17" cm="1">
        <f t="array" ref="E26">STOWA2024_NDJF_T(E$2*60,$C26,2033,"L","")</f>
        <v>15895645.919228792</v>
      </c>
      <c r="F26" s="17" cm="1">
        <f t="array" ref="F26">STOWA2024_NDJF_T(F$2*60,$C26,2033,"L","")</f>
        <v>13233976.588944785</v>
      </c>
      <c r="G26" s="17" cm="1">
        <f t="array" ref="G26">STOWA2024_NDJF_T(G$2*60,$C26,2033,"L","")</f>
        <v>5058539.1855306737</v>
      </c>
      <c r="H26" s="17" cm="1">
        <f t="array" ref="H26">STOWA2024_NDJF_T(H$2*60,$C26,2033,"L","")</f>
        <v>736084.4137437793</v>
      </c>
      <c r="I26" s="17" cm="1">
        <f t="array" ref="I26">STOWA2024_NDJF_T(I$2*60,$C26,2033,"L","")</f>
        <v>77075.172836044803</v>
      </c>
      <c r="J26" s="17" cm="1">
        <f t="array" ref="J26">STOWA2024_NDJF_T(J$2*60,$C26,2033,"L","")</f>
        <v>19774.461542338711</v>
      </c>
      <c r="K26" s="17" cm="1">
        <f t="array" ref="K26">STOWA2024_NDJF_T(K$2*60,$C26,2033,"L","")</f>
        <v>937.18755854550432</v>
      </c>
      <c r="L26" s="17" cm="1">
        <f t="array" ref="L26">STOWA2024_NDJF_T(L$2*60,$C26,2033,"L","")</f>
        <v>124.29702205225833</v>
      </c>
      <c r="M26" s="17" cm="1">
        <f t="array" ref="M26">STOWA2024_NDJF_T(M$2*60,$C26,2033,"L","")</f>
        <v>38.621198878263321</v>
      </c>
      <c r="N26" s="17" cm="1">
        <f t="array" ref="N26">STOWA2024_NDJF_T(N$2*60,$C26,2033,"L","")</f>
        <v>16.929881233311608</v>
      </c>
      <c r="O26" s="17" cm="1">
        <f t="array" ref="O26">STOWA2024_NDJF_T(O$2*60,$C26,2033,"L","")</f>
        <v>2.4755838446221463</v>
      </c>
      <c r="P26" s="17" cm="1">
        <f t="array" ref="P26">STOWA2024_NDJF_T(P$2*60,$C26,2033,"L","")</f>
        <v>1.4155357865127112</v>
      </c>
    </row>
    <row r="27" spans="2:16" x14ac:dyDescent="0.3">
      <c r="B27" s="15" t="s">
        <v>92</v>
      </c>
      <c r="C27">
        <v>90</v>
      </c>
      <c r="D27" s="17" cm="1">
        <f t="array" ref="D27">STOWA2024_NDJF_T(D$2*60,$C27,2033,"L","")</f>
        <v>10226630.835282115</v>
      </c>
      <c r="E27" s="17" cm="1">
        <f t="array" ref="E27">STOWA2024_NDJF_T(E$2*60,$C27,2033,"L","")</f>
        <v>39695905.616571806</v>
      </c>
      <c r="F27" s="17" cm="1">
        <f t="array" ref="F27">STOWA2024_NDJF_T(F$2*60,$C27,2033,"L","")</f>
        <v>39513999.385940455</v>
      </c>
      <c r="G27" s="17" cm="1">
        <f t="array" ref="G27">STOWA2024_NDJF_T(G$2*60,$C27,2033,"L","")</f>
        <v>18075692.576354094</v>
      </c>
      <c r="H27" s="17" cm="1">
        <f t="array" ref="H27">STOWA2024_NDJF_T(H$2*60,$C27,2033,"L","")</f>
        <v>2963704.9244885775</v>
      </c>
      <c r="I27" s="17" cm="1">
        <f t="array" ref="I27">STOWA2024_NDJF_T(I$2*60,$C27,2033,"L","")</f>
        <v>319350.6213418023</v>
      </c>
      <c r="J27" s="17" cm="1">
        <f t="array" ref="J27">STOWA2024_NDJF_T(J$2*60,$C27,2033,"L","")</f>
        <v>79435.903540161831</v>
      </c>
      <c r="K27" s="17" cm="1">
        <f t="array" ref="K27">STOWA2024_NDJF_T(K$2*60,$C27,2033,"L","")</f>
        <v>2454.472518232566</v>
      </c>
      <c r="L27" s="17" cm="1">
        <f t="array" ref="L27">STOWA2024_NDJF_T(L$2*60,$C27,2033,"L","")</f>
        <v>309.51966424852714</v>
      </c>
      <c r="M27" s="17" cm="1">
        <f t="array" ref="M27">STOWA2024_NDJF_T(M$2*60,$C27,2033,"L","")</f>
        <v>92.542024073686605</v>
      </c>
      <c r="N27" s="17" cm="1">
        <f t="array" ref="N27">STOWA2024_NDJF_T(N$2*60,$C27,2033,"L","")</f>
        <v>39.100670960755906</v>
      </c>
      <c r="O27" s="17" cm="1">
        <f t="array" ref="O27">STOWA2024_NDJF_T(O$2*60,$C27,2033,"L","")</f>
        <v>4.9024960628892105</v>
      </c>
      <c r="P27" s="17" cm="1">
        <f t="array" ref="P27">STOWA2024_NDJF_T(P$2*60,$C27,2033,"L","")</f>
        <v>2.5995714194829658</v>
      </c>
    </row>
    <row r="28" spans="2:16" x14ac:dyDescent="0.3">
      <c r="B28" s="15" t="s">
        <v>93</v>
      </c>
      <c r="C28">
        <v>100</v>
      </c>
      <c r="D28" s="17" cm="1">
        <f t="array" ref="D28">STOWA2024_NDJF_T(D$2*60,$C28,2033,"L","")</f>
        <v>18898672.254667692</v>
      </c>
      <c r="E28" s="17" cm="1">
        <f t="array" ref="E28">STOWA2024_NDJF_T(E$2*60,$C28,2033,"L","")</f>
        <v>90655183.123108432</v>
      </c>
      <c r="F28" s="17" cm="1">
        <f t="array" ref="F28">STOWA2024_NDJF_T(F$2*60,$C28,2033,"L","")</f>
        <v>106680803.97615667</v>
      </c>
      <c r="G28" s="17" cm="1">
        <f t="array" ref="G28">STOWA2024_NDJF_T(G$2*60,$C28,2033,"L","")</f>
        <v>58151203.024377905</v>
      </c>
      <c r="H28" s="17" cm="1">
        <f t="array" ref="H28">STOWA2024_NDJF_T(H$2*60,$C28,2033,"L","")</f>
        <v>10862357.680090833</v>
      </c>
      <c r="I28" s="17" cm="1">
        <f t="array" ref="I28">STOWA2024_NDJF_T(I$2*60,$C28,2033,"L","")</f>
        <v>1232851.67369626</v>
      </c>
      <c r="J28" s="17" cm="1">
        <f t="array" ref="J28">STOWA2024_NDJF_T(J$2*60,$C28,2033,"L","")</f>
        <v>302037.30562268232</v>
      </c>
      <c r="K28" s="17" cm="1">
        <f t="array" ref="K28">STOWA2024_NDJF_T(K$2*60,$C28,2033,"L","")</f>
        <v>6034.2167960640427</v>
      </c>
      <c r="L28" s="17" cm="1">
        <f t="array" ref="L28">STOWA2024_NDJF_T(L$2*60,$C28,2033,"L","")</f>
        <v>737.31704573848003</v>
      </c>
      <c r="M28" s="17" cm="1">
        <f t="array" ref="M28">STOWA2024_NDJF_T(M$2*60,$C28,2033,"L","")</f>
        <v>215.44928739423398</v>
      </c>
      <c r="N28" s="17" cm="1">
        <f t="array" ref="N28">STOWA2024_NDJF_T(N$2*60,$C28,2033,"L","")</f>
        <v>88.949190362696228</v>
      </c>
      <c r="O28" s="17" cm="1">
        <f t="array" ref="O28">STOWA2024_NDJF_T(O$2*60,$C28,2033,"L","")</f>
        <v>9.926280713781761</v>
      </c>
      <c r="P28" s="17" cm="1">
        <f t="array" ref="P28">STOWA2024_NDJF_T(P$2*60,$C28,2033,"L","")</f>
        <v>4.9246678722171779</v>
      </c>
    </row>
    <row r="29" spans="2:16" x14ac:dyDescent="0.3">
      <c r="B29" s="15" t="s">
        <v>94</v>
      </c>
      <c r="C29">
        <v>110</v>
      </c>
      <c r="D29" s="17" cm="1">
        <f t="array" ref="D29">STOWA2024_NDJF_T(D$2*60,$C29,2033,"L","")</f>
        <v>32996175.222454172</v>
      </c>
      <c r="E29" s="17" cm="1">
        <f t="array" ref="E29">STOWA2024_NDJF_T(E$2*60,$C29,2033,"L","")</f>
        <v>192367631.05545568</v>
      </c>
      <c r="F29" s="17" cm="1">
        <f t="array" ref="F29">STOWA2024_NDJF_T(F$2*60,$C29,2033,"L","")</f>
        <v>264893741.8663286</v>
      </c>
      <c r="G29" s="17" cm="1">
        <f t="array" ref="G29">STOWA2024_NDJF_T(G$2*60,$C29,2033,"L","")</f>
        <v>171145287.06108835</v>
      </c>
      <c r="H29" s="17" cm="1">
        <f t="array" ref="H29">STOWA2024_NDJF_T(H$2*60,$C29,2033,"L","")</f>
        <v>36673635.729139082</v>
      </c>
      <c r="I29" s="17" cm="1">
        <f t="array" ref="I29">STOWA2024_NDJF_T(I$2*60,$C29,2033,"L","")</f>
        <v>4464357.6345929559</v>
      </c>
      <c r="J29" s="17" cm="1">
        <f t="array" ref="J29">STOWA2024_NDJF_T(J$2*60,$C29,2033,"L","")</f>
        <v>1091579.3960116021</v>
      </c>
      <c r="K29" s="17" cm="1">
        <f t="array" ref="K29">STOWA2024_NDJF_T(K$2*60,$C29,2033,"L","")</f>
        <v>14034.66400625837</v>
      </c>
      <c r="L29" s="17" cm="1">
        <f t="array" ref="L29">STOWA2024_NDJF_T(L$2*60,$C29,2033,"L","")</f>
        <v>1687.1021138594267</v>
      </c>
      <c r="M29" s="17" cm="1">
        <f t="array" ref="M29">STOWA2024_NDJF_T(M$2*60,$C29,2033,"L","")</f>
        <v>488.24593858532046</v>
      </c>
      <c r="N29" s="17" cm="1">
        <f t="array" ref="N29">STOWA2024_NDJF_T(N$2*60,$C29,2033,"L","")</f>
        <v>199.41478339616228</v>
      </c>
      <c r="O29" s="17" cm="1">
        <f t="array" ref="O29">STOWA2024_NDJF_T(O$2*60,$C29,2033,"L","")</f>
        <v>20.579298698721992</v>
      </c>
      <c r="P29" s="17" cm="1">
        <f t="array" ref="P29">STOWA2024_NDJF_T(P$2*60,$C29,2033,"L","")</f>
        <v>9.6561376651531265</v>
      </c>
    </row>
    <row r="30" spans="2:16" x14ac:dyDescent="0.3">
      <c r="B30" s="15" t="s">
        <v>95</v>
      </c>
      <c r="C30">
        <v>120</v>
      </c>
      <c r="D30" s="17" cm="1">
        <f t="array" ref="D30">STOWA2024_NDJF_T(D$2*60,$C30,2033,"L","")</f>
        <v>54955524.335091971</v>
      </c>
      <c r="E30" s="17" cm="1">
        <f t="array" ref="E30">STOWA2024_NDJF_T(E$2*60,$C30,2033,"L","")</f>
        <v>383866577.57154506</v>
      </c>
      <c r="F30" s="17" cm="1">
        <f t="array" ref="F30">STOWA2024_NDJF_T(F$2*60,$C30,2033,"L","")</f>
        <v>612849988.48249853</v>
      </c>
      <c r="G30" s="17" cm="1">
        <f t="array" ref="G30">STOWA2024_NDJF_T(G$2*60,$C30,2033,"L","")</f>
        <v>466647513.24888986</v>
      </c>
      <c r="H30" s="17" cm="1">
        <f t="array" ref="H30">STOWA2024_NDJF_T(H$2*60,$C30,2033,"L","")</f>
        <v>115178090.34138338</v>
      </c>
      <c r="I30" s="17" cm="1">
        <f t="array" ref="I30">STOWA2024_NDJF_T(I$2*60,$C30,2033,"L","")</f>
        <v>15252021.980615852</v>
      </c>
      <c r="J30" s="17" cm="1">
        <f t="array" ref="J30">STOWA2024_NDJF_T(J$2*60,$C30,2033,"L","")</f>
        <v>3763680.0544414353</v>
      </c>
      <c r="K30" s="17" cm="1">
        <f t="array" ref="K30">STOWA2024_NDJF_T(K$2*60,$C30,2033,"L","")</f>
        <v>31081.67869118513</v>
      </c>
      <c r="L30" s="17" cm="1">
        <f t="array" ref="L30">STOWA2024_NDJF_T(L$2*60,$C30,2033,"L","")</f>
        <v>3721.3600772370296</v>
      </c>
      <c r="M30" s="17" cm="1">
        <f t="array" ref="M30">STOWA2024_NDJF_T(M$2*60,$C30,2033,"L","")</f>
        <v>1078.815417036971</v>
      </c>
      <c r="N30" s="17" cm="1">
        <f t="array" ref="N30">STOWA2024_NDJF_T(N$2*60,$C30,2033,"L","")</f>
        <v>440.8133988487005</v>
      </c>
      <c r="O30" s="17" cm="1">
        <f t="array" ref="O30">STOWA2024_NDJF_T(O$2*60,$C30,2033,"L","")</f>
        <v>43.758789919584402</v>
      </c>
      <c r="P30" s="17" cm="1">
        <f t="array" ref="P30">STOWA2024_NDJF_T(P$2*60,$C30,2033,"L","")</f>
        <v>19.673699714647494</v>
      </c>
    </row>
    <row r="31" spans="2:16" x14ac:dyDescent="0.3">
      <c r="B31" s="15" t="s">
        <v>96</v>
      </c>
      <c r="C31">
        <v>130</v>
      </c>
      <c r="D31" s="17" cm="1">
        <f t="array" ref="D31">STOWA2024_NDJF_T(D$2*60,$C31,2033,"L","")</f>
        <v>87958082.344112307</v>
      </c>
      <c r="E31" s="17" cm="1">
        <f t="array" ref="E31">STOWA2024_NDJF_T(E$2*60,$C31,2033,"L","")</f>
        <v>727061124.07133162</v>
      </c>
      <c r="F31" s="17" cm="1">
        <f t="array" ref="F31">STOWA2024_NDJF_T(F$2*60,$C31,2033,"L","")</f>
        <v>1334660087.7007158</v>
      </c>
      <c r="G31" s="17" cm="1">
        <f t="array" ref="G31">STOWA2024_NDJF_T(G$2*60,$C31,2033,"L","")</f>
        <v>1190754638.723485</v>
      </c>
      <c r="H31" s="17" cm="1">
        <f t="array" ref="H31">STOWA2024_NDJF_T(H$2*60,$C31,2033,"L","")</f>
        <v>339230760.39784724</v>
      </c>
      <c r="I31" s="17" cm="1">
        <f t="array" ref="I31">STOWA2024_NDJF_T(I$2*60,$C31,2033,"L","")</f>
        <v>49408491.371580228</v>
      </c>
      <c r="J31" s="17" cm="1">
        <f t="array" ref="J31">STOWA2024_NDJF_T(J$2*60,$C31,2033,"L","")</f>
        <v>12421682.777712002</v>
      </c>
      <c r="K31" s="17" cm="1">
        <f t="array" ref="K31">STOWA2024_NDJF_T(K$2*60,$C31,2033,"L","")</f>
        <v>65895.427364491639</v>
      </c>
      <c r="L31" s="17" cm="1">
        <f t="array" ref="L31">STOWA2024_NDJF_T(L$2*60,$C31,2033,"L","")</f>
        <v>7937.5049031152967</v>
      </c>
      <c r="M31" s="17" cm="1">
        <f t="array" ref="M31">STOWA2024_NDJF_T(M$2*60,$C31,2033,"L","")</f>
        <v>2327.6980559353137</v>
      </c>
      <c r="N31" s="17" cm="1">
        <f t="array" ref="N31">STOWA2024_NDJF_T(N$2*60,$C31,2033,"L","")</f>
        <v>961.26696569468481</v>
      </c>
      <c r="O31" s="17" cm="1">
        <f t="array" ref="O31">STOWA2024_NDJF_T(O$2*60,$C31,2033,"L","")</f>
        <v>95.604998378404147</v>
      </c>
      <c r="P31" s="17" cm="1">
        <f t="array" ref="P31">STOWA2024_NDJF_T(P$2*60,$C31,2033,"L","")</f>
        <v>41.843699794698004</v>
      </c>
    </row>
    <row r="33" spans="2:48" x14ac:dyDescent="0.3">
      <c r="B33" s="16" t="s">
        <v>75</v>
      </c>
      <c r="D33" s="15" t="s">
        <v>47</v>
      </c>
      <c r="E33" s="15" t="s">
        <v>48</v>
      </c>
      <c r="F33" s="15" t="s">
        <v>49</v>
      </c>
      <c r="G33" s="15" t="s">
        <v>50</v>
      </c>
      <c r="H33" s="15" t="s">
        <v>51</v>
      </c>
      <c r="I33" s="15" t="s">
        <v>52</v>
      </c>
      <c r="J33" s="15" t="s">
        <v>53</v>
      </c>
      <c r="K33" s="15" t="s">
        <v>54</v>
      </c>
      <c r="L33" s="15" t="s">
        <v>55</v>
      </c>
      <c r="M33" s="15" t="s">
        <v>56</v>
      </c>
      <c r="N33" s="15" t="s">
        <v>57</v>
      </c>
      <c r="O33" s="15" t="s">
        <v>58</v>
      </c>
      <c r="P33" s="15" t="s">
        <v>59</v>
      </c>
      <c r="R33" s="16" t="s">
        <v>78</v>
      </c>
      <c r="T33" s="15" t="s">
        <v>47</v>
      </c>
      <c r="U33" s="15" t="s">
        <v>48</v>
      </c>
      <c r="V33" s="15" t="s">
        <v>49</v>
      </c>
      <c r="W33" s="15" t="s">
        <v>50</v>
      </c>
      <c r="X33" s="15" t="s">
        <v>51</v>
      </c>
      <c r="Y33" s="15" t="s">
        <v>52</v>
      </c>
      <c r="Z33" s="15" t="s">
        <v>53</v>
      </c>
      <c r="AA33" s="15" t="s">
        <v>54</v>
      </c>
      <c r="AB33" s="15" t="s">
        <v>55</v>
      </c>
      <c r="AC33" s="15" t="s">
        <v>56</v>
      </c>
      <c r="AD33" s="15" t="s">
        <v>57</v>
      </c>
      <c r="AE33" s="15" t="s">
        <v>58</v>
      </c>
      <c r="AF33" s="15" t="s">
        <v>59</v>
      </c>
      <c r="AH33" s="16" t="s">
        <v>81</v>
      </c>
      <c r="AJ33" s="15" t="s">
        <v>47</v>
      </c>
      <c r="AK33" s="15" t="s">
        <v>48</v>
      </c>
      <c r="AL33" s="15" t="s">
        <v>49</v>
      </c>
      <c r="AM33" s="15" t="s">
        <v>50</v>
      </c>
      <c r="AN33" s="15" t="s">
        <v>51</v>
      </c>
      <c r="AO33" s="15" t="s">
        <v>52</v>
      </c>
      <c r="AP33" s="15" t="s">
        <v>53</v>
      </c>
      <c r="AQ33" s="15" t="s">
        <v>54</v>
      </c>
      <c r="AR33" s="15" t="s">
        <v>55</v>
      </c>
      <c r="AS33" s="15" t="s">
        <v>56</v>
      </c>
      <c r="AT33" s="15" t="s">
        <v>57</v>
      </c>
      <c r="AU33" s="15" t="s">
        <v>58</v>
      </c>
      <c r="AV33" s="15" t="s">
        <v>59</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84</v>
      </c>
      <c r="C35">
        <v>10</v>
      </c>
      <c r="D35" s="17" cm="1">
        <f t="array" ref="D35">STOWA2024_NDJF_T(D$2*60,$C35,2050,"L","")</f>
        <v>76.043204094936613</v>
      </c>
      <c r="E35" s="17" cm="1">
        <f t="array" ref="E35">STOWA2024_NDJF_T(E$2*60,$C35,2050,"L","")</f>
        <v>18.54780404978823</v>
      </c>
      <c r="F35" s="17" cm="1">
        <f t="array" ref="F35">STOWA2024_NDJF_T(F$2*60,$C35,2050,"L","")</f>
        <v>4.6117575812501768</v>
      </c>
      <c r="G35" s="17" cm="1">
        <f t="array" ref="G35">STOWA2024_NDJF_T(G$2*60,$C35,2050,"L","")</f>
        <v>1.1962399723106789</v>
      </c>
      <c r="H35" s="17" cm="1">
        <f t="array" ref="H35">STOWA2024_NDJF_T(H$2*60,$C35,2050,"L","")</f>
        <v>0.41890458617157122</v>
      </c>
      <c r="I35" s="17" cm="1">
        <f t="array" ref="I35">STOWA2024_NDJF_T(I$2*60,$C35,2050,"L","")</f>
        <v>0.20347390305835922</v>
      </c>
      <c r="J35" s="17" cm="1">
        <f t="array" ref="J35">STOWA2024_NDJF_T(J$2*60,$C35,2050,"L","")</f>
        <v>0.14940121582743904</v>
      </c>
      <c r="K35" s="17" cm="1">
        <f t="array" ref="K35">STOWA2024_NDJF_T(K$2*60,$C35,2050,"L","")</f>
        <v>5.2503178396035619E-2</v>
      </c>
      <c r="L35" s="17" cm="1">
        <f t="array" ref="L35">STOWA2024_NDJF_T(L$2*60,$C35,2050,"L","")</f>
        <v>3.4781858669941823E-2</v>
      </c>
      <c r="M35" s="17" cm="1">
        <f t="array" ref="M35">STOWA2024_NDJF_T(M$2*60,$C35,2050,"L","")</f>
        <v>3.0619706515603407E-2</v>
      </c>
      <c r="N35" s="17" cm="1">
        <f t="array" ref="N35">STOWA2024_NDJF_T(N$2*60,$C35,2050,"L","")</f>
        <v>2.971473467861863E-2</v>
      </c>
      <c r="O35" s="17" cm="1">
        <f t="array" ref="O35">STOWA2024_NDJF_T(O$2*60,$C35,2050,"L","")</f>
        <v>3.4703058785028384E-2</v>
      </c>
      <c r="P35" s="17" cm="1">
        <f t="array" ref="P35">STOWA2024_NDJF_T(P$2*60,$C35,2050,"L","")</f>
        <v>3.0527813810136129E-2</v>
      </c>
      <c r="R35" s="15" t="s">
        <v>84</v>
      </c>
      <c r="S35">
        <v>10</v>
      </c>
      <c r="T35" s="17" cm="1">
        <f t="array" ref="T35">STOWA2024_NDJF_T(T$34*60,$C35,2050,"M","")</f>
        <v>69.615268823984124</v>
      </c>
      <c r="U35" s="17" cm="1">
        <f t="array" ref="U35">STOWA2024_NDJF_T(U$34*60,$C35,2050,"M","")</f>
        <v>16.891038854117106</v>
      </c>
      <c r="V35" s="17" cm="1">
        <f t="array" ref="V35">STOWA2024_NDJF_T(V$34*60,$C35,2050,"M","")</f>
        <v>4.2244925916083922</v>
      </c>
      <c r="W35" s="17" cm="1">
        <f t="array" ref="W35">STOWA2024_NDJF_T(W$34*60,$C35,2050,"M","")</f>
        <v>1.109689959844647</v>
      </c>
      <c r="X35" s="17" cm="1">
        <f t="array" ref="X35">STOWA2024_NDJF_T(X$34*60,$C35,2050,"M","")</f>
        <v>0.39512742853399624</v>
      </c>
      <c r="Y35" s="17" cm="1">
        <f t="array" ref="Y35">STOWA2024_NDJF_T(Y$34*60,$C35,2050,"M","")</f>
        <v>0.1945371997648547</v>
      </c>
      <c r="Z35" s="17" cm="1">
        <f t="array" ref="Z35">STOWA2024_NDJF_T(Z$34*60,$C35,2050,"M","")</f>
        <v>0.14374677384698367</v>
      </c>
      <c r="AA35" s="17" cm="1">
        <f t="array" ref="AA35">STOWA2024_NDJF_T(AA$34*60,$C35,2050,"M","")</f>
        <v>5.0489543723728984E-2</v>
      </c>
      <c r="AB35" s="17" cm="1">
        <f t="array" ref="AB35">STOWA2024_NDJF_T(AB$34*60,$C35,2050,"M","")</f>
        <v>3.3905811593090918E-2</v>
      </c>
      <c r="AC35" s="17" cm="1">
        <f t="array" ref="AC35">STOWA2024_NDJF_T(AC$34*60,$C35,2050,"M","")</f>
        <v>3.0057441764102449E-2</v>
      </c>
      <c r="AD35" s="17" cm="1">
        <f t="array" ref="AD35">STOWA2024_NDJF_T(AD$34*60,$C35,2050,"M","")</f>
        <v>2.9289426142710073E-2</v>
      </c>
      <c r="AE35" s="17" cm="1">
        <f t="array" ref="AE35">STOWA2024_NDJF_T(AE$34*60,$C35,2050,"M","")</f>
        <v>3.4427625361935929E-2</v>
      </c>
      <c r="AF35" s="17" cm="1">
        <f t="array" ref="AF35">STOWA2024_NDJF_T(AF$34*60,$C35,2050,"M","")</f>
        <v>3.0169908137922179E-2</v>
      </c>
      <c r="AH35" s="15" t="s">
        <v>84</v>
      </c>
      <c r="AI35">
        <v>10</v>
      </c>
      <c r="AJ35" s="17" cm="1">
        <f t="array" ref="AJ35">STOWA2024_NDJF_T(AJ$34*60,$C35,2050,"H","")</f>
        <v>62.079341727331403</v>
      </c>
      <c r="AK35" s="17" cm="1">
        <f t="array" ref="AK35">STOWA2024_NDJF_T(AK$34*60,$C35,2050,"H","")</f>
        <v>14.969530991822555</v>
      </c>
      <c r="AL35" s="17" cm="1">
        <f t="array" ref="AL35">STOWA2024_NDJF_T(AL$34*60,$C35,2050,"H","")</f>
        <v>3.7733872866024125</v>
      </c>
      <c r="AM35" s="17" cm="1">
        <f t="array" ref="AM35">STOWA2024_NDJF_T(AM$34*60,$C35,2050,"H","")</f>
        <v>1.007895600960574</v>
      </c>
      <c r="AN35" s="17" cm="1">
        <f t="array" ref="AN35">STOWA2024_NDJF_T(AN$34*60,$C35,2050,"H","")</f>
        <v>0.36664201295536353</v>
      </c>
      <c r="AO35" s="17" cm="1">
        <f t="array" ref="AO35">STOWA2024_NDJF_T(AO$34*60,$C35,2050,"H","")</f>
        <v>0.1837053853379699</v>
      </c>
      <c r="AP35" s="17" cm="1">
        <f t="array" ref="AP35">STOWA2024_NDJF_T(AP$34*60,$C35,2050,"H","")</f>
        <v>0.13684709776262211</v>
      </c>
      <c r="AQ35" s="17" cm="1">
        <f t="array" ref="AQ35">STOWA2024_NDJF_T(AQ$34*60,$C35,2050,"H","")</f>
        <v>4.8028028286888604E-2</v>
      </c>
      <c r="AR35" s="17" cm="1">
        <f t="array" ref="AR35">STOWA2024_NDJF_T(AR$34*60,$C35,2050,"H","")</f>
        <v>3.2814588924453124E-2</v>
      </c>
      <c r="AS35" s="17" cm="1">
        <f t="array" ref="AS35">STOWA2024_NDJF_T(AS$34*60,$C35,2050,"H","")</f>
        <v>2.9349629413805131E-2</v>
      </c>
      <c r="AT35" s="17" cm="1">
        <f t="array" ref="AT35">STOWA2024_NDJF_T(AT$34*60,$C35,2050,"H","")</f>
        <v>2.8750553680259538E-2</v>
      </c>
      <c r="AU35" s="17" cm="1">
        <f t="array" ref="AU35">STOWA2024_NDJF_T(AU$34*60,$C35,2050,"H","")</f>
        <v>3.407312050662429E-2</v>
      </c>
      <c r="AV35" s="17" cm="1">
        <f t="array" ref="AV35">STOWA2024_NDJF_T(AV$34*60,$C35,2050,"H","")</f>
        <v>2.975808556718286E-2</v>
      </c>
    </row>
    <row r="36" spans="2:48" x14ac:dyDescent="0.3">
      <c r="B36" s="15" t="s">
        <v>85</v>
      </c>
      <c r="C36">
        <v>20</v>
      </c>
      <c r="D36" s="17" cm="1">
        <f t="array" ref="D36">STOWA2024_NDJF_T(D$2*60,$C36,2050,"L","")</f>
        <v>2217.844617906138</v>
      </c>
      <c r="E36" s="17" cm="1">
        <f t="array" ref="E36">STOWA2024_NDJF_T(E$2*60,$C36,2050,"L","")</f>
        <v>826.64153762009744</v>
      </c>
      <c r="F36" s="17" cm="1">
        <f t="array" ref="F36">STOWA2024_NDJF_T(F$2*60,$C36,2050,"L","")</f>
        <v>198.70197243294737</v>
      </c>
      <c r="G36" s="17" cm="1">
        <f t="array" ref="G36">STOWA2024_NDJF_T(G$2*60,$C36,2050,"L","")</f>
        <v>36.254570730715024</v>
      </c>
      <c r="H36" s="17" cm="1">
        <f t="array" ref="H36">STOWA2024_NDJF_T(H$2*60,$C36,2050,"L","")</f>
        <v>6.8534444807156243</v>
      </c>
      <c r="I36" s="17" cm="1">
        <f t="array" ref="I36">STOWA2024_NDJF_T(I$2*60,$C36,2050,"L","")</f>
        <v>1.8692824092269773</v>
      </c>
      <c r="J36" s="17" cm="1">
        <f t="array" ref="J36">STOWA2024_NDJF_T(J$2*60,$C36,2050,"L","")</f>
        <v>1.0288808319435097</v>
      </c>
      <c r="K36" s="17" cm="1">
        <f t="array" ref="K36">STOWA2024_NDJF_T(K$2*60,$C36,2050,"L","")</f>
        <v>0.34295616415420183</v>
      </c>
      <c r="L36" s="17" cm="1">
        <f t="array" ref="L36">STOWA2024_NDJF_T(L$2*60,$C36,2050,"L","")</f>
        <v>0.14186459176947813</v>
      </c>
      <c r="M36" s="17" cm="1">
        <f t="array" ref="M36">STOWA2024_NDJF_T(M$2*60,$C36,2050,"L","")</f>
        <v>9.5372590205411986E-2</v>
      </c>
      <c r="N36" s="17" cm="1">
        <f t="array" ref="N36">STOWA2024_NDJF_T(N$2*60,$C36,2050,"L","")</f>
        <v>7.6949863634661914E-2</v>
      </c>
      <c r="O36" s="17" cm="1">
        <f t="array" ref="O36">STOWA2024_NDJF_T(O$2*60,$C36,2050,"L","")</f>
        <v>6.0407261058069213E-2</v>
      </c>
      <c r="P36" s="17" cm="1">
        <f t="array" ref="P36">STOWA2024_NDJF_T(P$2*60,$C36,2050,"L","")</f>
        <v>6.1179291888443829E-2</v>
      </c>
      <c r="R36" s="15" t="s">
        <v>85</v>
      </c>
      <c r="S36">
        <v>20</v>
      </c>
      <c r="T36" s="17" cm="1">
        <f t="array" ref="T36">STOWA2024_NDJF_T(T$34*60,$C36,2050,"M","")</f>
        <v>2004.4680306786661</v>
      </c>
      <c r="U36" s="17" cm="1">
        <f t="array" ref="U36">STOWA2024_NDJF_T(U$34*60,$C36,2050,"M","")</f>
        <v>733.42862125425324</v>
      </c>
      <c r="V36" s="17" cm="1">
        <f t="array" ref="V36">STOWA2024_NDJF_T(V$34*60,$C36,2050,"M","")</f>
        <v>175.52059179452155</v>
      </c>
      <c r="W36" s="17" cm="1">
        <f t="array" ref="W36">STOWA2024_NDJF_T(W$34*60,$C36,2050,"M","")</f>
        <v>32.213105887159493</v>
      </c>
      <c r="X36" s="17" cm="1">
        <f t="array" ref="X36">STOWA2024_NDJF_T(X$34*60,$C36,2050,"M","")</f>
        <v>6.1932410771136031</v>
      </c>
      <c r="Y36" s="17" cm="1">
        <f t="array" ref="Y36">STOWA2024_NDJF_T(Y$34*60,$C36,2050,"M","")</f>
        <v>1.7207519828149491</v>
      </c>
      <c r="Z36" s="17" cm="1">
        <f t="array" ref="Z36">STOWA2024_NDJF_T(Z$34*60,$C36,2050,"M","")</f>
        <v>0.95656640944575644</v>
      </c>
      <c r="AA36" s="17" cm="1">
        <f t="array" ref="AA36">STOWA2024_NDJF_T(AA$34*60,$C36,2050,"M","")</f>
        <v>0.32032463544482281</v>
      </c>
      <c r="AB36" s="17" cm="1">
        <f t="array" ref="AB36">STOWA2024_NDJF_T(AB$34*60,$C36,2050,"M","")</f>
        <v>0.13532586136187261</v>
      </c>
      <c r="AC36" s="17" cm="1">
        <f t="array" ref="AC36">STOWA2024_NDJF_T(AC$34*60,$C36,2050,"M","")</f>
        <v>9.2048353643353342E-2</v>
      </c>
      <c r="AD36" s="17" cm="1">
        <f t="array" ref="AD36">STOWA2024_NDJF_T(AD$34*60,$C36,2050,"M","")</f>
        <v>7.4806883768310906E-2</v>
      </c>
      <c r="AE36" s="17" cm="1">
        <f t="array" ref="AE36">STOWA2024_NDJF_T(AE$34*60,$C36,2050,"M","")</f>
        <v>5.9427364124114826E-2</v>
      </c>
      <c r="AF36" s="17" cm="1">
        <f t="array" ref="AF36">STOWA2024_NDJF_T(AF$34*60,$C36,2050,"M","")</f>
        <v>6.037055744880708E-2</v>
      </c>
      <c r="AH36" s="15" t="s">
        <v>85</v>
      </c>
      <c r="AI36">
        <v>20</v>
      </c>
      <c r="AJ36" s="17" cm="1">
        <f t="array" ref="AJ36">STOWA2024_NDJF_T(AJ$34*60,$C36,2050,"H","")</f>
        <v>1757.6754324157125</v>
      </c>
      <c r="AK36" s="17" cm="1">
        <f t="array" ref="AK36">STOWA2024_NDJF_T(AK$34*60,$C36,2050,"H","")</f>
        <v>628.16399605463346</v>
      </c>
      <c r="AL36" s="17" cm="1">
        <f t="array" ref="AL36">STOWA2024_NDJF_T(AL$34*60,$C36,2050,"H","")</f>
        <v>149.53184952261873</v>
      </c>
      <c r="AM36" s="17" cm="1">
        <f t="array" ref="AM36">STOWA2024_NDJF_T(AM$34*60,$C36,2050,"H","")</f>
        <v>27.668329247940097</v>
      </c>
      <c r="AN36" s="17" cm="1">
        <f t="array" ref="AN36">STOWA2024_NDJF_T(AN$34*60,$C36,2050,"H","")</f>
        <v>5.4391879267313339</v>
      </c>
      <c r="AO36" s="17" cm="1">
        <f t="array" ref="AO36">STOWA2024_NDJF_T(AO$34*60,$C36,2050,"H","")</f>
        <v>1.5478520225340664</v>
      </c>
      <c r="AP36" s="17" cm="1">
        <f t="array" ref="AP36">STOWA2024_NDJF_T(AP$34*60,$C36,2050,"H","")</f>
        <v>0.87148027099765568</v>
      </c>
      <c r="AQ36" s="17" cm="1">
        <f t="array" ref="AQ36">STOWA2024_NDJF_T(AQ$34*60,$C36,2050,"H","")</f>
        <v>0.29349448933820249</v>
      </c>
      <c r="AR36" s="17" cm="1">
        <f t="array" ref="AR36">STOWA2024_NDJF_T(AR$34*60,$C36,2050,"H","")</f>
        <v>0.12737143343035098</v>
      </c>
      <c r="AS36" s="17" cm="1">
        <f t="array" ref="AS36">STOWA2024_NDJF_T(AS$34*60,$C36,2050,"H","")</f>
        <v>8.7940792075042934E-2</v>
      </c>
      <c r="AT36" s="17" cm="1">
        <f t="array" ref="AT36">STOWA2024_NDJF_T(AT$34*60,$C36,2050,"H","")</f>
        <v>7.2133433536585218E-2</v>
      </c>
      <c r="AU36" s="17" cm="1">
        <f t="array" ref="AU36">STOWA2024_NDJF_T(AU$34*60,$C36,2050,"H","")</f>
        <v>5.8188832760556364E-2</v>
      </c>
      <c r="AV36" s="17" cm="1">
        <f t="array" ref="AV36">STOWA2024_NDJF_T(AV$34*60,$C36,2050,"H","")</f>
        <v>5.9345176047035132E-2</v>
      </c>
    </row>
    <row r="37" spans="2:48" x14ac:dyDescent="0.3">
      <c r="B37" s="15" t="s">
        <v>86</v>
      </c>
      <c r="C37">
        <v>30</v>
      </c>
      <c r="D37" s="17" cm="1">
        <f t="array" ref="D37">STOWA2024_NDJF_T(D$2*60,$C37,2050,"L","")</f>
        <v>19045.820972386769</v>
      </c>
      <c r="E37" s="17" cm="1">
        <f t="array" ref="E37">STOWA2024_NDJF_T(E$2*60,$C37,2050,"L","")</f>
        <v>11260.313703597147</v>
      </c>
      <c r="F37" s="17" cm="1">
        <f t="array" ref="F37">STOWA2024_NDJF_T(F$2*60,$C37,2050,"L","")</f>
        <v>3219.6636904333282</v>
      </c>
      <c r="G37" s="17" cm="1">
        <f t="array" ref="G37">STOWA2024_NDJF_T(G$2*60,$C37,2050,"L","")</f>
        <v>565.82135871352966</v>
      </c>
      <c r="H37" s="17" cm="1">
        <f t="array" ref="H37">STOWA2024_NDJF_T(H$2*60,$C37,2050,"L","")</f>
        <v>78.635876712886031</v>
      </c>
      <c r="I37" s="17" cm="1">
        <f t="array" ref="I37">STOWA2024_NDJF_T(I$2*60,$C37,2050,"L","")</f>
        <v>14.524534607103462</v>
      </c>
      <c r="J37" s="17" cm="1">
        <f t="array" ref="J37">STOWA2024_NDJF_T(J$2*60,$C37,2050,"L","")</f>
        <v>6.3841224549238236</v>
      </c>
      <c r="K37" s="17" cm="1">
        <f t="array" ref="K37">STOWA2024_NDJF_T(K$2*60,$C37,2050,"L","")</f>
        <v>1.7859868594613826</v>
      </c>
      <c r="L37" s="17" cm="1">
        <f t="array" ref="L37">STOWA2024_NDJF_T(L$2*60,$C37,2050,"L","")</f>
        <v>0.52217534528932441</v>
      </c>
      <c r="M37" s="17" cm="1">
        <f t="array" ref="M37">STOWA2024_NDJF_T(M$2*60,$C37,2050,"L","")</f>
        <v>0.28307399628213747</v>
      </c>
      <c r="N37" s="17" cm="1">
        <f t="array" ref="N37">STOWA2024_NDJF_T(N$2*60,$C37,2050,"L","")</f>
        <v>0.19541946416048062</v>
      </c>
      <c r="O37" s="17" cm="1">
        <f t="array" ref="O37">STOWA2024_NDJF_T(O$2*60,$C37,2050,"L","")</f>
        <v>0.10669083960663357</v>
      </c>
      <c r="P37" s="17" cm="1">
        <f t="array" ref="P37">STOWA2024_NDJF_T(P$2*60,$C37,2050,"L","")</f>
        <v>9.744389568529481E-2</v>
      </c>
      <c r="R37" s="15" t="s">
        <v>86</v>
      </c>
      <c r="S37">
        <v>30</v>
      </c>
      <c r="T37" s="17" cm="1">
        <f t="array" ref="T37">STOWA2024_NDJF_T(T$34*60,$C37,2050,"M","")</f>
        <v>17125.613654131732</v>
      </c>
      <c r="U37" s="17" cm="1">
        <f t="array" ref="U37">STOWA2024_NDJF_T(U$34*60,$C37,2050,"M","")</f>
        <v>9868.8887183519892</v>
      </c>
      <c r="V37" s="17" cm="1">
        <f t="array" ref="V37">STOWA2024_NDJF_T(V$34*60,$C37,2050,"M","")</f>
        <v>2788.1126326187523</v>
      </c>
      <c r="W37" s="17" cm="1">
        <f t="array" ref="W37">STOWA2024_NDJF_T(W$34*60,$C37,2050,"M","")</f>
        <v>488.85681387398682</v>
      </c>
      <c r="X37" s="17" cm="1">
        <f t="array" ref="X37">STOWA2024_NDJF_T(X$34*60,$C37,2050,"M","")</f>
        <v>68.779235046588937</v>
      </c>
      <c r="Y37" s="17" cm="1">
        <f t="array" ref="Y37">STOWA2024_NDJF_T(Y$34*60,$C37,2050,"M","")</f>
        <v>12.943510149765114</v>
      </c>
      <c r="Z37" s="17" cm="1">
        <f t="array" ref="Z37">STOWA2024_NDJF_T(Z$34*60,$C37,2050,"M","")</f>
        <v>5.7554780305987441</v>
      </c>
      <c r="AA37" s="17" cm="1">
        <f t="array" ref="AA37">STOWA2024_NDJF_T(AA$34*60,$C37,2050,"M","")</f>
        <v>1.6308972648724289</v>
      </c>
      <c r="AB37" s="17" cm="1">
        <f t="array" ref="AB37">STOWA2024_NDJF_T(AB$34*60,$C37,2050,"M","")</f>
        <v>0.48890898562312507</v>
      </c>
      <c r="AC37" s="17" cm="1">
        <f t="array" ref="AC37">STOWA2024_NDJF_T(AC$34*60,$C37,2050,"M","")</f>
        <v>0.26899446252360104</v>
      </c>
      <c r="AD37" s="17" cm="1">
        <f t="array" ref="AD37">STOWA2024_NDJF_T(AD$34*60,$C37,2050,"M","")</f>
        <v>0.18747342071173528</v>
      </c>
      <c r="AE37" s="17" cm="1">
        <f t="array" ref="AE37">STOWA2024_NDJF_T(AE$34*60,$C37,2050,"M","")</f>
        <v>0.1040379484582294</v>
      </c>
      <c r="AF37" s="17" cm="1">
        <f t="array" ref="AF37">STOWA2024_NDJF_T(AF$34*60,$C37,2050,"M","")</f>
        <v>9.5446250173563285E-2</v>
      </c>
      <c r="AH37" s="15" t="s">
        <v>86</v>
      </c>
      <c r="AI37">
        <v>30</v>
      </c>
      <c r="AJ37" s="17" cm="1">
        <f t="array" ref="AJ37">STOWA2024_NDJF_T(AJ$34*60,$C37,2050,"H","")</f>
        <v>14915.360100226841</v>
      </c>
      <c r="AK37" s="17" cm="1">
        <f t="array" ref="AK37">STOWA2024_NDJF_T(AK$34*60,$C37,2050,"H","")</f>
        <v>8316.8404172588089</v>
      </c>
      <c r="AL37" s="17" cm="1">
        <f t="array" ref="AL37">STOWA2024_NDJF_T(AL$34*60,$C37,2050,"H","")</f>
        <v>2314.262266446407</v>
      </c>
      <c r="AM37" s="17" cm="1">
        <f t="array" ref="AM37">STOWA2024_NDJF_T(AM$34*60,$C37,2050,"H","")</f>
        <v>404.84780537290578</v>
      </c>
      <c r="AN37" s="17" cm="1">
        <f t="array" ref="AN37">STOWA2024_NDJF_T(AN$34*60,$C37,2050,"H","")</f>
        <v>57.907556374013275</v>
      </c>
      <c r="AO37" s="17" cm="1">
        <f t="array" ref="AO37">STOWA2024_NDJF_T(AO$34*60,$C37,2050,"H","")</f>
        <v>11.16740202608189</v>
      </c>
      <c r="AP37" s="17" cm="1">
        <f t="array" ref="AP37">STOWA2024_NDJF_T(AP$34*60,$C37,2050,"H","")</f>
        <v>5.0409969680686135</v>
      </c>
      <c r="AQ37" s="17" cm="1">
        <f t="array" ref="AQ37">STOWA2024_NDJF_T(AQ$34*60,$C37,2050,"H","")</f>
        <v>1.4513080249433374</v>
      </c>
      <c r="AR37" s="17" cm="1">
        <f t="array" ref="AR37">STOWA2024_NDJF_T(AR$34*60,$C37,2050,"H","")</f>
        <v>0.4492313781584516</v>
      </c>
      <c r="AS37" s="17" cm="1">
        <f t="array" ref="AS37">STOWA2024_NDJF_T(AS$34*60,$C37,2050,"H","")</f>
        <v>0.2518950763600703</v>
      </c>
      <c r="AT37" s="17" cm="1">
        <f t="array" ref="AT37">STOWA2024_NDJF_T(AT$34*60,$C37,2050,"H","")</f>
        <v>0.17770860736865202</v>
      </c>
      <c r="AU37" s="17" cm="1">
        <f t="array" ref="AU37">STOWA2024_NDJF_T(AU$34*60,$C37,2050,"H","")</f>
        <v>0.10072018323633489</v>
      </c>
      <c r="AV37" s="17" cm="1">
        <f t="array" ref="AV37">STOWA2024_NDJF_T(AV$34*60,$C37,2050,"H","")</f>
        <v>9.2936569415460135E-2</v>
      </c>
    </row>
    <row r="38" spans="2:48" x14ac:dyDescent="0.3">
      <c r="B38" s="15" t="s">
        <v>87</v>
      </c>
      <c r="C38">
        <v>40</v>
      </c>
      <c r="D38" s="17" cm="1">
        <f t="array" ref="D38">STOWA2024_NDJF_T(D$2*60,$C38,2050,"L","")</f>
        <v>92645.211686175171</v>
      </c>
      <c r="E38" s="17" cm="1">
        <f t="array" ref="E38">STOWA2024_NDJF_T(E$2*60,$C38,2050,"L","")</f>
        <v>82616.293986788543</v>
      </c>
      <c r="F38" s="17" cm="1">
        <f t="array" ref="F38">STOWA2024_NDJF_T(F$2*60,$C38,2050,"L","")</f>
        <v>29411.940876039738</v>
      </c>
      <c r="G38" s="17" cm="1">
        <f t="array" ref="G38">STOWA2024_NDJF_T(G$2*60,$C38,2050,"L","")</f>
        <v>5647.3781504504013</v>
      </c>
      <c r="H38" s="17" cm="1">
        <f t="array" ref="H38">STOWA2024_NDJF_T(H$2*60,$C38,2050,"L","")</f>
        <v>685.5325159033066</v>
      </c>
      <c r="I38" s="17" cm="1">
        <f t="array" ref="I38">STOWA2024_NDJF_T(I$2*60,$C38,2050,"L","")</f>
        <v>97.724366071689715</v>
      </c>
      <c r="J38" s="17" cm="1">
        <f t="array" ref="J38">STOWA2024_NDJF_T(J$2*60,$C38,2050,"L","")</f>
        <v>36.074410093318633</v>
      </c>
      <c r="K38" s="17" cm="1">
        <f t="array" ref="K38">STOWA2024_NDJF_T(K$2*60,$C38,2050,"L","")</f>
        <v>7.7885466191892663</v>
      </c>
      <c r="L38" s="17" cm="1">
        <f t="array" ref="L38">STOWA2024_NDJF_T(L$2*60,$C38,2050,"L","")</f>
        <v>1.7586884756990893</v>
      </c>
      <c r="M38" s="17" cm="1">
        <f t="array" ref="M38">STOWA2024_NDJF_T(M$2*60,$C38,2050,"L","")</f>
        <v>0.8037873451072155</v>
      </c>
      <c r="N38" s="17" cm="1">
        <f t="array" ref="N38">STOWA2024_NDJF_T(N$2*60,$C38,2050,"L","")</f>
        <v>0.48706951764264694</v>
      </c>
      <c r="O38" s="17" cm="1">
        <f t="array" ref="O38">STOWA2024_NDJF_T(O$2*60,$C38,2050,"L","")</f>
        <v>0.19133895171879928</v>
      </c>
      <c r="P38" s="17" cm="1">
        <f t="array" ref="P38">STOWA2024_NDJF_T(P$2*60,$C38,2050,"L","")</f>
        <v>0.15802467298304701</v>
      </c>
      <c r="R38" s="15" t="s">
        <v>87</v>
      </c>
      <c r="S38">
        <v>40</v>
      </c>
      <c r="T38" s="17" cm="1">
        <f t="array" ref="T38">STOWA2024_NDJF_T(T$34*60,$C38,2050,"M","")</f>
        <v>83075.303278151638</v>
      </c>
      <c r="U38" s="17" cm="1">
        <f t="array" ref="U38">STOWA2024_NDJF_T(U$34*60,$C38,2050,"M","")</f>
        <v>71893.622065979958</v>
      </c>
      <c r="V38" s="17" cm="1">
        <f t="array" ref="V38">STOWA2024_NDJF_T(V$34*60,$C38,2050,"M","")</f>
        <v>25152.745196356867</v>
      </c>
      <c r="W38" s="17" cm="1">
        <f t="array" ref="W38">STOWA2024_NDJF_T(W$34*60,$C38,2050,"M","")</f>
        <v>4784.2419045667539</v>
      </c>
      <c r="X38" s="17" cm="1">
        <f t="array" ref="X38">STOWA2024_NDJF_T(X$34*60,$C38,2050,"M","")</f>
        <v>584.35527490810341</v>
      </c>
      <c r="Y38" s="17" cm="1">
        <f t="array" ref="Y38">STOWA2024_NDJF_T(Y$34*60,$C38,2050,"M","")</f>
        <v>84.675424076972277</v>
      </c>
      <c r="Z38" s="17" cm="1">
        <f t="array" ref="Z38">STOWA2024_NDJF_T(Z$34*60,$C38,2050,"M","")</f>
        <v>31.634405371347523</v>
      </c>
      <c r="AA38" s="17" cm="1">
        <f t="array" ref="AA38">STOWA2024_NDJF_T(AA$34*60,$C38,2050,"M","")</f>
        <v>6.9852470863605989</v>
      </c>
      <c r="AB38" s="17" cm="1">
        <f t="array" ref="AB38">STOWA2024_NDJF_T(AB$34*60,$C38,2050,"M","")</f>
        <v>1.6201564879518684</v>
      </c>
      <c r="AC38" s="17" cm="1">
        <f t="array" ref="AC38">STOWA2024_NDJF_T(AC$34*60,$C38,2050,"M","")</f>
        <v>0.75296618198380261</v>
      </c>
      <c r="AD38" s="17" cm="1">
        <f t="array" ref="AD38">STOWA2024_NDJF_T(AD$34*60,$C38,2050,"M","")</f>
        <v>0.46135517803039822</v>
      </c>
      <c r="AE38" s="17" cm="1">
        <f t="array" ref="AE38">STOWA2024_NDJF_T(AE$34*60,$C38,2050,"M","")</f>
        <v>0.1848539869393008</v>
      </c>
      <c r="AF38" s="17" cm="1">
        <f t="array" ref="AF38">STOWA2024_NDJF_T(AF$34*60,$C38,2050,"M","")</f>
        <v>0.15355491360454029</v>
      </c>
      <c r="AH38" s="15" t="s">
        <v>87</v>
      </c>
      <c r="AI38">
        <v>40</v>
      </c>
      <c r="AJ38" s="17" cm="1">
        <f t="array" ref="AJ38">STOWA2024_NDJF_T(AJ$34*60,$C38,2050,"H","")</f>
        <v>72087.009733749132</v>
      </c>
      <c r="AK38" s="17" cm="1">
        <f t="array" ref="AK38">STOWA2024_NDJF_T(AK$34*60,$C38,2050,"H","")</f>
        <v>60017.552143510882</v>
      </c>
      <c r="AL38" s="17" cm="1">
        <f t="array" ref="AL38">STOWA2024_NDJF_T(AL$34*60,$C38,2050,"H","")</f>
        <v>20536.965226634366</v>
      </c>
      <c r="AM38" s="17" cm="1">
        <f t="array" ref="AM38">STOWA2024_NDJF_T(AM$34*60,$C38,2050,"H","")</f>
        <v>3861.6012627736345</v>
      </c>
      <c r="AN38" s="17" cm="1">
        <f t="array" ref="AN38">STOWA2024_NDJF_T(AN$34*60,$C38,2050,"H","")</f>
        <v>475.82431619488756</v>
      </c>
      <c r="AO38" s="17" cm="1">
        <f t="array" ref="AO38">STOWA2024_NDJF_T(AO$34*60,$C38,2050,"H","")</f>
        <v>70.46055061162852</v>
      </c>
      <c r="AP38" s="17" cm="1">
        <f t="array" ref="AP38">STOWA2024_NDJF_T(AP$34*60,$C38,2050,"H","")</f>
        <v>26.738644763987693</v>
      </c>
      <c r="AQ38" s="17" cm="1">
        <f t="array" ref="AQ38">STOWA2024_NDJF_T(AQ$34*60,$C38,2050,"H","")</f>
        <v>6.0727419969144716</v>
      </c>
      <c r="AR38" s="17" cm="1">
        <f t="array" ref="AR38">STOWA2024_NDJF_T(AR$34*60,$C38,2050,"H","")</f>
        <v>1.457832423201276</v>
      </c>
      <c r="AS38" s="17" cm="1">
        <f t="array" ref="AS38">STOWA2024_NDJF_T(AS$34*60,$C38,2050,"H","")</f>
        <v>0.69217778700705446</v>
      </c>
      <c r="AT38" s="17" cm="1">
        <f t="array" ref="AT38">STOWA2024_NDJF_T(AT$34*60,$C38,2050,"H","")</f>
        <v>0.43018560283243934</v>
      </c>
      <c r="AU38" s="17" cm="1">
        <f t="array" ref="AU38">STOWA2024_NDJF_T(AU$34*60,$C38,2050,"H","")</f>
        <v>0.17683466575539666</v>
      </c>
      <c r="AV38" s="17" cm="1">
        <f t="array" ref="AV38">STOWA2024_NDJF_T(AV$34*60,$C38,2050,"H","")</f>
        <v>0.14799310291310133</v>
      </c>
    </row>
    <row r="39" spans="2:48" x14ac:dyDescent="0.3">
      <c r="B39" s="15" t="s">
        <v>88</v>
      </c>
      <c r="C39">
        <v>50</v>
      </c>
      <c r="D39" s="17" cm="1">
        <f t="array" ref="D39">STOWA2024_NDJF_T(D$2*60,$C39,2050,"L","")</f>
        <v>324021.74533547257</v>
      </c>
      <c r="E39" s="17" cm="1">
        <f t="array" ref="E39">STOWA2024_NDJF_T(E$2*60,$C39,2050,"L","")</f>
        <v>414093.35008562374</v>
      </c>
      <c r="F39" s="17" cm="1">
        <f t="array" ref="F39">STOWA2024_NDJF_T(F$2*60,$C39,2050,"L","")</f>
        <v>184287.91254992562</v>
      </c>
      <c r="G39" s="17" cm="1">
        <f t="array" ref="G39">STOWA2024_NDJF_T(G$2*60,$C39,2050,"L","")</f>
        <v>40859.971306865918</v>
      </c>
      <c r="H39" s="17" cm="1">
        <f t="array" ref="H39">STOWA2024_NDJF_T(H$2*60,$C39,2050,"L","")</f>
        <v>4800.4719948665743</v>
      </c>
      <c r="I39" s="17" cm="1">
        <f t="array" ref="I39">STOWA2024_NDJF_T(I$2*60,$C39,2050,"L","")</f>
        <v>580.21468719744519</v>
      </c>
      <c r="J39" s="17" cm="1">
        <f t="array" ref="J39">STOWA2024_NDJF_T(J$2*60,$C39,2050,"L","")</f>
        <v>187.34250377476147</v>
      </c>
      <c r="K39" s="17" cm="1">
        <f t="array" ref="K39">STOWA2024_NDJF_T(K$2*60,$C39,2050,"L","")</f>
        <v>29.437962441405737</v>
      </c>
      <c r="L39" s="17" cm="1">
        <f t="array" ref="L39">STOWA2024_NDJF_T(L$2*60,$C39,2050,"L","")</f>
        <v>5.4829859328594122</v>
      </c>
      <c r="M39" s="17" cm="1">
        <f t="array" ref="M39">STOWA2024_NDJF_T(M$2*60,$C39,2050,"L","")</f>
        <v>2.1908230882668347</v>
      </c>
      <c r="N39" s="17" cm="1">
        <f t="array" ref="N39">STOWA2024_NDJF_T(N$2*60,$C39,2050,"L","")</f>
        <v>1.1922419374545923</v>
      </c>
      <c r="O39" s="17" cm="1">
        <f t="array" ref="O39">STOWA2024_NDJF_T(O$2*60,$C39,2050,"L","")</f>
        <v>0.34872360510346262</v>
      </c>
      <c r="P39" s="17" cm="1">
        <f t="array" ref="P39">STOWA2024_NDJF_T(P$2*60,$C39,2050,"L","")</f>
        <v>0.2613040026489849</v>
      </c>
      <c r="R39" s="15" t="s">
        <v>88</v>
      </c>
      <c r="S39">
        <v>50</v>
      </c>
      <c r="T39" s="17" cm="1">
        <f t="array" ref="T39">STOWA2024_NDJF_T(T$34*60,$C39,2050,"M","")</f>
        <v>290050.98044636991</v>
      </c>
      <c r="U39" s="17" cm="1">
        <f t="array" ref="U39">STOWA2024_NDJF_T(U$34*60,$C39,2050,"M","")</f>
        <v>358675.28973790671</v>
      </c>
      <c r="V39" s="17" cm="1">
        <f t="array" ref="V39">STOWA2024_NDJF_T(V$34*60,$C39,2050,"M","")</f>
        <v>156248.87062108924</v>
      </c>
      <c r="W39" s="17" cm="1">
        <f t="array" ref="W39">STOWA2024_NDJF_T(W$34*60,$C39,2050,"M","")</f>
        <v>34114.345169945802</v>
      </c>
      <c r="X39" s="17" cm="1">
        <f t="array" ref="X39">STOWA2024_NDJF_T(X$34*60,$C39,2050,"M","")</f>
        <v>4007.611740132877</v>
      </c>
      <c r="Y39" s="17" cm="1">
        <f t="array" ref="Y39">STOWA2024_NDJF_T(Y$34*60,$C39,2050,"M","")</f>
        <v>490.56274752825448</v>
      </c>
      <c r="Z39" s="17" cm="1">
        <f t="array" ref="Z39">STOWA2024_NDJF_T(Z$34*60,$C39,2050,"M","")</f>
        <v>160.21453279907939</v>
      </c>
      <c r="AA39" s="17" cm="1">
        <f t="array" ref="AA39">STOWA2024_NDJF_T(AA$34*60,$C39,2050,"M","")</f>
        <v>26.016702547834548</v>
      </c>
      <c r="AB39" s="17" cm="1">
        <f t="array" ref="AB39">STOWA2024_NDJF_T(AB$34*60,$C39,2050,"M","")</f>
        <v>4.9798320808395422</v>
      </c>
      <c r="AC39" s="17" cm="1">
        <f t="array" ref="AC39">STOWA2024_NDJF_T(AC$34*60,$C39,2050,"M","")</f>
        <v>2.0253385903042145</v>
      </c>
      <c r="AD39" s="17" cm="1">
        <f t="array" ref="AD39">STOWA2024_NDJF_T(AD$34*60,$C39,2050,"M","")</f>
        <v>1.115543511659234</v>
      </c>
      <c r="AE39" s="17" cm="1">
        <f t="array" ref="AE39">STOWA2024_NDJF_T(AE$34*60,$C39,2050,"M","")</f>
        <v>0.33361657991932953</v>
      </c>
      <c r="AF39" s="17" cm="1">
        <f t="array" ref="AF39">STOWA2024_NDJF_T(AF$34*60,$C39,2050,"M","")</f>
        <v>0.25172840397163826</v>
      </c>
      <c r="AH39" s="15" t="s">
        <v>88</v>
      </c>
      <c r="AI39">
        <v>50</v>
      </c>
      <c r="AJ39" s="17" cm="1">
        <f t="array" ref="AJ39">STOWA2024_NDJF_T(AJ$34*60,$C39,2050,"H","")</f>
        <v>251110.14027559318</v>
      </c>
      <c r="AK39" s="17" cm="1">
        <f t="array" ref="AK39">STOWA2024_NDJF_T(AK$34*60,$C39,2050,"H","")</f>
        <v>297591.077337989</v>
      </c>
      <c r="AL39" s="17" cm="1">
        <f t="array" ref="AL39">STOWA2024_NDJF_T(AL$34*60,$C39,2050,"H","")</f>
        <v>126134.96641510619</v>
      </c>
      <c r="AM39" s="17" cm="1">
        <f t="array" ref="AM39">STOWA2024_NDJF_T(AM$34*60,$C39,2050,"H","")</f>
        <v>27015.275297012191</v>
      </c>
      <c r="AN39" s="17" cm="1">
        <f t="array" ref="AN39">STOWA2024_NDJF_T(AN$34*60,$C39,2050,"H","")</f>
        <v>3176.0721022038001</v>
      </c>
      <c r="AO39" s="17" cm="1">
        <f t="array" ref="AO39">STOWA2024_NDJF_T(AO$34*60,$C39,2050,"H","")</f>
        <v>395.47881962974014</v>
      </c>
      <c r="AP39" s="17" cm="1">
        <f t="array" ref="AP39">STOWA2024_NDJF_T(AP$34*60,$C39,2050,"H","")</f>
        <v>131.12020134727283</v>
      </c>
      <c r="AQ39" s="17" cm="1">
        <f t="array" ref="AQ39">STOWA2024_NDJF_T(AQ$34*60,$C39,2050,"H","")</f>
        <v>22.189966082098476</v>
      </c>
      <c r="AR39" s="17" cm="1">
        <f t="array" ref="AR39">STOWA2024_NDJF_T(AR$34*60,$C39,2050,"H","")</f>
        <v>4.3991004733302193</v>
      </c>
      <c r="AS39" s="17" cm="1">
        <f t="array" ref="AS39">STOWA2024_NDJF_T(AS$34*60,$C39,2050,"H","")</f>
        <v>1.8302808589787103</v>
      </c>
      <c r="AT39" s="17" cm="1">
        <f t="array" ref="AT39">STOWA2024_NDJF_T(AT$34*60,$C39,2050,"H","")</f>
        <v>1.0238472717847613</v>
      </c>
      <c r="AU39" s="17" cm="1">
        <f t="array" ref="AU39">STOWA2024_NDJF_T(AU$34*60,$C39,2050,"H","")</f>
        <v>0.31514501744786327</v>
      </c>
      <c r="AV39" s="17" cm="1">
        <f t="array" ref="AV39">STOWA2024_NDJF_T(AV$34*60,$C39,2050,"H","")</f>
        <v>0.23994346584703247</v>
      </c>
    </row>
    <row r="40" spans="2:48" x14ac:dyDescent="0.3">
      <c r="B40" s="15" t="s">
        <v>89</v>
      </c>
      <c r="C40">
        <v>60</v>
      </c>
      <c r="D40" s="17" cm="1">
        <f t="array" ref="D40">STOWA2024_NDJF_T(D$2*60,$C40,2050,"L","")</f>
        <v>913315.11851753562</v>
      </c>
      <c r="E40" s="17" cm="1">
        <f t="array" ref="E40">STOWA2024_NDJF_T(E$2*60,$C40,2050,"L","")</f>
        <v>1602873.0432386217</v>
      </c>
      <c r="F40" s="17" cm="1">
        <f t="array" ref="F40">STOWA2024_NDJF_T(F$2*60,$C40,2050,"L","")</f>
        <v>884094.08896265086</v>
      </c>
      <c r="G40" s="17" cm="1">
        <f t="array" ref="G40">STOWA2024_NDJF_T(G$2*60,$C40,2050,"L","")</f>
        <v>231921.19869376204</v>
      </c>
      <c r="H40" s="17" cm="1">
        <f t="array" ref="H40">STOWA2024_NDJF_T(H$2*60,$C40,2050,"L","")</f>
        <v>28112.366073917965</v>
      </c>
      <c r="I40" s="17" cm="1">
        <f t="array" ref="I40">STOWA2024_NDJF_T(I$2*60,$C40,2050,"L","")</f>
        <v>3087.1529235791518</v>
      </c>
      <c r="J40" s="17" cm="1">
        <f t="array" ref="J40">STOWA2024_NDJF_T(J$2*60,$C40,2050,"L","")</f>
        <v>901.19937347876657</v>
      </c>
      <c r="K40" s="17" cm="1">
        <f t="array" ref="K40">STOWA2024_NDJF_T(K$2*60,$C40,2050,"L","")</f>
        <v>98.907366991924533</v>
      </c>
      <c r="L40" s="17" cm="1">
        <f t="array" ref="L40">STOWA2024_NDJF_T(L$2*60,$C40,2050,"L","")</f>
        <v>15.968996690224882</v>
      </c>
      <c r="M40" s="17" cm="1">
        <f t="array" ref="M40">STOWA2024_NDJF_T(M$2*60,$C40,2050,"L","")</f>
        <v>5.7506748108125851</v>
      </c>
      <c r="N40" s="17" cm="1">
        <f t="array" ref="N40">STOWA2024_NDJF_T(N$2*60,$C40,2050,"L","")</f>
        <v>2.8685466507972572</v>
      </c>
      <c r="O40" s="17" cm="1">
        <f t="array" ref="O40">STOWA2024_NDJF_T(O$2*60,$C40,2050,"L","")</f>
        <v>0.64649616463855897</v>
      </c>
      <c r="P40" s="17" cm="1">
        <f t="array" ref="P40">STOWA2024_NDJF_T(P$2*60,$C40,2050,"L","")</f>
        <v>0.44128911430627388</v>
      </c>
      <c r="R40" s="15" t="s">
        <v>89</v>
      </c>
      <c r="S40">
        <v>60</v>
      </c>
      <c r="T40" s="17" cm="1">
        <f t="array" ref="T40">STOWA2024_NDJF_T(T$34*60,$C40,2050,"M","")</f>
        <v>816609.60020185472</v>
      </c>
      <c r="U40" s="17" cm="1">
        <f t="array" ref="U40">STOWA2024_NDJF_T(U$34*60,$C40,2050,"M","")</f>
        <v>1383813.2738387815</v>
      </c>
      <c r="V40" s="17" cm="1">
        <f t="array" ref="V40">STOWA2024_NDJF_T(V$34*60,$C40,2050,"M","")</f>
        <v>744880.13977430912</v>
      </c>
      <c r="W40" s="17" cm="1">
        <f t="array" ref="W40">STOWA2024_NDJF_T(W$34*60,$C40,2050,"M","")</f>
        <v>191478.69877239564</v>
      </c>
      <c r="X40" s="17" cm="1">
        <f t="array" ref="X40">STOWA2024_NDJF_T(X$34*60,$C40,2050,"M","")</f>
        <v>23069.164889592732</v>
      </c>
      <c r="Y40" s="17" cm="1">
        <f t="array" ref="Y40">STOWA2024_NDJF_T(Y$34*60,$C40,2050,"M","")</f>
        <v>2554.2520687307506</v>
      </c>
      <c r="Z40" s="17" cm="1">
        <f t="array" ref="Z40">STOWA2024_NDJF_T(Z$34*60,$C40,2050,"M","")</f>
        <v>753.31131035519957</v>
      </c>
      <c r="AA40" s="17" cm="1">
        <f t="array" ref="AA40">STOWA2024_NDJF_T(AA$34*60,$C40,2050,"M","")</f>
        <v>86.351007605139529</v>
      </c>
      <c r="AB40" s="17" cm="1">
        <f t="array" ref="AB40">STOWA2024_NDJF_T(AB$34*60,$C40,2050,"M","")</f>
        <v>14.322312130901857</v>
      </c>
      <c r="AC40" s="17" cm="1">
        <f t="array" ref="AC40">STOWA2024_NDJF_T(AC$34*60,$C40,2050,"M","")</f>
        <v>5.251571249899782</v>
      </c>
      <c r="AD40" s="17" cm="1">
        <f t="array" ref="AD40">STOWA2024_NDJF_T(AD$34*60,$C40,2050,"M","")</f>
        <v>2.6525601176766385</v>
      </c>
      <c r="AE40" s="17" cm="1">
        <f t="array" ref="AE40">STOWA2024_NDJF_T(AE$34*60,$C40,2050,"M","")</f>
        <v>0.61210047398965206</v>
      </c>
      <c r="AF40" s="17" cm="1">
        <f t="array" ref="AF40">STOWA2024_NDJF_T(AF$34*60,$C40,2050,"M","")</f>
        <v>0.42115793285877734</v>
      </c>
      <c r="AH40" s="15" t="s">
        <v>89</v>
      </c>
      <c r="AI40">
        <v>60</v>
      </c>
      <c r="AJ40" s="17" cm="1">
        <f t="array" ref="AJ40">STOWA2024_NDJF_T(AJ$34*60,$C40,2050,"H","")</f>
        <v>705866.88584343332</v>
      </c>
      <c r="AK40" s="17" cm="1">
        <f t="array" ref="AK40">STOWA2024_NDJF_T(AK$34*60,$C40,2050,"H","")</f>
        <v>1143139.3791870887</v>
      </c>
      <c r="AL40" s="17" cm="1">
        <f t="array" ref="AL40">STOWA2024_NDJF_T(AL$34*60,$C40,2050,"H","")</f>
        <v>596345.26575183799</v>
      </c>
      <c r="AM40" s="17" cm="1">
        <f t="array" ref="AM40">STOWA2024_NDJF_T(AM$34*60,$C40,2050,"H","")</f>
        <v>149417.35095589442</v>
      </c>
      <c r="AN40" s="17" cm="1">
        <f t="array" ref="AN40">STOWA2024_NDJF_T(AN$34*60,$C40,2050,"H","")</f>
        <v>17877.663312041423</v>
      </c>
      <c r="AO40" s="17" cm="1">
        <f t="array" ref="AO40">STOWA2024_NDJF_T(AO$34*60,$C40,2050,"H","")</f>
        <v>2002.3574834160252</v>
      </c>
      <c r="AP40" s="17" cm="1">
        <f t="array" ref="AP40">STOWA2024_NDJF_T(AP$34*60,$C40,2050,"H","")</f>
        <v>598.63872714221873</v>
      </c>
      <c r="AQ40" s="17" cm="1">
        <f t="array" ref="AQ40">STOWA2024_NDJF_T(AQ$34*60,$C40,2050,"H","")</f>
        <v>72.488353981886547</v>
      </c>
      <c r="AR40" s="17" cm="1">
        <f t="array" ref="AR40">STOWA2024_NDJF_T(AR$34*60,$C40,2050,"H","")</f>
        <v>12.447177859048459</v>
      </c>
      <c r="AS40" s="17" cm="1">
        <f t="array" ref="AS40">STOWA2024_NDJF_T(AS$34*60,$C40,2050,"H","")</f>
        <v>4.6711955235905354</v>
      </c>
      <c r="AT40" s="17" cm="1">
        <f t="array" ref="AT40">STOWA2024_NDJF_T(AT$34*60,$C40,2050,"H","")</f>
        <v>2.3977614549112483</v>
      </c>
      <c r="AU40" s="17" cm="1">
        <f t="array" ref="AU40">STOWA2024_NDJF_T(AU$34*60,$C40,2050,"H","")</f>
        <v>0.57056929101485665</v>
      </c>
      <c r="AV40" s="17" cm="1">
        <f t="array" ref="AV40">STOWA2024_NDJF_T(AV$34*60,$C40,2050,"H","")</f>
        <v>0.39665725698945931</v>
      </c>
    </row>
    <row r="41" spans="2:48" x14ac:dyDescent="0.3">
      <c r="B41" s="15" t="s">
        <v>90</v>
      </c>
      <c r="C41">
        <v>70</v>
      </c>
      <c r="D41" s="17" cm="1">
        <f t="array" ref="D41">STOWA2024_NDJF_T(D$2*60,$C41,2050,"L","")</f>
        <v>2210883.8750458704</v>
      </c>
      <c r="E41" s="17" cm="1">
        <f t="array" ref="E41">STOWA2024_NDJF_T(E$2*60,$C41,2050,"L","")</f>
        <v>5146560.5072037587</v>
      </c>
      <c r="F41" s="17" cm="1">
        <f t="array" ref="F41">STOWA2024_NDJF_T(F$2*60,$C41,2050,"L","")</f>
        <v>3475632.5114517519</v>
      </c>
      <c r="G41" s="17" cm="1">
        <f t="array" ref="G41">STOWA2024_NDJF_T(G$2*60,$C41,2050,"L","")</f>
        <v>1089036.2859449247</v>
      </c>
      <c r="H41" s="17" cm="1">
        <f t="array" ref="H41">STOWA2024_NDJF_T(H$2*60,$C41,2050,"L","")</f>
        <v>141886.58584164482</v>
      </c>
      <c r="I41" s="17" cm="1">
        <f t="array" ref="I41">STOWA2024_NDJF_T(I$2*60,$C41,2050,"L","")</f>
        <v>14908.124223915902</v>
      </c>
      <c r="J41" s="17" cm="1">
        <f t="array" ref="J41">STOWA2024_NDJF_T(J$2*60,$C41,2050,"L","")</f>
        <v>4043.0339308422649</v>
      </c>
      <c r="K41" s="17" cm="1">
        <f t="array" ref="K41">STOWA2024_NDJF_T(K$2*60,$C41,2050,"L","")</f>
        <v>301.12992160569644</v>
      </c>
      <c r="L41" s="17" cm="1">
        <f t="array" ref="L41">STOWA2024_NDJF_T(L$2*60,$C41,2050,"L","")</f>
        <v>43.782949096728245</v>
      </c>
      <c r="M41" s="17" cm="1">
        <f t="array" ref="M41">STOWA2024_NDJF_T(M$2*60,$C41,2050,"L","")</f>
        <v>14.575872686992531</v>
      </c>
      <c r="N41" s="17" cm="1">
        <f t="array" ref="N41">STOWA2024_NDJF_T(N$2*60,$C41,2050,"L","")</f>
        <v>6.7878833768788311</v>
      </c>
      <c r="O41" s="17" cm="1">
        <f t="array" ref="O41">STOWA2024_NDJF_T(O$2*60,$C41,2050,"L","")</f>
        <v>1.2202512385207744</v>
      </c>
      <c r="P41" s="17" cm="1">
        <f t="array" ref="P41">STOWA2024_NDJF_T(P$2*60,$C41,2050,"L","")</f>
        <v>0.76253850923855904</v>
      </c>
      <c r="R41" s="15" t="s">
        <v>90</v>
      </c>
      <c r="S41">
        <v>70</v>
      </c>
      <c r="T41" s="17" cm="1">
        <f t="array" ref="T41">STOWA2024_NDJF_T(T$34*60,$C41,2050,"M","")</f>
        <v>1975062.1450579711</v>
      </c>
      <c r="U41" s="17" cm="1">
        <f t="array" ref="U41">STOWA2024_NDJF_T(U$34*60,$C41,2050,"M","")</f>
        <v>4432439.7475911658</v>
      </c>
      <c r="V41" s="17" cm="1">
        <f t="array" ref="V41">STOWA2024_NDJF_T(V$34*60,$C41,2050,"M","")</f>
        <v>2914293.7794093969</v>
      </c>
      <c r="W41" s="17" cm="1">
        <f t="array" ref="W41">STOWA2024_NDJF_T(W$34*60,$C41,2050,"M","")</f>
        <v>891166.31155075913</v>
      </c>
      <c r="X41" s="17" cm="1">
        <f t="array" ref="X41">STOWA2024_NDJF_T(X$34*60,$C41,2050,"M","")</f>
        <v>114764.57471546464</v>
      </c>
      <c r="Y41" s="17" cm="1">
        <f t="array" ref="Y41">STOWA2024_NDJF_T(Y$34*60,$C41,2050,"M","")</f>
        <v>12100.082570736678</v>
      </c>
      <c r="Z41" s="17" cm="1">
        <f t="array" ref="Z41">STOWA2024_NDJF_T(Z$34*60,$C41,2050,"M","")</f>
        <v>3309.8204551549925</v>
      </c>
      <c r="AA41" s="17" cm="1">
        <f t="array" ref="AA41">STOWA2024_NDJF_T(AA$34*60,$C41,2050,"M","")</f>
        <v>260.20264635628962</v>
      </c>
      <c r="AB41" s="17" cm="1">
        <f t="array" ref="AB41">STOWA2024_NDJF_T(AB$34*60,$C41,2050,"M","")</f>
        <v>38.830689449233112</v>
      </c>
      <c r="AC41" s="17" cm="1">
        <f t="array" ref="AC41">STOWA2024_NDJF_T(AC$34*60,$C41,2050,"M","")</f>
        <v>13.160201491451105</v>
      </c>
      <c r="AD41" s="17" cm="1">
        <f t="array" ref="AD41">STOWA2024_NDJF_T(AD$34*60,$C41,2050,"M","")</f>
        <v>6.2059936228117021</v>
      </c>
      <c r="AE41" s="17" cm="1">
        <f t="array" ref="AE41">STOWA2024_NDJF_T(AE$34*60,$C41,2050,"M","")</f>
        <v>1.1427110734394839</v>
      </c>
      <c r="AF41" s="17" cm="1">
        <f t="array" ref="AF41">STOWA2024_NDJF_T(AF$34*60,$C41,2050,"M","")</f>
        <v>0.72036603167129787</v>
      </c>
      <c r="AH41" s="15" t="s">
        <v>90</v>
      </c>
      <c r="AI41">
        <v>70</v>
      </c>
      <c r="AJ41" s="17" cm="1">
        <f t="array" ref="AJ41">STOWA2024_NDJF_T(AJ$34*60,$C41,2050,"H","")</f>
        <v>1705291.1810750901</v>
      </c>
      <c r="AK41" s="17" cm="1">
        <f t="array" ref="AK41">STOWA2024_NDJF_T(AK$34*60,$C41,2050,"H","")</f>
        <v>3649727.5415865947</v>
      </c>
      <c r="AL41" s="17" cm="1">
        <f t="array" ref="AL41">STOWA2024_NDJF_T(AL$34*60,$C41,2050,"H","")</f>
        <v>2318449.8114332017</v>
      </c>
      <c r="AM41" s="17" cm="1">
        <f t="array" ref="AM41">STOWA2024_NDJF_T(AM$34*60,$C41,2050,"H","")</f>
        <v>687316.47634490847</v>
      </c>
      <c r="AN41" s="17" cm="1">
        <f t="array" ref="AN41">STOWA2024_NDJF_T(AN$34*60,$C41,2050,"H","")</f>
        <v>87275.961576598027</v>
      </c>
      <c r="AO41" s="17" cm="1">
        <f t="array" ref="AO41">STOWA2024_NDJF_T(AO$34*60,$C41,2050,"H","")</f>
        <v>9252.5914560148594</v>
      </c>
      <c r="AP41" s="17" cm="1">
        <f t="array" ref="AP41">STOWA2024_NDJF_T(AP$34*60,$C41,2050,"H","")</f>
        <v>2560.3725550305762</v>
      </c>
      <c r="AQ41" s="17" cm="1">
        <f t="array" ref="AQ41">STOWA2024_NDJF_T(AQ$34*60,$C41,2050,"H","")</f>
        <v>215.5064823172244</v>
      </c>
      <c r="AR41" s="17" cm="1">
        <f t="array" ref="AR41">STOWA2024_NDJF_T(AR$34*60,$C41,2050,"H","")</f>
        <v>33.259563312976574</v>
      </c>
      <c r="AS41" s="17" cm="1">
        <f t="array" ref="AS41">STOWA2024_NDJF_T(AS$34*60,$C41,2050,"H","")</f>
        <v>11.534309228190951</v>
      </c>
      <c r="AT41" s="17" cm="1">
        <f t="array" ref="AT41">STOWA2024_NDJF_T(AT$34*60,$C41,2050,"H","")</f>
        <v>5.5281743031767174</v>
      </c>
      <c r="AU41" s="17" cm="1">
        <f t="array" ref="AU41">STOWA2024_NDJF_T(AU$34*60,$C41,2050,"H","")</f>
        <v>1.0503038703219076</v>
      </c>
      <c r="AV41" s="17" cm="1">
        <f t="array" ref="AV41">STOWA2024_NDJF_T(AV$34*60,$C41,2050,"H","")</f>
        <v>0.66968637910965489</v>
      </c>
    </row>
    <row r="42" spans="2:48" x14ac:dyDescent="0.3">
      <c r="B42" s="15" t="s">
        <v>91</v>
      </c>
      <c r="C42">
        <v>80</v>
      </c>
      <c r="D42" s="17" cm="1">
        <f t="array" ref="D42">STOWA2024_NDJF_T(D$2*60,$C42,2050,"L","")</f>
        <v>4779253.5934534064</v>
      </c>
      <c r="E42" s="17" cm="1">
        <f t="array" ref="E42">STOWA2024_NDJF_T(E$2*60,$C42,2050,"L","")</f>
        <v>14344796.447589546</v>
      </c>
      <c r="F42" s="17" cm="1">
        <f t="array" ref="F42">STOWA2024_NDJF_T(F$2*60,$C42,2050,"L","")</f>
        <v>11711242.725398907</v>
      </c>
      <c r="G42" s="17" cm="1">
        <f t="array" ref="G42">STOWA2024_NDJF_T(G$2*60,$C42,2050,"L","")</f>
        <v>4391630.228069569</v>
      </c>
      <c r="H42" s="17" cm="1">
        <f t="array" ref="H42">STOWA2024_NDJF_T(H$2*60,$C42,2050,"L","")</f>
        <v>631584.70139913843</v>
      </c>
      <c r="I42" s="17" cm="1">
        <f t="array" ref="I42">STOWA2024_NDJF_T(I$2*60,$C42,2050,"L","")</f>
        <v>66040.05932381007</v>
      </c>
      <c r="J42" s="17" cm="1">
        <f t="array" ref="J42">STOWA2024_NDJF_T(J$2*60,$C42,2050,"L","")</f>
        <v>17016.412015659305</v>
      </c>
      <c r="K42" s="17" cm="1">
        <f t="array" ref="K42">STOWA2024_NDJF_T(K$2*60,$C42,2050,"L","")</f>
        <v>843.16555831266533</v>
      </c>
      <c r="L42" s="17" cm="1">
        <f t="array" ref="L42">STOWA2024_NDJF_T(L$2*60,$C42,2050,"L","")</f>
        <v>113.73993309074585</v>
      </c>
      <c r="M42" s="17" cm="1">
        <f t="array" ref="M42">STOWA2024_NDJF_T(M$2*60,$C42,2050,"L","")</f>
        <v>35.760673012509422</v>
      </c>
      <c r="N42" s="17" cm="1">
        <f t="array" ref="N42">STOWA2024_NDJF_T(N$2*60,$C42,2050,"L","")</f>
        <v>15.807002218889602</v>
      </c>
      <c r="O42" s="17" cm="1">
        <f t="array" ref="O42">STOWA2024_NDJF_T(O$2*60,$C42,2050,"L","")</f>
        <v>2.3478413597702663</v>
      </c>
      <c r="P42" s="17" cm="1">
        <f t="array" ref="P42">STOWA2024_NDJF_T(P$2*60,$C42,2050,"L","")</f>
        <v>1.3509524721647821</v>
      </c>
      <c r="R42" s="15" t="s">
        <v>91</v>
      </c>
      <c r="S42">
        <v>80</v>
      </c>
      <c r="T42" s="17" cm="1">
        <f t="array" ref="T42">STOWA2024_NDJF_T(T$34*60,$C42,2050,"M","")</f>
        <v>4266693.9317987319</v>
      </c>
      <c r="U42" s="17" cm="1">
        <f t="array" ref="U42">STOWA2024_NDJF_T(U$34*60,$C42,2050,"M","")</f>
        <v>12330979.367043292</v>
      </c>
      <c r="V42" s="17" cm="1">
        <f t="array" ref="V42">STOWA2024_NDJF_T(V$34*60,$C42,2050,"M","")</f>
        <v>9782799.0176433325</v>
      </c>
      <c r="W42" s="17" cm="1">
        <f t="array" ref="W42">STOWA2024_NDJF_T(W$34*60,$C42,2050,"M","")</f>
        <v>3567757.8258954925</v>
      </c>
      <c r="X42" s="17" cm="1">
        <f t="array" ref="X42">STOWA2024_NDJF_T(X$34*60,$C42,2050,"M","")</f>
        <v>504616.88810762117</v>
      </c>
      <c r="Y42" s="17" cm="1">
        <f t="array" ref="Y42">STOWA2024_NDJF_T(Y$34*60,$C42,2050,"M","")</f>
        <v>52688.645785586697</v>
      </c>
      <c r="Z42" s="17" cm="1">
        <f t="array" ref="Z42">STOWA2024_NDJF_T(Z$34*60,$C42,2050,"M","")</f>
        <v>13666.515674769722</v>
      </c>
      <c r="AA42" s="17" cm="1">
        <f t="array" ref="AA42">STOWA2024_NDJF_T(AA$34*60,$C42,2050,"M","")</f>
        <v>722.16389042047354</v>
      </c>
      <c r="AB42" s="17" cm="1">
        <f t="array" ref="AB42">STOWA2024_NDJF_T(AB$34*60,$C42,2050,"M","")</f>
        <v>99.866917541487737</v>
      </c>
      <c r="AC42" s="17" cm="1">
        <f t="array" ref="AC42">STOWA2024_NDJF_T(AC$34*60,$C42,2050,"M","")</f>
        <v>31.946932228939087</v>
      </c>
      <c r="AD42" s="17" cm="1">
        <f t="array" ref="AD42">STOWA2024_NDJF_T(AD$34*60,$C42,2050,"M","")</f>
        <v>14.294885549193342</v>
      </c>
      <c r="AE42" s="17" cm="1">
        <f t="array" ref="AE42">STOWA2024_NDJF_T(AE$34*60,$C42,2050,"M","")</f>
        <v>2.173181917459075</v>
      </c>
      <c r="AF42" s="17" cm="1">
        <f t="array" ref="AF42">STOWA2024_NDJF_T(AF$34*60,$C42,2050,"M","")</f>
        <v>1.2620957303364781</v>
      </c>
      <c r="AH42" s="15" t="s">
        <v>91</v>
      </c>
      <c r="AI42">
        <v>80</v>
      </c>
      <c r="AJ42" s="17" cm="1">
        <f t="array" ref="AJ42">STOWA2024_NDJF_T(AJ$34*60,$C42,2050,"H","")</f>
        <v>3680708.7257606881</v>
      </c>
      <c r="AK42" s="17" cm="1">
        <f t="array" ref="AK42">STOWA2024_NDJF_T(AK$34*60,$C42,2050,"H","")</f>
        <v>10128159.505677762</v>
      </c>
      <c r="AL42" s="17" cm="1">
        <f t="array" ref="AL42">STOWA2024_NDJF_T(AL$34*60,$C42,2050,"H","")</f>
        <v>7743845.6888874508</v>
      </c>
      <c r="AM42" s="17" cm="1">
        <f t="array" ref="AM42">STOWA2024_NDJF_T(AM$34*60,$C42,2050,"H","")</f>
        <v>2725555.0651404387</v>
      </c>
      <c r="AN42" s="17" cm="1">
        <f t="array" ref="AN42">STOWA2024_NDJF_T(AN$34*60,$C42,2050,"H","")</f>
        <v>377632.10257621348</v>
      </c>
      <c r="AO42" s="17" cm="1">
        <f t="array" ref="AO42">STOWA2024_NDJF_T(AO$34*60,$C42,2050,"H","")</f>
        <v>39401.620389883836</v>
      </c>
      <c r="AP42" s="17" cm="1">
        <f t="array" ref="AP42">STOWA2024_NDJF_T(AP$34*60,$C42,2050,"H","")</f>
        <v>10313.773355056834</v>
      </c>
      <c r="AQ42" s="17" cm="1">
        <f t="array" ref="AQ42">STOWA2024_NDJF_T(AQ$34*60,$C42,2050,"H","")</f>
        <v>591.25835842645574</v>
      </c>
      <c r="AR42" s="17" cm="1">
        <f t="array" ref="AR42">STOWA2024_NDJF_T(AR$34*60,$C42,2050,"H","")</f>
        <v>84.427560679819877</v>
      </c>
      <c r="AS42" s="17" cm="1">
        <f t="array" ref="AS42">STOWA2024_NDJF_T(AS$34*60,$C42,2050,"H","")</f>
        <v>27.617860285286969</v>
      </c>
      <c r="AT42" s="17" cm="1">
        <f t="array" ref="AT42">STOWA2024_NDJF_T(AT$34*60,$C42,2050,"H","")</f>
        <v>12.554832248106711</v>
      </c>
      <c r="AU42" s="17" cm="1">
        <f t="array" ref="AU42">STOWA2024_NDJF_T(AU$34*60,$C42,2050,"H","")</f>
        <v>1.9678783015361108</v>
      </c>
      <c r="AV42" s="17" cm="1">
        <f t="array" ref="AV42">STOWA2024_NDJF_T(AV$34*60,$C42,2050,"H","")</f>
        <v>1.1567644488467721</v>
      </c>
    </row>
    <row r="43" spans="2:48" x14ac:dyDescent="0.3">
      <c r="B43" s="15" t="s">
        <v>92</v>
      </c>
      <c r="C43">
        <v>90</v>
      </c>
      <c r="D43" s="17" cm="1">
        <f t="array" ref="D43">STOWA2024_NDJF_T(D$2*60,$C43,2050,"L","")</f>
        <v>9466102.9957355093</v>
      </c>
      <c r="E43" s="17" cm="1">
        <f t="array" ref="E43">STOWA2024_NDJF_T(E$2*60,$C43,2050,"L","")</f>
        <v>35786789.690678798</v>
      </c>
      <c r="F43" s="17" cm="1">
        <f t="array" ref="F43">STOWA2024_NDJF_T(F$2*60,$C43,2050,"L","")</f>
        <v>34896420.44424732</v>
      </c>
      <c r="G43" s="17" cm="1">
        <f t="array" ref="G43">STOWA2024_NDJF_T(G$2*60,$C43,2050,"L","")</f>
        <v>15629499.537549926</v>
      </c>
      <c r="H43" s="17" cm="1">
        <f t="array" ref="H43">STOWA2024_NDJF_T(H$2*60,$C43,2050,"L","")</f>
        <v>2524840.3090663222</v>
      </c>
      <c r="I43" s="17" cm="1">
        <f t="array" ref="I43">STOWA2024_NDJF_T(I$2*60,$C43,2050,"L","")</f>
        <v>270774.3990224133</v>
      </c>
      <c r="J43" s="17" cm="1">
        <f t="array" ref="J43">STOWA2024_NDJF_T(J$2*60,$C43,2050,"L","")</f>
        <v>67541.524818540827</v>
      </c>
      <c r="K43" s="17" cm="1">
        <f t="array" ref="K43">STOWA2024_NDJF_T(K$2*60,$C43,2050,"L","")</f>
        <v>2196.8590305213074</v>
      </c>
      <c r="L43" s="17" cm="1">
        <f t="array" ref="L43">STOWA2024_NDJF_T(L$2*60,$C43,2050,"L","")</f>
        <v>281.49750025507001</v>
      </c>
      <c r="M43" s="17" cm="1">
        <f t="array" ref="M43">STOWA2024_NDJF_T(M$2*60,$C43,2050,"L","")</f>
        <v>85.113166411404237</v>
      </c>
      <c r="N43" s="17" cm="1">
        <f t="array" ref="N43">STOWA2024_NDJF_T(N$2*60,$C43,2050,"L","")</f>
        <v>36.24631936807593</v>
      </c>
      <c r="O43" s="17" cm="1">
        <f t="array" ref="O43">STOWA2024_NDJF_T(O$2*60,$C43,2050,"L","")</f>
        <v>4.6101110922100172</v>
      </c>
      <c r="P43" s="17" cm="1">
        <f t="array" ref="P43">STOWA2024_NDJF_T(P$2*60,$C43,2050,"L","")</f>
        <v>2.4601219204409945</v>
      </c>
      <c r="R43" s="15" t="s">
        <v>92</v>
      </c>
      <c r="S43">
        <v>90</v>
      </c>
      <c r="T43" s="17" cm="1">
        <f t="array" ref="T43">STOWA2024_NDJF_T(T$34*60,$C43,2050,"M","")</f>
        <v>8446641.142983431</v>
      </c>
      <c r="U43" s="17" cm="1">
        <f t="array" ref="U43">STOWA2024_NDJF_T(U$34*60,$C43,2050,"M","")</f>
        <v>30716811.273760267</v>
      </c>
      <c r="V43" s="17" cm="1">
        <f t="array" ref="V43">STOWA2024_NDJF_T(V$34*60,$C43,2050,"M","")</f>
        <v>29061397.564751379</v>
      </c>
      <c r="W43" s="17" cm="1">
        <f t="array" ref="W43">STOWA2024_NDJF_T(W$34*60,$C43,2050,"M","")</f>
        <v>12621486.692043595</v>
      </c>
      <c r="X43" s="17" cm="1">
        <f t="array" ref="X43">STOWA2024_NDJF_T(X$34*60,$C43,2050,"M","")</f>
        <v>1996025.756466371</v>
      </c>
      <c r="Y43" s="17" cm="1">
        <f t="array" ref="Y43">STOWA2024_NDJF_T(Y$34*60,$C43,2050,"M","")</f>
        <v>212721.94515064903</v>
      </c>
      <c r="Z43" s="17" cm="1">
        <f t="array" ref="Z43">STOWA2024_NDJF_T(Z$34*60,$C43,2050,"M","")</f>
        <v>53298.294384810091</v>
      </c>
      <c r="AA43" s="17" cm="1">
        <f t="array" ref="AA43">STOWA2024_NDJF_T(AA$34*60,$C43,2050,"M","")</f>
        <v>1867.2657007130126</v>
      </c>
      <c r="AB43" s="17" cm="1">
        <f t="array" ref="AB43">STOWA2024_NDJF_T(AB$34*60,$C43,2050,"M","")</f>
        <v>244.93523833624971</v>
      </c>
      <c r="AC43" s="17" cm="1">
        <f t="array" ref="AC43">STOWA2024_NDJF_T(AC$34*60,$C43,2050,"M","")</f>
        <v>75.28704089583654</v>
      </c>
      <c r="AD43" s="17" cm="1">
        <f t="array" ref="AD43">STOWA2024_NDJF_T(AD$34*60,$C43,2050,"M","")</f>
        <v>32.435450019372389</v>
      </c>
      <c r="AE43" s="17" cm="1">
        <f t="array" ref="AE43">STOWA2024_NDJF_T(AE$34*60,$C43,2050,"M","")</f>
        <v>4.2146268073698039</v>
      </c>
      <c r="AF43" s="17" cm="1">
        <f t="array" ref="AF43">STOWA2024_NDJF_T(AF$34*60,$C43,2050,"M","")</f>
        <v>2.2703809785203917</v>
      </c>
      <c r="AH43" s="15" t="s">
        <v>92</v>
      </c>
      <c r="AI43">
        <v>90</v>
      </c>
      <c r="AJ43" s="17" cm="1">
        <f t="array" ref="AJ43">STOWA2024_NDJF_T(AJ$34*60,$C43,2050,"H","")</f>
        <v>7281532.9388223765</v>
      </c>
      <c r="AK43" s="17" cm="1">
        <f t="array" ref="AK43">STOWA2024_NDJF_T(AK$34*60,$C43,2050,"H","")</f>
        <v>25179690.289185341</v>
      </c>
      <c r="AL43" s="17" cm="1">
        <f t="array" ref="AL43">STOWA2024_NDJF_T(AL$34*60,$C43,2050,"H","")</f>
        <v>22911585.349808026</v>
      </c>
      <c r="AM43" s="17" cm="1">
        <f t="array" ref="AM43">STOWA2024_NDJF_T(AM$34*60,$C43,2050,"H","")</f>
        <v>9566109.0466025993</v>
      </c>
      <c r="AN43" s="17" cm="1">
        <f t="array" ref="AN43">STOWA2024_NDJF_T(AN$34*60,$C43,2050,"H","")</f>
        <v>1473163.8875674219</v>
      </c>
      <c r="AO43" s="17" cm="1">
        <f t="array" ref="AO43">STOWA2024_NDJF_T(AO$34*60,$C43,2050,"H","")</f>
        <v>155917.23901868629</v>
      </c>
      <c r="AP43" s="17" cm="1">
        <f t="array" ref="AP43">STOWA2024_NDJF_T(AP$34*60,$C43,2050,"H","")</f>
        <v>39316.520895381836</v>
      </c>
      <c r="AQ43" s="17" cm="1">
        <f t="array" ref="AQ43">STOWA2024_NDJF_T(AQ$34*60,$C43,2050,"H","")</f>
        <v>1513.574283265955</v>
      </c>
      <c r="AR43" s="17" cm="1">
        <f t="array" ref="AR43">STOWA2024_NDJF_T(AR$34*60,$C43,2050,"H","")</f>
        <v>204.64079003108648</v>
      </c>
      <c r="AS43" s="17" cm="1">
        <f t="array" ref="AS43">STOWA2024_NDJF_T(AS$34*60,$C43,2050,"H","")</f>
        <v>64.253697100656353</v>
      </c>
      <c r="AT43" s="17" cm="1">
        <f t="array" ref="AT43">STOWA2024_NDJF_T(AT$34*60,$C43,2050,"H","")</f>
        <v>28.101369205406822</v>
      </c>
      <c r="AU43" s="17" cm="1">
        <f t="array" ref="AU43">STOWA2024_NDJF_T(AU$34*60,$C43,2050,"H","")</f>
        <v>3.7566120203913278</v>
      </c>
      <c r="AV43" s="17" cm="1">
        <f t="array" ref="AV43">STOWA2024_NDJF_T(AV$34*60,$C43,2050,"H","")</f>
        <v>2.0488072781421165</v>
      </c>
    </row>
    <row r="44" spans="2:48" x14ac:dyDescent="0.3">
      <c r="B44" s="15" t="s">
        <v>93</v>
      </c>
      <c r="C44">
        <v>100</v>
      </c>
      <c r="D44" s="17" cm="1">
        <f t="array" ref="D44">STOWA2024_NDJF_T(D$2*60,$C44,2050,"L","")</f>
        <v>17488398.397564374</v>
      </c>
      <c r="E44" s="17" cm="1">
        <f t="array" ref="E44">STOWA2024_NDJF_T(E$2*60,$C44,2050,"L","")</f>
        <v>81661242.286402494</v>
      </c>
      <c r="F44" s="17" cm="1">
        <f t="array" ref="F44">STOWA2024_NDJF_T(F$2*60,$C44,2050,"L","")</f>
        <v>94055544.592103049</v>
      </c>
      <c r="G44" s="17" cm="1">
        <f t="array" ref="G44">STOWA2024_NDJF_T(G$2*60,$C44,2050,"L","")</f>
        <v>50110756.465590656</v>
      </c>
      <c r="H44" s="17" cm="1">
        <f t="array" ref="H44">STOWA2024_NDJF_T(H$2*60,$C44,2050,"L","")</f>
        <v>9196492.9468809292</v>
      </c>
      <c r="I44" s="17" cm="1">
        <f t="array" ref="I44">STOWA2024_NDJF_T(I$2*60,$C44,2050,"L","")</f>
        <v>1035470.7005442262</v>
      </c>
      <c r="J44" s="17" cm="1">
        <f t="array" ref="J44">STOWA2024_NDJF_T(J$2*60,$C44,2050,"L","")</f>
        <v>253984.58611251021</v>
      </c>
      <c r="K44" s="17" cm="1">
        <f t="array" ref="K44">STOWA2024_NDJF_T(K$2*60,$C44,2050,"L","")</f>
        <v>5376.5890402233099</v>
      </c>
      <c r="L44" s="17" cm="1">
        <f t="array" ref="L44">STOWA2024_NDJF_T(L$2*60,$C44,2050,"L","")</f>
        <v>666.84255655203538</v>
      </c>
      <c r="M44" s="17" cm="1">
        <f t="array" ref="M44">STOWA2024_NDJF_T(M$2*60,$C44,2050,"L","")</f>
        <v>196.91075572701121</v>
      </c>
      <c r="N44" s="17" cm="1">
        <f t="array" ref="N44">STOWA2024_NDJF_T(N$2*60,$C44,2050,"L","")</f>
        <v>81.887382082470708</v>
      </c>
      <c r="O44" s="17" cm="1">
        <f t="array" ref="O44">STOWA2024_NDJF_T(O$2*60,$C44,2050,"L","")</f>
        <v>9.2499958684370913</v>
      </c>
      <c r="P44" s="17" cm="1">
        <f t="array" ref="P44">STOWA2024_NDJF_T(P$2*60,$C44,2050,"L","")</f>
        <v>4.6172871414089345</v>
      </c>
      <c r="R44" s="15" t="s">
        <v>93</v>
      </c>
      <c r="S44">
        <v>100</v>
      </c>
      <c r="T44" s="17" cm="1">
        <f t="array" ref="T44">STOWA2024_NDJF_T(T$34*60,$C44,2050,"M","")</f>
        <v>15598365.346893508</v>
      </c>
      <c r="U44" s="17" cm="1">
        <f t="array" ref="U44">STOWA2024_NDJF_T(U$34*60,$C44,2050,"M","")</f>
        <v>70006787.670675918</v>
      </c>
      <c r="V44" s="17" cm="1">
        <f t="array" ref="V44">STOWA2024_NDJF_T(V$34*60,$C44,2050,"M","")</f>
        <v>78131764.029345959</v>
      </c>
      <c r="W44" s="17" cm="1">
        <f t="array" ref="W44">STOWA2024_NDJF_T(W$34*60,$C44,2050,"M","")</f>
        <v>40263009.222209267</v>
      </c>
      <c r="X44" s="17" cm="1">
        <f t="array" ref="X44">STOWA2024_NDJF_T(X$34*60,$C44,2050,"M","")</f>
        <v>7203632.745445068</v>
      </c>
      <c r="Y44" s="17" cm="1">
        <f t="array" ref="Y44">STOWA2024_NDJF_T(Y$34*60,$C44,2050,"M","")</f>
        <v>802203.61839290196</v>
      </c>
      <c r="Z44" s="17" cm="1">
        <f t="array" ref="Z44">STOWA2024_NDJF_T(Z$34*60,$C44,2050,"M","")</f>
        <v>197192.72207951394</v>
      </c>
      <c r="AA44" s="17" cm="1">
        <f t="array" ref="AA44">STOWA2024_NDJF_T(AA$34*60,$C44,2050,"M","")</f>
        <v>4539.5214186462936</v>
      </c>
      <c r="AB44" s="17" cm="1">
        <f t="array" ref="AB44">STOWA2024_NDJF_T(AB$34*60,$C44,2050,"M","")</f>
        <v>575.48910544335638</v>
      </c>
      <c r="AC44" s="17" cm="1">
        <f t="array" ref="AC44">STOWA2024_NDJF_T(AC$34*60,$C44,2050,"M","")</f>
        <v>172.57112713073886</v>
      </c>
      <c r="AD44" s="17" cm="1">
        <f t="array" ref="AD44">STOWA2024_NDJF_T(AD$34*60,$C44,2050,"M","")</f>
        <v>72.5369643055285</v>
      </c>
      <c r="AE44" s="17" cm="1">
        <f t="array" ref="AE44">STOWA2024_NDJF_T(AE$34*60,$C44,2050,"M","")</f>
        <v>8.3457837798366388</v>
      </c>
      <c r="AF44" s="17" cm="1">
        <f t="array" ref="AF44">STOWA2024_NDJF_T(AF$34*60,$C44,2050,"M","")</f>
        <v>4.2041484454582347</v>
      </c>
      <c r="AH44" s="15" t="s">
        <v>93</v>
      </c>
      <c r="AI44">
        <v>100</v>
      </c>
      <c r="AJ44" s="17" cm="1">
        <f t="array" ref="AJ44">STOWA2024_NDJF_T(AJ$34*60,$C44,2050,"H","")</f>
        <v>13439364.81103278</v>
      </c>
      <c r="AK44" s="17" cm="1">
        <f t="array" ref="AK44">STOWA2024_NDJF_T(AK$34*60,$C44,2050,"H","")</f>
        <v>57293693.656301215</v>
      </c>
      <c r="AL44" s="17" cm="1">
        <f t="array" ref="AL44">STOWA2024_NDJF_T(AL$34*60,$C44,2050,"H","")</f>
        <v>61392277.546141282</v>
      </c>
      <c r="AM44" s="17" cm="1">
        <f t="array" ref="AM44">STOWA2024_NDJF_T(AM$34*60,$C44,2050,"H","")</f>
        <v>30313391.770732913</v>
      </c>
      <c r="AN44" s="17" cm="1">
        <f t="array" ref="AN44">STOWA2024_NDJF_T(AN$34*60,$C44,2050,"H","")</f>
        <v>5252757.7392245177</v>
      </c>
      <c r="AO44" s="17" cm="1">
        <f t="array" ref="AO44">STOWA2024_NDJF_T(AO$34*60,$C44,2050,"H","")</f>
        <v>577400.48940078751</v>
      </c>
      <c r="AP44" s="17" cm="1">
        <f t="array" ref="AP44">STOWA2024_NDJF_T(AP$34*60,$C44,2050,"H","")</f>
        <v>142429.65670517628</v>
      </c>
      <c r="AQ44" s="17" cm="1">
        <f t="array" ref="AQ44">STOWA2024_NDJF_T(AQ$34*60,$C44,2050,"H","")</f>
        <v>3647.5958194996624</v>
      </c>
      <c r="AR44" s="17" cm="1">
        <f t="array" ref="AR44">STOWA2024_NDJF_T(AR$34*60,$C44,2050,"H","")</f>
        <v>475.70245299975676</v>
      </c>
      <c r="AS44" s="17" cm="1">
        <f t="array" ref="AS44">STOWA2024_NDJF_T(AS$34*60,$C44,2050,"H","")</f>
        <v>145.51657422079603</v>
      </c>
      <c r="AT44" s="17" cm="1">
        <f t="array" ref="AT44">STOWA2024_NDJF_T(AT$34*60,$C44,2050,"H","")</f>
        <v>62.022196965054576</v>
      </c>
      <c r="AU44" s="17" cm="1">
        <f t="array" ref="AU44">STOWA2024_NDJF_T(AU$34*60,$C44,2050,"H","")</f>
        <v>7.3147524898365477</v>
      </c>
      <c r="AV44" s="17" cm="1">
        <f t="array" ref="AV44">STOWA2024_NDJF_T(AV$34*60,$C44,2050,"H","")</f>
        <v>3.7295622766046028</v>
      </c>
    </row>
    <row r="45" spans="2:48" x14ac:dyDescent="0.3">
      <c r="B45" s="15" t="s">
        <v>94</v>
      </c>
      <c r="C45">
        <v>110</v>
      </c>
      <c r="D45" s="17" cm="1">
        <f t="array" ref="D45">STOWA2024_NDJF_T(D$2*60,$C45,2050,"L","")</f>
        <v>30526964.378801636</v>
      </c>
      <c r="E45" s="17" cm="1">
        <f t="array" ref="E45">STOWA2024_NDJF_T(E$2*60,$C45,2050,"L","")</f>
        <v>173165672.50569293</v>
      </c>
      <c r="F45" s="17" cm="1">
        <f t="array" ref="F45">STOWA2024_NDJF_T(F$2*60,$C45,2050,"L","")</f>
        <v>233212881.491869</v>
      </c>
      <c r="G45" s="17" cm="1">
        <f t="array" ref="G45">STOWA2024_NDJF_T(G$2*60,$C45,2050,"L","")</f>
        <v>147056150.39418077</v>
      </c>
      <c r="H45" s="17" cm="1">
        <f t="array" ref="H45">STOWA2024_NDJF_T(H$2*60,$C45,2050,"L","")</f>
        <v>30880283.257203966</v>
      </c>
      <c r="I45" s="17" cm="1">
        <f t="array" ref="I45">STOWA2024_NDJF_T(I$2*60,$C45,2050,"L","")</f>
        <v>3717513.254044482</v>
      </c>
      <c r="J45" s="17" cm="1">
        <f t="array" ref="J45">STOWA2024_NDJF_T(J$2*60,$C45,2050,"L","")</f>
        <v>908556.85294180387</v>
      </c>
      <c r="K45" s="17" cm="1">
        <f t="array" ref="K45">STOWA2024_NDJF_T(K$2*60,$C45,2050,"L","")</f>
        <v>12455.654425282295</v>
      </c>
      <c r="L45" s="17" cm="1">
        <f t="array" ref="L45">STOWA2024_NDJF_T(L$2*60,$C45,2050,"L","")</f>
        <v>1518.1508330969684</v>
      </c>
      <c r="M45" s="17" cm="1">
        <f t="array" ref="M45">STOWA2024_NDJF_T(M$2*60,$C45,2050,"L","")</f>
        <v>443.60925350402499</v>
      </c>
      <c r="N45" s="17" cm="1">
        <f t="array" ref="N45">STOWA2024_NDJF_T(N$2*60,$C45,2050,"L","")</f>
        <v>182.36138476928315</v>
      </c>
      <c r="O45" s="17" cm="1">
        <f t="array" ref="O45">STOWA2024_NDJF_T(O$2*60,$C45,2050,"L","")</f>
        <v>18.99238747152059</v>
      </c>
      <c r="P45" s="17" cm="1">
        <f t="array" ref="P45">STOWA2024_NDJF_T(P$2*60,$C45,2050,"L","")</f>
        <v>8.9603376611435088</v>
      </c>
      <c r="R45" s="15" t="s">
        <v>94</v>
      </c>
      <c r="S45">
        <v>110</v>
      </c>
      <c r="T45" s="17" cm="1">
        <f t="array" ref="T45">STOWA2024_NDJF_T(T$34*60,$C45,2050,"M","")</f>
        <v>27218534.077853493</v>
      </c>
      <c r="U45" s="17" cm="1">
        <f t="array" ref="U45">STOWA2024_NDJF_T(U$34*60,$C45,2050,"M","")</f>
        <v>148301879.48338291</v>
      </c>
      <c r="V45" s="17" cm="1">
        <f t="array" ref="V45">STOWA2024_NDJF_T(V$34*60,$C45,2050,"M","")</f>
        <v>193321164.87957498</v>
      </c>
      <c r="W45" s="17" cm="1">
        <f t="array" ref="W45">STOWA2024_NDJF_T(W$34*60,$C45,2050,"M","")</f>
        <v>117646890.42555633</v>
      </c>
      <c r="X45" s="17" cm="1">
        <f t="array" ref="X45">STOWA2024_NDJF_T(X$34*60,$C45,2050,"M","")</f>
        <v>23993531.724969178</v>
      </c>
      <c r="Y45" s="17" cm="1">
        <f t="array" ref="Y45">STOWA2024_NDJF_T(Y$34*60,$C45,2050,"M","")</f>
        <v>2843751.0737271146</v>
      </c>
      <c r="Z45" s="17" cm="1">
        <f t="array" ref="Z45">STOWA2024_NDJF_T(Z$34*60,$C45,2050,"M","")</f>
        <v>694851.44123161701</v>
      </c>
      <c r="AA45" s="17" cm="1">
        <f t="array" ref="AA45">STOWA2024_NDJF_T(AA$34*60,$C45,2050,"M","")</f>
        <v>10454.735107674911</v>
      </c>
      <c r="AB45" s="17" cm="1">
        <f t="array" ref="AB45">STOWA2024_NDJF_T(AB$34*60,$C45,2050,"M","")</f>
        <v>1300.4246820211326</v>
      </c>
      <c r="AC45" s="17" cm="1">
        <f t="array" ref="AC45">STOWA2024_NDJF_T(AC$34*60,$C45,2050,"M","")</f>
        <v>385.41104201318439</v>
      </c>
      <c r="AD45" s="17" cm="1">
        <f t="array" ref="AD45">STOWA2024_NDJF_T(AD$34*60,$C45,2050,"M","")</f>
        <v>159.96127257147535</v>
      </c>
      <c r="AE45" s="17" cm="1">
        <f t="array" ref="AE45">STOWA2024_NDJF_T(AE$34*60,$C45,2050,"M","")</f>
        <v>16.896690431025764</v>
      </c>
      <c r="AF45" s="17" cm="1">
        <f t="array" ref="AF45">STOWA2024_NDJF_T(AF$34*60,$C45,2050,"M","")</f>
        <v>8.0377555302282868</v>
      </c>
      <c r="AH45" s="15" t="s">
        <v>94</v>
      </c>
      <c r="AI45">
        <v>110</v>
      </c>
      <c r="AJ45" s="17" cm="1">
        <f t="array" ref="AJ45">STOWA2024_NDJF_T(AJ$34*60,$C45,2050,"H","")</f>
        <v>23440529.419989102</v>
      </c>
      <c r="AK45" s="17" cm="1">
        <f t="array" ref="AK45">STOWA2024_NDJF_T(AK$34*60,$C45,2050,"H","")</f>
        <v>121207475.41958074</v>
      </c>
      <c r="AL45" s="17" cm="1">
        <f t="array" ref="AL45">STOWA2024_NDJF_T(AL$34*60,$C45,2050,"H","")</f>
        <v>151479562.86712065</v>
      </c>
      <c r="AM45" s="17" cm="1">
        <f t="array" ref="AM45">STOWA2024_NDJF_T(AM$34*60,$C45,2050,"H","")</f>
        <v>88071023.579328999</v>
      </c>
      <c r="AN45" s="17" cm="1">
        <f t="array" ref="AN45">STOWA2024_NDJF_T(AN$34*60,$C45,2050,"H","")</f>
        <v>17310677.592089243</v>
      </c>
      <c r="AO45" s="17" cm="1">
        <f t="array" ref="AO45">STOWA2024_NDJF_T(AO$34*60,$C45,2050,"H","")</f>
        <v>2013299.8225338568</v>
      </c>
      <c r="AP45" s="17" cm="1">
        <f t="array" ref="AP45">STOWA2024_NDJF_T(AP$34*60,$C45,2050,"H","")</f>
        <v>492168.42499916395</v>
      </c>
      <c r="AQ45" s="17" cm="1">
        <f t="array" ref="AQ45">STOWA2024_NDJF_T(AQ$34*60,$C45,2050,"H","")</f>
        <v>8335.9632940396405</v>
      </c>
      <c r="AR45" s="17" cm="1">
        <f t="array" ref="AR45">STOWA2024_NDJF_T(AR$34*60,$C45,2050,"H","")</f>
        <v>1064.508755433963</v>
      </c>
      <c r="AS45" s="17" cm="1">
        <f t="array" ref="AS45">STOWA2024_NDJF_T(AS$34*60,$C45,2050,"H","")</f>
        <v>321.33576210312623</v>
      </c>
      <c r="AT45" s="17" cm="1">
        <f t="array" ref="AT45">STOWA2024_NDJF_T(AT$34*60,$C45,2050,"H","")</f>
        <v>135.04607844224347</v>
      </c>
      <c r="AU45" s="17" cm="1">
        <f t="array" ref="AU45">STOWA2024_NDJF_T(AU$34*60,$C45,2050,"H","")</f>
        <v>14.546472123599228</v>
      </c>
      <c r="AV45" s="17" cm="1">
        <f t="array" ref="AV45">STOWA2024_NDJF_T(AV$34*60,$C45,2050,"H","")</f>
        <v>6.9969878207036498</v>
      </c>
    </row>
    <row r="46" spans="2:48" x14ac:dyDescent="0.3">
      <c r="B46" s="15" t="s">
        <v>95</v>
      </c>
      <c r="C46">
        <v>120</v>
      </c>
      <c r="D46" s="17" cm="1">
        <f t="array" ref="D46">STOWA2024_NDJF_T(D$2*60,$C46,2050,"L","")</f>
        <v>50833341.437108435</v>
      </c>
      <c r="E46" s="17" cm="1">
        <f t="array" ref="E46">STOWA2024_NDJF_T(E$2*60,$C46,2050,"L","")</f>
        <v>345352478.90665495</v>
      </c>
      <c r="F46" s="17" cm="1">
        <f t="array" ref="F46">STOWA2024_NDJF_T(F$2*60,$C46,2050,"L","")</f>
        <v>538906407.30833638</v>
      </c>
      <c r="G46" s="17" cm="1">
        <f t="array" ref="G46">STOWA2024_NDJF_T(G$2*60,$C46,2050,"L","")</f>
        <v>399963818.22028327</v>
      </c>
      <c r="H46" s="17" cm="1">
        <f t="array" ref="H46">STOWA2024_NDJF_T(H$2*60,$C46,2050,"L","")</f>
        <v>96516034.590377733</v>
      </c>
      <c r="I46" s="17" cm="1">
        <f t="array" ref="I46">STOWA2024_NDJF_T(I$2*60,$C46,2050,"L","")</f>
        <v>12601340.541273998</v>
      </c>
      <c r="J46" s="17" cm="1">
        <f t="array" ref="J46">STOWA2024_NDJF_T(J$2*60,$C46,2050,"L","")</f>
        <v>3102999.9086223235</v>
      </c>
      <c r="K46" s="17" cm="1">
        <f t="array" ref="K46">STOWA2024_NDJF_T(K$2*60,$C46,2050,"L","")</f>
        <v>27487.506262383446</v>
      </c>
      <c r="L46" s="17" cm="1">
        <f t="array" ref="L46">STOWA2024_NDJF_T(L$2*60,$C46,2050,"L","")</f>
        <v>3333.2625867962042</v>
      </c>
      <c r="M46" s="17" cm="1">
        <f t="array" ref="M46">STOWA2024_NDJF_T(M$2*60,$C46,2050,"L","")</f>
        <v>974.7700713220446</v>
      </c>
      <c r="N46" s="17" cm="1">
        <f t="array" ref="N46">STOWA2024_NDJF_T(N$2*60,$C46,2050,"L","")</f>
        <v>400.52605303753114</v>
      </c>
      <c r="O46" s="17" cm="1">
        <f t="array" ref="O46">STOWA2024_NDJF_T(O$2*60,$C46,2050,"L","")</f>
        <v>39.968083035799296</v>
      </c>
      <c r="P46" s="17" cm="1">
        <f t="array" ref="P46">STOWA2024_NDJF_T(P$2*60,$C46,2050,"L","")</f>
        <v>18.046523111426083</v>
      </c>
      <c r="R46" s="15" t="s">
        <v>95</v>
      </c>
      <c r="S46">
        <v>120</v>
      </c>
      <c r="T46" s="17" cm="1">
        <f t="array" ref="T46">STOWA2024_NDJF_T(T$34*60,$C46,2050,"M","")</f>
        <v>45311548.684174694</v>
      </c>
      <c r="U46" s="17" cm="1">
        <f t="array" ref="U46">STOWA2024_NDJF_T(U$34*60,$C46,2050,"M","")</f>
        <v>295513209.62775654</v>
      </c>
      <c r="V46" s="17" cm="1">
        <f t="array" ref="V46">STOWA2024_NDJF_T(V$34*60,$C46,2050,"M","")</f>
        <v>445927113.11132669</v>
      </c>
      <c r="W46" s="17" cm="1">
        <f t="array" ref="W46">STOWA2024_NDJF_T(W$34*60,$C46,2050,"M","")</f>
        <v>318785799.03152674</v>
      </c>
      <c r="X46" s="17" cm="1">
        <f t="array" ref="X46">STOWA2024_NDJF_T(X$34*60,$C46,2050,"M","")</f>
        <v>74455863.942651868</v>
      </c>
      <c r="Y46" s="17" cm="1">
        <f t="array" ref="Y46">STOWA2024_NDJF_T(Y$34*60,$C46,2050,"M","")</f>
        <v>9528543.5238790698</v>
      </c>
      <c r="Z46" s="17" cm="1">
        <f t="array" ref="Z46">STOWA2024_NDJF_T(Z$34*60,$C46,2050,"M","")</f>
        <v>2340124.2757244594</v>
      </c>
      <c r="AA46" s="17" cm="1">
        <f t="array" ref="AA46">STOWA2024_NDJF_T(AA$34*60,$C46,2050,"M","")</f>
        <v>22951.507540161794</v>
      </c>
      <c r="AB46" s="17" cm="1">
        <f t="array" ref="AB46">STOWA2024_NDJF_T(AB$34*60,$C46,2050,"M","")</f>
        <v>2835.7934134409111</v>
      </c>
      <c r="AC46" s="17" cm="1">
        <f t="array" ref="AC46">STOWA2024_NDJF_T(AC$34*60,$C46,2050,"M","")</f>
        <v>839.99691146531518</v>
      </c>
      <c r="AD46" s="17" cm="1">
        <f t="array" ref="AD46">STOWA2024_NDJF_T(AD$34*60,$C46,2050,"M","")</f>
        <v>348.01472586021839</v>
      </c>
      <c r="AE46" s="17" cm="1">
        <f t="array" ref="AE46">STOWA2024_NDJF_T(AE$34*60,$C46,2050,"M","")</f>
        <v>35.027669808613894</v>
      </c>
      <c r="AF46" s="17" cm="1">
        <f t="array" ref="AF46">STOWA2024_NDJF_T(AF$34*60,$C46,2050,"M","")</f>
        <v>15.921452683731276</v>
      </c>
      <c r="AH46" s="15" t="s">
        <v>95</v>
      </c>
      <c r="AI46">
        <v>120</v>
      </c>
      <c r="AJ46" s="17" cm="1">
        <f t="array" ref="AJ46">STOWA2024_NDJF_T(AJ$34*60,$C46,2050,"H","")</f>
        <v>39007355.322166711</v>
      </c>
      <c r="AK46" s="17" cm="1">
        <f t="array" ref="AK46">STOWA2024_NDJF_T(AK$34*60,$C46,2050,"H","")</f>
        <v>241249839.14317903</v>
      </c>
      <c r="AL46" s="17" cm="1">
        <f t="array" ref="AL46">STOWA2024_NDJF_T(AL$34*60,$C46,2050,"H","")</f>
        <v>348578233.6476385</v>
      </c>
      <c r="AM46" s="17" cm="1">
        <f t="array" ref="AM46">STOWA2024_NDJF_T(AM$34*60,$C46,2050,"H","")</f>
        <v>237471312.87408254</v>
      </c>
      <c r="AN46" s="17" cm="1">
        <f t="array" ref="AN46">STOWA2024_NDJF_T(AN$34*60,$C46,2050,"H","")</f>
        <v>53214258.870900549</v>
      </c>
      <c r="AO46" s="17" cm="1">
        <f t="array" ref="AO46">STOWA2024_NDJF_T(AO$34*60,$C46,2050,"H","")</f>
        <v>6644904.9481513761</v>
      </c>
      <c r="AP46" s="17" cm="1">
        <f t="array" ref="AP46">STOWA2024_NDJF_T(AP$34*60,$C46,2050,"H","")</f>
        <v>1627688.1638091102</v>
      </c>
      <c r="AQ46" s="17" cm="1">
        <f t="array" ref="AQ46">STOWA2024_NDJF_T(AQ$34*60,$C46,2050,"H","")</f>
        <v>18174.928736594266</v>
      </c>
      <c r="AR46" s="17" cm="1">
        <f t="array" ref="AR46">STOWA2024_NDJF_T(AR$34*60,$C46,2050,"H","")</f>
        <v>2300.7060228928526</v>
      </c>
      <c r="AS46" s="17" cm="1">
        <f t="array" ref="AS46">STOWA2024_NDJF_T(AS$34*60,$C46,2050,"H","")</f>
        <v>692.93911928453019</v>
      </c>
      <c r="AT46" s="17" cm="1">
        <f t="array" ref="AT46">STOWA2024_NDJF_T(AT$34*60,$C46,2050,"H","")</f>
        <v>290.22166776442299</v>
      </c>
      <c r="AU46" s="17" cm="1">
        <f t="array" ref="AU46">STOWA2024_NDJF_T(AU$34*60,$C46,2050,"H","")</f>
        <v>29.584518004859412</v>
      </c>
      <c r="AV46" s="17" cm="1">
        <f t="array" ref="AV46">STOWA2024_NDJF_T(AV$34*60,$C46,2050,"H","")</f>
        <v>13.572334085303316</v>
      </c>
    </row>
    <row r="47" spans="2:48" x14ac:dyDescent="0.3">
      <c r="B47" s="15" t="s">
        <v>96</v>
      </c>
      <c r="C47">
        <v>130</v>
      </c>
      <c r="D47" s="17" cm="1">
        <f t="array" ref="D47">STOWA2024_NDJF_T(D$2*60,$C47,2050,"L","")</f>
        <v>81347223.803608745</v>
      </c>
      <c r="E47" s="17" cm="1">
        <f t="array" ref="E47">STOWA2024_NDJF_T(E$2*60,$C47,2050,"L","")</f>
        <v>653795067.0606029</v>
      </c>
      <c r="F47" s="17" cm="1">
        <f t="array" ref="F47">STOWA2024_NDJF_T(F$2*60,$C47,2050,"L","")</f>
        <v>1172413020.9494665</v>
      </c>
      <c r="G47" s="17" cm="1">
        <f t="array" ref="G47">STOWA2024_NDJF_T(G$2*60,$C47,2050,"L","")</f>
        <v>1018364671.1283443</v>
      </c>
      <c r="H47" s="17" cm="1">
        <f t="array" ref="H47">STOWA2024_NDJF_T(H$2*60,$C47,2050,"L","")</f>
        <v>283045006.38086921</v>
      </c>
      <c r="I47" s="17" cm="1">
        <f t="array" ref="I47">STOWA2024_NDJF_T(I$2*60,$C47,2050,"L","")</f>
        <v>40529772.402386881</v>
      </c>
      <c r="J47" s="17" cm="1">
        <f t="array" ref="J47">STOWA2024_NDJF_T(J$2*60,$C47,2050,"L","")</f>
        <v>10150808.902956268</v>
      </c>
      <c r="K47" s="17" cm="1">
        <f t="array" ref="K47">STOWA2024_NDJF_T(K$2*60,$C47,2050,"L","")</f>
        <v>58092.680814161009</v>
      </c>
      <c r="L47" s="17" cm="1">
        <f t="array" ref="L47">STOWA2024_NDJF_T(L$2*60,$C47,2050,"L","")</f>
        <v>7079.6566653867667</v>
      </c>
      <c r="M47" s="17" cm="1">
        <f t="array" ref="M47">STOWA2024_NDJF_T(M$2*60,$C47,2050,"L","")</f>
        <v>2092.2639299681605</v>
      </c>
      <c r="N47" s="17" cm="1">
        <f t="array" ref="N47">STOWA2024_NDJF_T(N$2*60,$C47,2050,"L","")</f>
        <v>867.99111012066362</v>
      </c>
      <c r="O47" s="17" cm="1">
        <f t="array" ref="O47">STOWA2024_NDJF_T(O$2*60,$C47,2050,"L","")</f>
        <v>86.357580206959895</v>
      </c>
      <c r="P47" s="17" cm="1">
        <f t="array" ref="P47">STOWA2024_NDJF_T(P$2*60,$C47,2050,"L","")</f>
        <v>37.888635950189709</v>
      </c>
      <c r="R47" s="15" t="s">
        <v>96</v>
      </c>
      <c r="S47">
        <v>130</v>
      </c>
      <c r="T47" s="17" cm="1">
        <f t="array" ref="T47">STOWA2024_NDJF_T(T$34*60,$C47,2050,"M","")</f>
        <v>72492738.066262215</v>
      </c>
      <c r="U47" s="17" cm="1">
        <f t="array" ref="U47">STOWA2024_NDJF_T(U$34*60,$C47,2050,"M","")</f>
        <v>559035312.30858529</v>
      </c>
      <c r="V47" s="17" cm="1">
        <f t="array" ref="V47">STOWA2024_NDJF_T(V$34*60,$C47,2050,"M","")</f>
        <v>968626254.90266812</v>
      </c>
      <c r="W47" s="17" cm="1">
        <f t="array" ref="W47">STOWA2024_NDJF_T(W$34*60,$C47,2050,"M","")</f>
        <v>809043449.6813103</v>
      </c>
      <c r="X47" s="17" cm="1">
        <f t="array" ref="X47">STOWA2024_NDJF_T(X$34*60,$C47,2050,"M","")</f>
        <v>216959588.68772626</v>
      </c>
      <c r="Y47" s="17" cm="1">
        <f t="array" ref="Y47">STOWA2024_NDJF_T(Y$34*60,$C47,2050,"M","")</f>
        <v>30323522.527159702</v>
      </c>
      <c r="Z47" s="17" cm="1">
        <f t="array" ref="Z47">STOWA2024_NDJF_T(Z$34*60,$C47,2050,"M","")</f>
        <v>7556119.0980521524</v>
      </c>
      <c r="AA47" s="17" cm="1">
        <f t="array" ref="AA47">STOWA2024_NDJF_T(AA$34*60,$C47,2050,"M","")</f>
        <v>48280.014386722389</v>
      </c>
      <c r="AB47" s="17" cm="1">
        <f t="array" ref="AB47">STOWA2024_NDJF_T(AB$34*60,$C47,2050,"M","")</f>
        <v>5985.438753023026</v>
      </c>
      <c r="AC47" s="17" cm="1">
        <f t="array" ref="AC47">STOWA2024_NDJF_T(AC$34*60,$C47,2050,"M","")</f>
        <v>1789.1681799582832</v>
      </c>
      <c r="AD47" s="17" cm="1">
        <f t="array" ref="AD47">STOWA2024_NDJF_T(AD$34*60,$C47,2050,"M","")</f>
        <v>747.31245280767462</v>
      </c>
      <c r="AE47" s="17" cm="1">
        <f t="array" ref="AE47">STOWA2024_NDJF_T(AE$34*60,$C47,2050,"M","")</f>
        <v>74.47417551007203</v>
      </c>
      <c r="AF47" s="17" cm="1">
        <f t="array" ref="AF47">STOWA2024_NDJF_T(AF$34*60,$C47,2050,"M","")</f>
        <v>32.810197356631321</v>
      </c>
      <c r="AH47" s="15" t="s">
        <v>96</v>
      </c>
      <c r="AI47">
        <v>130</v>
      </c>
      <c r="AJ47" s="17" cm="1">
        <f t="array" ref="AJ47">STOWA2024_NDJF_T(AJ$34*60,$C47,2050,"H","")</f>
        <v>62386666.562209219</v>
      </c>
      <c r="AK47" s="17" cm="1">
        <f t="array" ref="AK47">STOWA2024_NDJF_T(AK$34*60,$C47,2050,"H","")</f>
        <v>455940522.27160794</v>
      </c>
      <c r="AL47" s="17" cm="1">
        <f t="array" ref="AL47">STOWA2024_NDJF_T(AL$34*60,$C47,2050,"H","")</f>
        <v>755622041.46298015</v>
      </c>
      <c r="AM47" s="17" cm="1">
        <f t="array" ref="AM47">STOWA2024_NDJF_T(AM$34*60,$C47,2050,"H","")</f>
        <v>600088466.6112237</v>
      </c>
      <c r="AN47" s="17" cm="1">
        <f t="array" ref="AN47">STOWA2024_NDJF_T(AN$34*60,$C47,2050,"H","")</f>
        <v>153765010.48435026</v>
      </c>
      <c r="AO47" s="17" cm="1">
        <f t="array" ref="AO47">STOWA2024_NDJF_T(AO$34*60,$C47,2050,"H","")</f>
        <v>20856005.181535315</v>
      </c>
      <c r="AP47" s="17" cm="1">
        <f t="array" ref="AP47">STOWA2024_NDJF_T(AP$34*60,$C47,2050,"H","")</f>
        <v>5167359.2682096371</v>
      </c>
      <c r="AQ47" s="17" cm="1">
        <f t="array" ref="AQ47">STOWA2024_NDJF_T(AQ$34*60,$C47,2050,"H","")</f>
        <v>37998.058387796984</v>
      </c>
      <c r="AR47" s="17" cm="1">
        <f t="array" ref="AR47">STOWA2024_NDJF_T(AR$34*60,$C47,2050,"H","")</f>
        <v>4816.4155291292227</v>
      </c>
      <c r="AS47" s="17" cm="1">
        <f t="array" ref="AS47">STOWA2024_NDJF_T(AS$34*60,$C47,2050,"H","")</f>
        <v>1461.2263375629057</v>
      </c>
      <c r="AT47" s="17" cm="1">
        <f t="array" ref="AT47">STOWA2024_NDJF_T(AT$34*60,$C47,2050,"H","")</f>
        <v>615.85141549072921</v>
      </c>
      <c r="AU47" s="17" cm="1">
        <f t="array" ref="AU47">STOWA2024_NDJF_T(AU$34*60,$C47,2050,"H","")</f>
        <v>61.628449269657679</v>
      </c>
      <c r="AV47" s="17" cm="1">
        <f t="array" ref="AV47">STOWA2024_NDJF_T(AV$34*60,$C47,2050,"H","")</f>
        <v>27.321449666636759</v>
      </c>
    </row>
    <row r="49" spans="2:48" x14ac:dyDescent="0.3">
      <c r="B49" s="16" t="s">
        <v>76</v>
      </c>
      <c r="D49" s="15" t="s">
        <v>47</v>
      </c>
      <c r="E49" s="15" t="s">
        <v>48</v>
      </c>
      <c r="F49" s="15" t="s">
        <v>49</v>
      </c>
      <c r="G49" s="15" t="s">
        <v>50</v>
      </c>
      <c r="H49" s="15" t="s">
        <v>51</v>
      </c>
      <c r="I49" s="15" t="s">
        <v>52</v>
      </c>
      <c r="J49" s="15" t="s">
        <v>53</v>
      </c>
      <c r="K49" s="15" t="s">
        <v>54</v>
      </c>
      <c r="L49" s="15" t="s">
        <v>55</v>
      </c>
      <c r="M49" s="15" t="s">
        <v>56</v>
      </c>
      <c r="N49" s="15" t="s">
        <v>57</v>
      </c>
      <c r="O49" s="15" t="s">
        <v>58</v>
      </c>
      <c r="P49" s="15" t="s">
        <v>59</v>
      </c>
      <c r="R49" s="16" t="s">
        <v>79</v>
      </c>
      <c r="T49" s="15" t="s">
        <v>47</v>
      </c>
      <c r="U49" s="15" t="s">
        <v>48</v>
      </c>
      <c r="V49" s="15" t="s">
        <v>49</v>
      </c>
      <c r="W49" s="15" t="s">
        <v>50</v>
      </c>
      <c r="X49" s="15" t="s">
        <v>51</v>
      </c>
      <c r="Y49" s="15" t="s">
        <v>52</v>
      </c>
      <c r="Z49" s="15" t="s">
        <v>53</v>
      </c>
      <c r="AA49" s="15" t="s">
        <v>54</v>
      </c>
      <c r="AB49" s="15" t="s">
        <v>55</v>
      </c>
      <c r="AC49" s="15" t="s">
        <v>56</v>
      </c>
      <c r="AD49" s="15" t="s">
        <v>57</v>
      </c>
      <c r="AE49" s="15" t="s">
        <v>58</v>
      </c>
      <c r="AF49" s="15" t="s">
        <v>59</v>
      </c>
      <c r="AH49" s="16" t="s">
        <v>82</v>
      </c>
      <c r="AJ49" s="15" t="s">
        <v>47</v>
      </c>
      <c r="AK49" s="15" t="s">
        <v>48</v>
      </c>
      <c r="AL49" s="15" t="s">
        <v>49</v>
      </c>
      <c r="AM49" s="15" t="s">
        <v>50</v>
      </c>
      <c r="AN49" s="15" t="s">
        <v>51</v>
      </c>
      <c r="AO49" s="15" t="s">
        <v>52</v>
      </c>
      <c r="AP49" s="15" t="s">
        <v>53</v>
      </c>
      <c r="AQ49" s="15" t="s">
        <v>54</v>
      </c>
      <c r="AR49" s="15" t="s">
        <v>55</v>
      </c>
      <c r="AS49" s="15" t="s">
        <v>56</v>
      </c>
      <c r="AT49" s="15" t="s">
        <v>57</v>
      </c>
      <c r="AU49" s="15" t="s">
        <v>58</v>
      </c>
      <c r="AV49" s="15" t="s">
        <v>59</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84</v>
      </c>
      <c r="C51">
        <v>10</v>
      </c>
      <c r="D51" s="17" cm="1">
        <f t="array" ref="D51">STOWA2024_NDJF_T(D$2*60,$C51,2100,"L","")</f>
        <v>76.043204094936613</v>
      </c>
      <c r="E51" s="17" cm="1">
        <f t="array" ref="E51">STOWA2024_NDJF_T(E$2*60,$C51,2100,"L","")</f>
        <v>18.54780404978823</v>
      </c>
      <c r="F51" s="17" cm="1">
        <f t="array" ref="F51">STOWA2024_NDJF_T(F$2*60,$C51,2100,"L","")</f>
        <v>4.6117575812501768</v>
      </c>
      <c r="G51" s="17" cm="1">
        <f t="array" ref="G51">STOWA2024_NDJF_T(G$2*60,$C51,2100,"L","")</f>
        <v>1.1962399723106789</v>
      </c>
      <c r="H51" s="17" cm="1">
        <f t="array" ref="H51">STOWA2024_NDJF_T(H$2*60,$C51,2100,"L","")</f>
        <v>0.41890458617157122</v>
      </c>
      <c r="I51" s="17" cm="1">
        <f t="array" ref="I51">STOWA2024_NDJF_T(I$2*60,$C51,2100,"L","")</f>
        <v>0.20347390305835922</v>
      </c>
      <c r="J51" s="17" cm="1">
        <f t="array" ref="J51">STOWA2024_NDJF_T(J$2*60,$C51,2100,"L","")</f>
        <v>0.14940121582743904</v>
      </c>
      <c r="K51" s="17" cm="1">
        <f t="array" ref="K51">STOWA2024_NDJF_T(K$2*60,$C51,2100,"L","")</f>
        <v>5.2503178396035619E-2</v>
      </c>
      <c r="L51" s="17" cm="1">
        <f t="array" ref="L51">STOWA2024_NDJF_T(L$2*60,$C51,2100,"L","")</f>
        <v>3.4781858669941823E-2</v>
      </c>
      <c r="M51" s="17" cm="1">
        <f t="array" ref="M51">STOWA2024_NDJF_T(M$2*60,$C51,2100,"L","")</f>
        <v>3.0619706515603407E-2</v>
      </c>
      <c r="N51" s="17" cm="1">
        <f t="array" ref="N51">STOWA2024_NDJF_T(N$2*60,$C51,2100,"L","")</f>
        <v>2.971473467861863E-2</v>
      </c>
      <c r="O51" s="17" cm="1">
        <f t="array" ref="O51">STOWA2024_NDJF_T(O$2*60,$C51,2100,"L","")</f>
        <v>3.4703058785028384E-2</v>
      </c>
      <c r="P51" s="17" cm="1">
        <f t="array" ref="P51">STOWA2024_NDJF_T(P$2*60,$C51,2100,"L","")</f>
        <v>3.0527813810136129E-2</v>
      </c>
      <c r="R51" s="15" t="s">
        <v>84</v>
      </c>
      <c r="S51">
        <v>10</v>
      </c>
      <c r="T51" s="17" cm="1">
        <f t="array" ref="T51">STOWA2024_NDJF_T(T$34*60,$C51,2100,"M","")</f>
        <v>55.557934490669524</v>
      </c>
      <c r="U51" s="17" cm="1">
        <f t="array" ref="U51">STOWA2024_NDJF_T(U$34*60,$C51,2100,"M","")</f>
        <v>13.32517447865102</v>
      </c>
      <c r="V51" s="17" cm="1">
        <f t="array" ref="V51">STOWA2024_NDJF_T(V$34*60,$C51,2100,"M","")</f>
        <v>3.3857578816323715</v>
      </c>
      <c r="W51" s="17" cm="1">
        <f t="array" ref="W51">STOWA2024_NDJF_T(W$34*60,$C51,2100,"M","")</f>
        <v>0.91915239640404101</v>
      </c>
      <c r="X51" s="17" cm="1">
        <f t="array" ref="X51">STOWA2024_NDJF_T(X$34*60,$C51,2100,"M","")</f>
        <v>0.34139834520619361</v>
      </c>
      <c r="Y51" s="17" cm="1">
        <f t="array" ref="Y51">STOWA2024_NDJF_T(Y$34*60,$C51,2100,"M","")</f>
        <v>0.17393645869826177</v>
      </c>
      <c r="Z51" s="17" cm="1">
        <f t="array" ref="Z51">STOWA2024_NDJF_T(Z$34*60,$C51,2100,"M","")</f>
        <v>0.1305793742394091</v>
      </c>
      <c r="AA51" s="17" cm="1">
        <f t="array" ref="AA51">STOWA2024_NDJF_T(AA$34*60,$C51,2100,"M","")</f>
        <v>4.5790240243936006E-2</v>
      </c>
      <c r="AB51" s="17" cm="1">
        <f t="array" ref="AB51">STOWA2024_NDJF_T(AB$34*60,$C51,2100,"M","")</f>
        <v>3.1803093770643019E-2</v>
      </c>
      <c r="AC51" s="17" cm="1">
        <f t="array" ref="AC51">STOWA2024_NDJF_T(AC$34*60,$C51,2100,"M","")</f>
        <v>2.868577913500546E-2</v>
      </c>
      <c r="AD51" s="17" cm="1">
        <f t="array" ref="AD51">STOWA2024_NDJF_T(AD$34*60,$C51,2100,"M","")</f>
        <v>2.8241538171326446E-2</v>
      </c>
      <c r="AE51" s="17" cm="1">
        <f t="array" ref="AE51">STOWA2024_NDJF_T(AE$34*60,$C51,2100,"M","")</f>
        <v>3.3741014802454977E-2</v>
      </c>
      <c r="AF51" s="17" cm="1">
        <f t="array" ref="AF51">STOWA2024_NDJF_T(AF$34*60,$C51,2100,"M","")</f>
        <v>2.9405172075742607E-2</v>
      </c>
      <c r="AH51" s="15" t="s">
        <v>84</v>
      </c>
      <c r="AI51">
        <v>10</v>
      </c>
      <c r="AJ51" s="17" cm="1">
        <f t="array" ref="AJ51">STOWA2024_NDJF_T(AJ$34*60,$C51,2100,"H","")</f>
        <v>32.686126278752283</v>
      </c>
      <c r="AK51" s="17" cm="1">
        <f t="array" ref="AK51">STOWA2024_NDJF_T(AK$34*60,$C51,2100,"H","")</f>
        <v>7.6957833757983058</v>
      </c>
      <c r="AL51" s="17" cm="1">
        <f t="array" ref="AL51">STOWA2024_NDJF_T(AL$34*60,$C51,2100,"H","")</f>
        <v>2.0414455798911009</v>
      </c>
      <c r="AM51" s="17" cm="1">
        <f t="array" ref="AM51">STOWA2024_NDJF_T(AM$34*60,$C51,2100,"H","")</f>
        <v>0.60066686675513326</v>
      </c>
      <c r="AN51" s="17" cm="1">
        <f t="array" ref="AN51">STOWA2024_NDJF_T(AN$34*60,$C51,2100,"H","")</f>
        <v>0.24616242399115895</v>
      </c>
      <c r="AO51" s="17" cm="1">
        <f t="array" ref="AO51">STOWA2024_NDJF_T(AO$34*60,$C51,2100,"H","")</f>
        <v>0.1355893442607744</v>
      </c>
      <c r="AP51" s="17" cm="1">
        <f t="array" ref="AP51">STOWA2024_NDJF_T(AP$34*60,$C51,2100,"H","")</f>
        <v>0.10549473272686645</v>
      </c>
      <c r="AQ51" s="17" cm="1">
        <f t="array" ref="AQ51">STOWA2024_NDJF_T(AQ$34*60,$C51,2100,"H","")</f>
        <v>3.6804875968636477E-2</v>
      </c>
      <c r="AR51" s="17" cm="1">
        <f t="array" ref="AR51">STOWA2024_NDJF_T(AR$34*60,$C51,2100,"H","")</f>
        <v>2.7519108103958471E-2</v>
      </c>
      <c r="AS51" s="17" cm="1">
        <f t="array" ref="AS51">STOWA2024_NDJF_T(AS$34*60,$C51,2100,"H","")</f>
        <v>2.5786467183379125E-2</v>
      </c>
      <c r="AT51" s="17" cm="1">
        <f t="array" ref="AT51">STOWA2024_NDJF_T(AT$34*60,$C51,2100,"H","")</f>
        <v>2.5975457789873615E-2</v>
      </c>
      <c r="AU51" s="17" cm="1">
        <f t="array" ref="AU51">STOWA2024_NDJF_T(AU$34*60,$C51,2100,"H","")</f>
        <v>4.6841069763626633E-2</v>
      </c>
      <c r="AV51" s="17" cm="1">
        <f t="array" ref="AV51">STOWA2024_NDJF_T(AV$34*60,$C51,2100,"H","")</f>
        <v>6.6218491856844558E-2</v>
      </c>
    </row>
    <row r="52" spans="2:48" x14ac:dyDescent="0.3">
      <c r="B52" s="15" t="s">
        <v>85</v>
      </c>
      <c r="C52">
        <v>20</v>
      </c>
      <c r="D52" s="17" cm="1">
        <f t="array" ref="D52">STOWA2024_NDJF_T(D$2*60,$C52,2100,"L","")</f>
        <v>2217.844617906138</v>
      </c>
      <c r="E52" s="17" cm="1">
        <f t="array" ref="E52">STOWA2024_NDJF_T(E$2*60,$C52,2100,"L","")</f>
        <v>826.64153762009744</v>
      </c>
      <c r="F52" s="17" cm="1">
        <f t="array" ref="F52">STOWA2024_NDJF_T(F$2*60,$C52,2100,"L","")</f>
        <v>198.70197243294737</v>
      </c>
      <c r="G52" s="17" cm="1">
        <f t="array" ref="G52">STOWA2024_NDJF_T(G$2*60,$C52,2100,"L","")</f>
        <v>36.254570730715024</v>
      </c>
      <c r="H52" s="17" cm="1">
        <f t="array" ref="H52">STOWA2024_NDJF_T(H$2*60,$C52,2100,"L","")</f>
        <v>6.8534444807156243</v>
      </c>
      <c r="I52" s="17" cm="1">
        <f t="array" ref="I52">STOWA2024_NDJF_T(I$2*60,$C52,2100,"L","")</f>
        <v>1.8692824092269773</v>
      </c>
      <c r="J52" s="17" cm="1">
        <f t="array" ref="J52">STOWA2024_NDJF_T(J$2*60,$C52,2100,"L","")</f>
        <v>1.0288808319435097</v>
      </c>
      <c r="K52" s="17" cm="1">
        <f t="array" ref="K52">STOWA2024_NDJF_T(K$2*60,$C52,2100,"L","")</f>
        <v>0.34295616415420183</v>
      </c>
      <c r="L52" s="17" cm="1">
        <f t="array" ref="L52">STOWA2024_NDJF_T(L$2*60,$C52,2100,"L","")</f>
        <v>0.14186459176947813</v>
      </c>
      <c r="M52" s="17" cm="1">
        <f t="array" ref="M52">STOWA2024_NDJF_T(M$2*60,$C52,2100,"L","")</f>
        <v>9.5372590205411986E-2</v>
      </c>
      <c r="N52" s="17" cm="1">
        <f t="array" ref="N52">STOWA2024_NDJF_T(N$2*60,$C52,2100,"L","")</f>
        <v>7.6949863634661914E-2</v>
      </c>
      <c r="O52" s="17" cm="1">
        <f t="array" ref="O52">STOWA2024_NDJF_T(O$2*60,$C52,2100,"L","")</f>
        <v>6.0407261058069213E-2</v>
      </c>
      <c r="P52" s="17" cm="1">
        <f t="array" ref="P52">STOWA2024_NDJF_T(P$2*60,$C52,2100,"L","")</f>
        <v>6.1179291888443829E-2</v>
      </c>
      <c r="R52" s="15" t="s">
        <v>85</v>
      </c>
      <c r="S52">
        <v>20</v>
      </c>
      <c r="T52" s="17" cm="1">
        <f t="array" ref="T52">STOWA2024_NDJF_T(T$34*60,$C52,2100,"M","")</f>
        <v>1546.9987373259221</v>
      </c>
      <c r="U52" s="17" cm="1">
        <f t="array" ref="U52">STOWA2024_NDJF_T(U$34*60,$C52,2100,"M","")</f>
        <v>540.65282202337619</v>
      </c>
      <c r="V52" s="17" cm="1">
        <f t="array" ref="V52">STOWA2024_NDJF_T(V$34*60,$C52,2100,"M","")</f>
        <v>128.11846015783874</v>
      </c>
      <c r="W52" s="17" cm="1">
        <f t="array" ref="W52">STOWA2024_NDJF_T(W$34*60,$C52,2100,"M","")</f>
        <v>23.906789946934186</v>
      </c>
      <c r="X52" s="17" cm="1">
        <f t="array" ref="X52">STOWA2024_NDJF_T(X$34*60,$C52,2100,"M","")</f>
        <v>4.8036510018276593</v>
      </c>
      <c r="Y52" s="17" cm="1">
        <f t="array" ref="Y52">STOWA2024_NDJF_T(Y$34*60,$C52,2100,"M","")</f>
        <v>1.3990084846243567</v>
      </c>
      <c r="Z52" s="17" cm="1">
        <f t="array" ref="Z52">STOWA2024_NDJF_T(Z$34*60,$C52,2100,"M","")</f>
        <v>0.79745115349690621</v>
      </c>
      <c r="AA52" s="17" cm="1">
        <f t="array" ref="AA52">STOWA2024_NDJF_T(AA$34*60,$C52,2100,"M","")</f>
        <v>0.26992412311956104</v>
      </c>
      <c r="AB52" s="17" cm="1">
        <f t="array" ref="AB52">STOWA2024_NDJF_T(AB$34*60,$C52,2100,"M","")</f>
        <v>0.12018184243363676</v>
      </c>
      <c r="AC52" s="17" cm="1">
        <f t="array" ref="AC52">STOWA2024_NDJF_T(AC$34*60,$C52,2100,"M","")</f>
        <v>8.4167933975133752E-2</v>
      </c>
      <c r="AD52" s="17" cm="1">
        <f t="array" ref="AD52">STOWA2024_NDJF_T(AD$34*60,$C52,2100,"M","")</f>
        <v>6.9651046818956119E-2</v>
      </c>
      <c r="AE52" s="17" cm="1">
        <f t="array" ref="AE52">STOWA2024_NDJF_T(AE$34*60,$C52,2100,"M","")</f>
        <v>5.7022121351479597E-2</v>
      </c>
      <c r="AF52" s="17" cm="1">
        <f t="array" ref="AF52">STOWA2024_NDJF_T(AF$34*60,$C52,2100,"M","")</f>
        <v>5.8375904548833832E-2</v>
      </c>
      <c r="AH52" s="15" t="s">
        <v>85</v>
      </c>
      <c r="AI52">
        <v>20</v>
      </c>
      <c r="AJ52" s="17" cm="1">
        <f t="array" ref="AJ52">STOWA2024_NDJF_T(AJ$34*60,$C52,2100,"H","")</f>
        <v>835.96345125785433</v>
      </c>
      <c r="AK52" s="17" cm="1">
        <f t="array" ref="AK52">STOWA2024_NDJF_T(AK$34*60,$C52,2100,"H","")</f>
        <v>264.29505182306514</v>
      </c>
      <c r="AL52" s="17" cm="1">
        <f t="array" ref="AL52">STOWA2024_NDJF_T(AL$34*60,$C52,2100,"H","")</f>
        <v>61.732783938150753</v>
      </c>
      <c r="AM52" s="17" cm="1">
        <f t="array" ref="AM52">STOWA2024_NDJF_T(AM$34*60,$C52,2100,"H","")</f>
        <v>12.083344259546854</v>
      </c>
      <c r="AN52" s="17" cm="1">
        <f t="array" ref="AN52">STOWA2024_NDJF_T(AN$34*60,$C52,2100,"H","")</f>
        <v>2.7061778408853678</v>
      </c>
      <c r="AO52" s="17" cm="1">
        <f t="array" ref="AO52">STOWA2024_NDJF_T(AO$34*60,$C52,2100,"H","")</f>
        <v>0.88042051372730457</v>
      </c>
      <c r="AP52" s="17" cm="1">
        <f t="array" ref="AP52">STOWA2024_NDJF_T(AP$34*60,$C52,2100,"H","")</f>
        <v>0.53156992002562065</v>
      </c>
      <c r="AQ52" s="17" cm="1">
        <f t="array" ref="AQ52">STOWA2024_NDJF_T(AQ$34*60,$C52,2100,"H","")</f>
        <v>0.18345689344246116</v>
      </c>
      <c r="AR52" s="17" cm="1">
        <f t="array" ref="AR52">STOWA2024_NDJF_T(AR$34*60,$C52,2100,"H","")</f>
        <v>9.1786774792101247E-2</v>
      </c>
      <c r="AS52" s="17" cm="1">
        <f t="array" ref="AS52">STOWA2024_NDJF_T(AS$34*60,$C52,2100,"H","")</f>
        <v>6.8584487075155673E-2</v>
      </c>
      <c r="AT52" s="17" cm="1">
        <f t="array" ref="AT52">STOWA2024_NDJF_T(AT$34*60,$C52,2100,"H","")</f>
        <v>5.9107661413525442E-2</v>
      </c>
      <c r="AU52" s="17" cm="1">
        <f t="array" ref="AU52">STOWA2024_NDJF_T(AU$34*60,$C52,2100,"H","")</f>
        <v>5.1866526491551886E-2</v>
      </c>
      <c r="AV52" s="17" cm="1">
        <f t="array" ref="AV52">STOWA2024_NDJF_T(AV$34*60,$C52,2100,"H","")</f>
        <v>5.4051238291719664E-2</v>
      </c>
    </row>
    <row r="53" spans="2:48" x14ac:dyDescent="0.3">
      <c r="B53" s="15" t="s">
        <v>86</v>
      </c>
      <c r="C53">
        <v>30</v>
      </c>
      <c r="D53" s="17" cm="1">
        <f t="array" ref="D53">STOWA2024_NDJF_T(D$2*60,$C53,2100,"L","")</f>
        <v>19045.820972386769</v>
      </c>
      <c r="E53" s="17" cm="1">
        <f t="array" ref="E53">STOWA2024_NDJF_T(E$2*60,$C53,2100,"L","")</f>
        <v>11260.313703597147</v>
      </c>
      <c r="F53" s="17" cm="1">
        <f t="array" ref="F53">STOWA2024_NDJF_T(F$2*60,$C53,2100,"L","")</f>
        <v>3219.6636904333282</v>
      </c>
      <c r="G53" s="17" cm="1">
        <f t="array" ref="G53">STOWA2024_NDJF_T(G$2*60,$C53,2100,"L","")</f>
        <v>565.82135871352966</v>
      </c>
      <c r="H53" s="17" cm="1">
        <f t="array" ref="H53">STOWA2024_NDJF_T(H$2*60,$C53,2100,"L","")</f>
        <v>78.635876712886031</v>
      </c>
      <c r="I53" s="17" cm="1">
        <f t="array" ref="I53">STOWA2024_NDJF_T(I$2*60,$C53,2100,"L","")</f>
        <v>14.524534607103462</v>
      </c>
      <c r="J53" s="17" cm="1">
        <f t="array" ref="J53">STOWA2024_NDJF_T(J$2*60,$C53,2100,"L","")</f>
        <v>6.3841224549238236</v>
      </c>
      <c r="K53" s="17" cm="1">
        <f t="array" ref="K53">STOWA2024_NDJF_T(K$2*60,$C53,2100,"L","")</f>
        <v>1.7859868594613826</v>
      </c>
      <c r="L53" s="17" cm="1">
        <f t="array" ref="L53">STOWA2024_NDJF_T(L$2*60,$C53,2100,"L","")</f>
        <v>0.52217534528932441</v>
      </c>
      <c r="M53" s="17" cm="1">
        <f t="array" ref="M53">STOWA2024_NDJF_T(M$2*60,$C53,2100,"L","")</f>
        <v>0.28307399628213747</v>
      </c>
      <c r="N53" s="17" cm="1">
        <f t="array" ref="N53">STOWA2024_NDJF_T(N$2*60,$C53,2100,"L","")</f>
        <v>0.19541946416048062</v>
      </c>
      <c r="O53" s="17" cm="1">
        <f t="array" ref="O53">STOWA2024_NDJF_T(O$2*60,$C53,2100,"L","")</f>
        <v>0.10669083960663357</v>
      </c>
      <c r="P53" s="17" cm="1">
        <f t="array" ref="P53">STOWA2024_NDJF_T(P$2*60,$C53,2100,"L","")</f>
        <v>9.744389568529481E-2</v>
      </c>
      <c r="R53" s="15" t="s">
        <v>86</v>
      </c>
      <c r="S53">
        <v>30</v>
      </c>
      <c r="T53" s="17" cm="1">
        <f t="array" ref="T53">STOWA2024_NDJF_T(T$34*60,$C53,2100,"M","")</f>
        <v>13039.4254939537</v>
      </c>
      <c r="U53" s="17" cm="1">
        <f t="array" ref="U53">STOWA2024_NDJF_T(U$34*60,$C53,2100,"M","")</f>
        <v>7044.8550773569177</v>
      </c>
      <c r="V53" s="17" cm="1">
        <f t="array" ref="V53">STOWA2024_NDJF_T(V$34*60,$C53,2100,"M","")</f>
        <v>1932.8285746334238</v>
      </c>
      <c r="W53" s="17" cm="1">
        <f t="array" ref="W53">STOWA2024_NDJF_T(W$34*60,$C53,2100,"M","")</f>
        <v>337.60570087293536</v>
      </c>
      <c r="X53" s="17" cm="1">
        <f t="array" ref="X53">STOWA2024_NDJF_T(X$34*60,$C53,2100,"M","")</f>
        <v>49.098334157726562</v>
      </c>
      <c r="Y53" s="17" cm="1">
        <f t="array" ref="Y53">STOWA2024_NDJF_T(Y$34*60,$C53,2100,"M","")</f>
        <v>9.6980172039313253</v>
      </c>
      <c r="Z53" s="17" cm="1">
        <f t="array" ref="Z53">STOWA2024_NDJF_T(Z$34*60,$C53,2100,"M","")</f>
        <v>4.4419647086815184</v>
      </c>
      <c r="AA53" s="17" cm="1">
        <f t="array" ref="AA53">STOWA2024_NDJF_T(AA$34*60,$C53,2100,"M","")</f>
        <v>1.2977330678486549</v>
      </c>
      <c r="AB53" s="17" cm="1">
        <f t="array" ref="AB53">STOWA2024_NDJF_T(AB$34*60,$C53,2100,"M","")</f>
        <v>0.41417195215105607</v>
      </c>
      <c r="AC53" s="17" cm="1">
        <f t="array" ref="AC53">STOWA2024_NDJF_T(AC$34*60,$C53,2100,"M","")</f>
        <v>0.23647413040153401</v>
      </c>
      <c r="AD53" s="17" cm="1">
        <f t="array" ref="AD53">STOWA2024_NDJF_T(AD$34*60,$C53,2100,"M","")</f>
        <v>0.16878665104170576</v>
      </c>
      <c r="AE53" s="17" cm="1">
        <f t="array" ref="AE53">STOWA2024_NDJF_T(AE$34*60,$C53,2100,"M","")</f>
        <v>9.7631413413919649E-2</v>
      </c>
      <c r="AF53" s="17" cm="1">
        <f t="array" ref="AF53">STOWA2024_NDJF_T(AF$34*60,$C53,2100,"M","")</f>
        <v>9.0588131582496276E-2</v>
      </c>
      <c r="AH53" s="15" t="s">
        <v>86</v>
      </c>
      <c r="AI53">
        <v>30</v>
      </c>
      <c r="AJ53" s="17" cm="1">
        <f t="array" ref="AJ53">STOWA2024_NDJF_T(AJ$34*60,$C53,2100,"H","")</f>
        <v>6805.8940168659201</v>
      </c>
      <c r="AK53" s="17" cm="1">
        <f t="array" ref="AK53">STOWA2024_NDJF_T(AK$34*60,$C53,2100,"H","")</f>
        <v>3176.7885597214354</v>
      </c>
      <c r="AL53" s="17" cm="1">
        <f t="array" ref="AL53">STOWA2024_NDJF_T(AL$34*60,$C53,2100,"H","")</f>
        <v>820.54070760012314</v>
      </c>
      <c r="AM53" s="17" cm="1">
        <f t="array" ref="AM53">STOWA2024_NDJF_T(AM$34*60,$C53,2100,"H","")</f>
        <v>143.68809216165388</v>
      </c>
      <c r="AN53" s="17" cm="1">
        <f t="array" ref="AN53">STOWA2024_NDJF_T(AN$34*60,$C53,2100,"H","")</f>
        <v>22.809150889031546</v>
      </c>
      <c r="AO53" s="17" cm="1">
        <f t="array" ref="AO53">STOWA2024_NDJF_T(AO$34*60,$C53,2100,"H","")</f>
        <v>5.0671027459589393</v>
      </c>
      <c r="AP53" s="17" cm="1">
        <f t="array" ref="AP53">STOWA2024_NDJF_T(AP$34*60,$C53,2100,"H","")</f>
        <v>2.4877937312616871</v>
      </c>
      <c r="AQ53" s="17" cm="1">
        <f t="array" ref="AQ53">STOWA2024_NDJF_T(AQ$34*60,$C53,2100,"H","")</f>
        <v>0.77243935589922796</v>
      </c>
      <c r="AR53" s="17" cm="1">
        <f t="array" ref="AR53">STOWA2024_NDJF_T(AR$34*60,$C53,2100,"H","")</f>
        <v>0.28369550047552283</v>
      </c>
      <c r="AS53" s="17" cm="1">
        <f t="array" ref="AS53">STOWA2024_NDJF_T(AS$34*60,$C53,2100,"H","")</f>
        <v>0.17597477268626494</v>
      </c>
      <c r="AT53" s="17" cm="1">
        <f t="array" ref="AT53">STOWA2024_NDJF_T(AT$34*60,$C53,2100,"H","")</f>
        <v>0.13255110553996083</v>
      </c>
      <c r="AU53" s="17" cm="1">
        <f t="array" ref="AU53">STOWA2024_NDJF_T(AU$34*60,$C53,2100,"H","")</f>
        <v>8.4407494772159294E-2</v>
      </c>
      <c r="AV53" s="17" cm="1">
        <f t="array" ref="AV53">STOWA2024_NDJF_T(AV$34*60,$C53,2100,"H","")</f>
        <v>8.0394285336052612E-2</v>
      </c>
    </row>
    <row r="54" spans="2:48" x14ac:dyDescent="0.3">
      <c r="B54" s="15" t="s">
        <v>87</v>
      </c>
      <c r="C54">
        <v>40</v>
      </c>
      <c r="D54" s="17" cm="1">
        <f t="array" ref="D54">STOWA2024_NDJF_T(D$2*60,$C54,2100,"L","")</f>
        <v>92645.211686175171</v>
      </c>
      <c r="E54" s="17" cm="1">
        <f t="array" ref="E54">STOWA2024_NDJF_T(E$2*60,$C54,2100,"L","")</f>
        <v>82616.293986788543</v>
      </c>
      <c r="F54" s="17" cm="1">
        <f t="array" ref="F54">STOWA2024_NDJF_T(F$2*60,$C54,2100,"L","")</f>
        <v>29411.940876039738</v>
      </c>
      <c r="G54" s="17" cm="1">
        <f t="array" ref="G54">STOWA2024_NDJF_T(G$2*60,$C54,2100,"L","")</f>
        <v>5647.3781504504013</v>
      </c>
      <c r="H54" s="17" cm="1">
        <f t="array" ref="H54">STOWA2024_NDJF_T(H$2*60,$C54,2100,"L","")</f>
        <v>685.5325159033066</v>
      </c>
      <c r="I54" s="17" cm="1">
        <f t="array" ref="I54">STOWA2024_NDJF_T(I$2*60,$C54,2100,"L","")</f>
        <v>97.724366071689715</v>
      </c>
      <c r="J54" s="17" cm="1">
        <f t="array" ref="J54">STOWA2024_NDJF_T(J$2*60,$C54,2100,"L","")</f>
        <v>36.074410093318633</v>
      </c>
      <c r="K54" s="17" cm="1">
        <f t="array" ref="K54">STOWA2024_NDJF_T(K$2*60,$C54,2100,"L","")</f>
        <v>7.7885466191892663</v>
      </c>
      <c r="L54" s="17" cm="1">
        <f t="array" ref="L54">STOWA2024_NDJF_T(L$2*60,$C54,2100,"L","")</f>
        <v>1.7586884756990893</v>
      </c>
      <c r="M54" s="17" cm="1">
        <f t="array" ref="M54">STOWA2024_NDJF_T(M$2*60,$C54,2100,"L","")</f>
        <v>0.8037873451072155</v>
      </c>
      <c r="N54" s="17" cm="1">
        <f t="array" ref="N54">STOWA2024_NDJF_T(N$2*60,$C54,2100,"L","")</f>
        <v>0.48706951764264694</v>
      </c>
      <c r="O54" s="17" cm="1">
        <f t="array" ref="O54">STOWA2024_NDJF_T(O$2*60,$C54,2100,"L","")</f>
        <v>0.19133895171879928</v>
      </c>
      <c r="P54" s="17" cm="1">
        <f t="array" ref="P54">STOWA2024_NDJF_T(P$2*60,$C54,2100,"L","")</f>
        <v>0.15802467298304701</v>
      </c>
      <c r="R54" s="15" t="s">
        <v>87</v>
      </c>
      <c r="S54">
        <v>40</v>
      </c>
      <c r="T54" s="17" cm="1">
        <f t="array" ref="T54">STOWA2024_NDJF_T(T$34*60,$C54,2100,"M","")</f>
        <v>62791.26504391621</v>
      </c>
      <c r="U54" s="17" cm="1">
        <f t="array" ref="U54">STOWA2024_NDJF_T(U$34*60,$C54,2100,"M","")</f>
        <v>50367.628115869542</v>
      </c>
      <c r="V54" s="17" cm="1">
        <f t="array" ref="V54">STOWA2024_NDJF_T(V$34*60,$C54,2100,"M","")</f>
        <v>16875.987968064179</v>
      </c>
      <c r="W54" s="17" cm="1">
        <f t="array" ref="W54">STOWA2024_NDJF_T(W$34*60,$C54,2100,"M","")</f>
        <v>3140.3522453677215</v>
      </c>
      <c r="X54" s="17" cm="1">
        <f t="array" ref="X54">STOWA2024_NDJF_T(X$34*60,$C54,2100,"M","")</f>
        <v>390.58558307653897</v>
      </c>
      <c r="Y54" s="17" cm="1">
        <f t="array" ref="Y54">STOWA2024_NDJF_T(Y$34*60,$C54,2100,"M","")</f>
        <v>59.097529595621353</v>
      </c>
      <c r="Z54" s="17" cm="1">
        <f t="array" ref="Z54">STOWA2024_NDJF_T(Z$34*60,$C54,2100,"M","")</f>
        <v>22.770625429115256</v>
      </c>
      <c r="AA54" s="17" cm="1">
        <f t="array" ref="AA54">STOWA2024_NDJF_T(AA$34*60,$C54,2100,"M","")</f>
        <v>5.308821555407123</v>
      </c>
      <c r="AB54" s="17" cm="1">
        <f t="array" ref="AB54">STOWA2024_NDJF_T(AB$34*60,$C54,2100,"M","")</f>
        <v>1.3171467587167409</v>
      </c>
      <c r="AC54" s="17" cm="1">
        <f t="array" ref="AC54">STOWA2024_NDJF_T(AC$34*60,$C54,2100,"M","")</f>
        <v>0.63832652860306771</v>
      </c>
      <c r="AD54" s="17" cm="1">
        <f t="array" ref="AD54">STOWA2024_NDJF_T(AD$34*60,$C54,2100,"M","")</f>
        <v>0.40216098974745956</v>
      </c>
      <c r="AE54" s="17" cm="1">
        <f t="array" ref="AE54">STOWA2024_NDJF_T(AE$34*60,$C54,2100,"M","")</f>
        <v>0.16945702591213124</v>
      </c>
      <c r="AF54" s="17" cm="1">
        <f t="array" ref="AF54">STOWA2024_NDJF_T(AF$34*60,$C54,2100,"M","")</f>
        <v>0.14284445092919057</v>
      </c>
      <c r="AH54" s="15" t="s">
        <v>87</v>
      </c>
      <c r="AI54">
        <v>40</v>
      </c>
      <c r="AJ54" s="17" cm="1">
        <f t="array" ref="AJ54">STOWA2024_NDJF_T(AJ$34*60,$C54,2100,"H","")</f>
        <v>32161.257866308708</v>
      </c>
      <c r="AK54" s="17" cm="1">
        <f t="array" ref="AK54">STOWA2024_NDJF_T(AK$34*60,$C54,2100,"H","")</f>
        <v>21657.649186608789</v>
      </c>
      <c r="AL54" s="17" cm="1">
        <f t="array" ref="AL54">STOWA2024_NDJF_T(AL$34*60,$C54,2100,"H","")</f>
        <v>6604.5038464872714</v>
      </c>
      <c r="AM54" s="17" cm="1">
        <f t="array" ref="AM54">STOWA2024_NDJF_T(AM$34*60,$C54,2100,"H","")</f>
        <v>1181.6845301895546</v>
      </c>
      <c r="AN54" s="17" cm="1">
        <f t="array" ref="AN54">STOWA2024_NDJF_T(AN$34*60,$C54,2100,"H","")</f>
        <v>155.42282373169135</v>
      </c>
      <c r="AO54" s="17" cm="1">
        <f t="array" ref="AO54">STOWA2024_NDJF_T(AO$34*60,$C54,2100,"H","")</f>
        <v>26.231279174574134</v>
      </c>
      <c r="AP54" s="17" cm="1">
        <f t="array" ref="AP54">STOWA2024_NDJF_T(AP$34*60,$C54,2100,"H","")</f>
        <v>10.883924071649094</v>
      </c>
      <c r="AQ54" s="17" cm="1">
        <f t="array" ref="AQ54">STOWA2024_NDJF_T(AQ$34*60,$C54,2100,"H","")</f>
        <v>2.8364492694336567</v>
      </c>
      <c r="AR54" s="17" cm="1">
        <f t="array" ref="AR54">STOWA2024_NDJF_T(AR$34*60,$C54,2100,"H","")</f>
        <v>0.81993882845089427</v>
      </c>
      <c r="AS54" s="17" cm="1">
        <f t="array" ref="AS54">STOWA2024_NDJF_T(AS$34*60,$C54,2100,"H","")</f>
        <v>0.43668134119387603</v>
      </c>
      <c r="AT54" s="17" cm="1">
        <f t="array" ref="AT54">STOWA2024_NDJF_T(AT$34*60,$C54,2100,"H","")</f>
        <v>0.29308687331863714</v>
      </c>
      <c r="AU54" s="17" cm="1">
        <f t="array" ref="AU54">STOWA2024_NDJF_T(AU$34*60,$C54,2100,"H","")</f>
        <v>0.13890693962453241</v>
      </c>
      <c r="AV54" s="17" cm="1">
        <f t="array" ref="AV54">STOWA2024_NDJF_T(AV$34*60,$C54,2100,"H","")</f>
        <v>0.12114372550990343</v>
      </c>
    </row>
    <row r="55" spans="2:48" x14ac:dyDescent="0.3">
      <c r="B55" s="15" t="s">
        <v>88</v>
      </c>
      <c r="C55">
        <v>50</v>
      </c>
      <c r="D55" s="17" cm="1">
        <f t="array" ref="D55">STOWA2024_NDJF_T(D$2*60,$C55,2100,"L","")</f>
        <v>324021.74533547257</v>
      </c>
      <c r="E55" s="17" cm="1">
        <f t="array" ref="E55">STOWA2024_NDJF_T(E$2*60,$C55,2100,"L","")</f>
        <v>414093.35008562374</v>
      </c>
      <c r="F55" s="17" cm="1">
        <f t="array" ref="F55">STOWA2024_NDJF_T(F$2*60,$C55,2100,"L","")</f>
        <v>184287.91254992562</v>
      </c>
      <c r="G55" s="17" cm="1">
        <f t="array" ref="G55">STOWA2024_NDJF_T(G$2*60,$C55,2100,"L","")</f>
        <v>40859.971306865918</v>
      </c>
      <c r="H55" s="17" cm="1">
        <f t="array" ref="H55">STOWA2024_NDJF_T(H$2*60,$C55,2100,"L","")</f>
        <v>4800.4719948665743</v>
      </c>
      <c r="I55" s="17" cm="1">
        <f t="array" ref="I55">STOWA2024_NDJF_T(I$2*60,$C55,2100,"L","")</f>
        <v>580.21468719744519</v>
      </c>
      <c r="J55" s="17" cm="1">
        <f t="array" ref="J55">STOWA2024_NDJF_T(J$2*60,$C55,2100,"L","")</f>
        <v>187.34250377476147</v>
      </c>
      <c r="K55" s="17" cm="1">
        <f t="array" ref="K55">STOWA2024_NDJF_T(K$2*60,$C55,2100,"L","")</f>
        <v>29.437962441405737</v>
      </c>
      <c r="L55" s="17" cm="1">
        <f t="array" ref="L55">STOWA2024_NDJF_T(L$2*60,$C55,2100,"L","")</f>
        <v>5.4829859328594122</v>
      </c>
      <c r="M55" s="17" cm="1">
        <f t="array" ref="M55">STOWA2024_NDJF_T(M$2*60,$C55,2100,"L","")</f>
        <v>2.1908230882668347</v>
      </c>
      <c r="N55" s="17" cm="1">
        <f t="array" ref="N55">STOWA2024_NDJF_T(N$2*60,$C55,2100,"L","")</f>
        <v>1.1922419374545923</v>
      </c>
      <c r="O55" s="17" cm="1">
        <f t="array" ref="O55">STOWA2024_NDJF_T(O$2*60,$C55,2100,"L","")</f>
        <v>0.34872360510346262</v>
      </c>
      <c r="P55" s="17" cm="1">
        <f t="array" ref="P55">STOWA2024_NDJF_T(P$2*60,$C55,2100,"L","")</f>
        <v>0.2613040026489849</v>
      </c>
      <c r="R55" s="15" t="s">
        <v>88</v>
      </c>
      <c r="S55">
        <v>50</v>
      </c>
      <c r="T55" s="17" cm="1">
        <f t="array" ref="T55">STOWA2024_NDJF_T(T$34*60,$C55,2100,"M","")</f>
        <v>218230.25609047888</v>
      </c>
      <c r="U55" s="17" cm="1">
        <f t="array" ref="U55">STOWA2024_NDJF_T(U$34*60,$C55,2100,"M","")</f>
        <v>248213.92824566024</v>
      </c>
      <c r="V55" s="17" cm="1">
        <f t="array" ref="V55">STOWA2024_NDJF_T(V$34*60,$C55,2100,"M","")</f>
        <v>102493.33408868367</v>
      </c>
      <c r="W55" s="17" cm="1">
        <f t="array" ref="W55">STOWA2024_NDJF_T(W$34*60,$C55,2100,"M","")</f>
        <v>21562.434594438633</v>
      </c>
      <c r="X55" s="17" cm="1">
        <f t="array" ref="X55">STOWA2024_NDJF_T(X$34*60,$C55,2100,"M","")</f>
        <v>2539.3929918101767</v>
      </c>
      <c r="Y55" s="17" cm="1">
        <f t="array" ref="Y55">STOWA2024_NDJF_T(Y$34*60,$C55,2100,"M","")</f>
        <v>321.70959222704346</v>
      </c>
      <c r="Z55" s="17" cm="1">
        <f t="array" ref="Z55">STOWA2024_NDJF_T(Z$34*60,$C55,2100,"M","")</f>
        <v>108.25103619349478</v>
      </c>
      <c r="AA55" s="17" cm="1">
        <f t="array" ref="AA55">STOWA2024_NDJF_T(AA$34*60,$C55,2100,"M","")</f>
        <v>19.042124126192348</v>
      </c>
      <c r="AB55" s="17" cm="1">
        <f t="array" ref="AB55">STOWA2024_NDJF_T(AB$34*60,$C55,2100,"M","")</f>
        <v>3.9043853840169005</v>
      </c>
      <c r="AC55" s="17" cm="1">
        <f t="array" ref="AC55">STOWA2024_NDJF_T(AC$34*60,$C55,2100,"M","")</f>
        <v>1.660251278995925</v>
      </c>
      <c r="AD55" s="17" cm="1">
        <f t="array" ref="AD55">STOWA2024_NDJF_T(AD$34*60,$C55,2100,"M","")</f>
        <v>0.94275473443075819</v>
      </c>
      <c r="AE55" s="17" cm="1">
        <f t="array" ref="AE55">STOWA2024_NDJF_T(AE$34*60,$C55,2100,"M","")</f>
        <v>0.29837575959767093</v>
      </c>
      <c r="AF55" s="17" cm="1">
        <f t="array" ref="AF55">STOWA2024_NDJF_T(AF$34*60,$C55,2100,"M","")</f>
        <v>0.22915887528918041</v>
      </c>
      <c r="AH55" s="15" t="s">
        <v>88</v>
      </c>
      <c r="AI55">
        <v>50</v>
      </c>
      <c r="AJ55" s="17" cm="1">
        <f t="array" ref="AJ55">STOWA2024_NDJF_T(AJ$34*60,$C55,2100,"H","")</f>
        <v>110458.8314937416</v>
      </c>
      <c r="AK55" s="17" cm="1">
        <f t="array" ref="AK55">STOWA2024_NDJF_T(AK$34*60,$C55,2100,"H","")</f>
        <v>103433.39836267415</v>
      </c>
      <c r="AL55" s="17" cm="1">
        <f t="array" ref="AL55">STOWA2024_NDJF_T(AL$34*60,$C55,2100,"H","")</f>
        <v>37900.672733479638</v>
      </c>
      <c r="AM55" s="17" cm="1">
        <f t="array" ref="AM55">STOWA2024_NDJF_T(AM$34*60,$C55,2100,"H","")</f>
        <v>7396.4268685867246</v>
      </c>
      <c r="AN55" s="17" cm="1">
        <f t="array" ref="AN55">STOWA2024_NDJF_T(AN$34*60,$C55,2100,"H","")</f>
        <v>889.88329757284623</v>
      </c>
      <c r="AO55" s="17" cm="1">
        <f t="array" ref="AO55">STOWA2024_NDJF_T(AO$34*60,$C55,2100,"H","")</f>
        <v>123.62640480340212</v>
      </c>
      <c r="AP55" s="17" cm="1">
        <f t="array" ref="AP55">STOWA2024_NDJF_T(AP$34*60,$C55,2100,"H","")</f>
        <v>44.764170020712243</v>
      </c>
      <c r="AQ55" s="17" cm="1">
        <f t="array" ref="AQ55">STOWA2024_NDJF_T(AQ$34*60,$C55,2100,"H","")</f>
        <v>9.3053637401316749</v>
      </c>
      <c r="AR55" s="17" cm="1">
        <f t="array" ref="AR55">STOWA2024_NDJF_T(AR$34*60,$C55,2100,"H","")</f>
        <v>2.2324892716420894</v>
      </c>
      <c r="AS55" s="17" cm="1">
        <f t="array" ref="AS55">STOWA2024_NDJF_T(AS$34*60,$C55,2100,"H","")</f>
        <v>1.0503069400856326</v>
      </c>
      <c r="AT55" s="17" cm="1">
        <f t="array" ref="AT55">STOWA2024_NDJF_T(AT$34*60,$C55,2100,"H","")</f>
        <v>0.63928860446675062</v>
      </c>
      <c r="AU55" s="17" cm="1">
        <f t="array" ref="AU55">STOWA2024_NDJF_T(AU$34*60,$C55,2100,"H","")</f>
        <v>0.23128114622603133</v>
      </c>
      <c r="AV55" s="17" cm="1">
        <f t="array" ref="AV55">STOWA2024_NDJF_T(AV$34*60,$C55,2100,"H","")</f>
        <v>0.18510560524288858</v>
      </c>
    </row>
    <row r="56" spans="2:48" x14ac:dyDescent="0.3">
      <c r="B56" s="15" t="s">
        <v>89</v>
      </c>
      <c r="C56">
        <v>60</v>
      </c>
      <c r="D56" s="17" cm="1">
        <f t="array" ref="D56">STOWA2024_NDJF_T(D$2*60,$C56,2100,"L","")</f>
        <v>913315.11851753562</v>
      </c>
      <c r="E56" s="17" cm="1">
        <f t="array" ref="E56">STOWA2024_NDJF_T(E$2*60,$C56,2100,"L","")</f>
        <v>1602873.0432386217</v>
      </c>
      <c r="F56" s="17" cm="1">
        <f t="array" ref="F56">STOWA2024_NDJF_T(F$2*60,$C56,2100,"L","")</f>
        <v>884094.08896265086</v>
      </c>
      <c r="G56" s="17" cm="1">
        <f t="array" ref="G56">STOWA2024_NDJF_T(G$2*60,$C56,2100,"L","")</f>
        <v>231921.19869376204</v>
      </c>
      <c r="H56" s="17" cm="1">
        <f t="array" ref="H56">STOWA2024_NDJF_T(H$2*60,$C56,2100,"L","")</f>
        <v>28112.366073917965</v>
      </c>
      <c r="I56" s="17" cm="1">
        <f t="array" ref="I56">STOWA2024_NDJF_T(I$2*60,$C56,2100,"L","")</f>
        <v>3087.1529235791518</v>
      </c>
      <c r="J56" s="17" cm="1">
        <f t="array" ref="J56">STOWA2024_NDJF_T(J$2*60,$C56,2100,"L","")</f>
        <v>901.19937347876657</v>
      </c>
      <c r="K56" s="17" cm="1">
        <f t="array" ref="K56">STOWA2024_NDJF_T(K$2*60,$C56,2100,"L","")</f>
        <v>98.907366991924533</v>
      </c>
      <c r="L56" s="17" cm="1">
        <f t="array" ref="L56">STOWA2024_NDJF_T(L$2*60,$C56,2100,"L","")</f>
        <v>15.968996690224882</v>
      </c>
      <c r="M56" s="17" cm="1">
        <f t="array" ref="M56">STOWA2024_NDJF_T(M$2*60,$C56,2100,"L","")</f>
        <v>5.7506748108125851</v>
      </c>
      <c r="N56" s="17" cm="1">
        <f t="array" ref="N56">STOWA2024_NDJF_T(N$2*60,$C56,2100,"L","")</f>
        <v>2.8685466507972572</v>
      </c>
      <c r="O56" s="17" cm="1">
        <f t="array" ref="O56">STOWA2024_NDJF_T(O$2*60,$C56,2100,"L","")</f>
        <v>0.64649616463855897</v>
      </c>
      <c r="P56" s="17" cm="1">
        <f t="array" ref="P56">STOWA2024_NDJF_T(P$2*60,$C56,2100,"L","")</f>
        <v>0.44128911430627388</v>
      </c>
      <c r="R56" s="15" t="s">
        <v>89</v>
      </c>
      <c r="S56">
        <v>60</v>
      </c>
      <c r="T56" s="17" cm="1">
        <f t="array" ref="T56">STOWA2024_NDJF_T(T$34*60,$C56,2100,"M","")</f>
        <v>612482.94507709309</v>
      </c>
      <c r="U56" s="17" cm="1">
        <f t="array" ref="U56">STOWA2024_NDJF_T(U$34*60,$C56,2100,"M","")</f>
        <v>949370.27455500211</v>
      </c>
      <c r="V56" s="17" cm="1">
        <f t="array" ref="V56">STOWA2024_NDJF_T(V$34*60,$C56,2100,"M","")</f>
        <v>480604.31825512979</v>
      </c>
      <c r="W56" s="17" cm="1">
        <f t="array" ref="W56">STOWA2024_NDJF_T(W$34*60,$C56,2100,"M","")</f>
        <v>117545.46358720836</v>
      </c>
      <c r="X56" s="17" cm="1">
        <f t="array" ref="X56">STOWA2024_NDJF_T(X$34*60,$C56,2100,"M","")</f>
        <v>13984.774513180488</v>
      </c>
      <c r="Y56" s="17" cm="1">
        <f t="array" ref="Y56">STOWA2024_NDJF_T(Y$34*60,$C56,2100,"M","")</f>
        <v>1585.4174192665282</v>
      </c>
      <c r="Z56" s="17" cm="1">
        <f t="array" ref="Z56">STOWA2024_NDJF_T(Z$34*60,$C56,2100,"M","")</f>
        <v>480.42740410557349</v>
      </c>
      <c r="AA56" s="17" cm="1">
        <f t="array" ref="AA56">STOWA2024_NDJF_T(AA$34*60,$C56,2100,"M","")</f>
        <v>61.248836712389469</v>
      </c>
      <c r="AB56" s="17" cm="1">
        <f t="array" ref="AB56">STOWA2024_NDJF_T(AB$34*60,$C56,2100,"M","")</f>
        <v>10.873996648199558</v>
      </c>
      <c r="AC56" s="17" cm="1">
        <f t="array" ref="AC56">STOWA2024_NDJF_T(AC$34*60,$C56,2100,"M","")</f>
        <v>4.1727490493881785</v>
      </c>
      <c r="AD56" s="17" cm="1">
        <f t="array" ref="AD56">STOWA2024_NDJF_T(AD$34*60,$C56,2100,"M","")</f>
        <v>2.1753819891851465</v>
      </c>
      <c r="AE56" s="17" cm="1">
        <f t="array" ref="AE56">STOWA2024_NDJF_T(AE$34*60,$C56,2100,"M","")</f>
        <v>0.53336936901440768</v>
      </c>
      <c r="AF56" s="17" cm="1">
        <f t="array" ref="AF56">STOWA2024_NDJF_T(AF$34*60,$C56,2100,"M","")</f>
        <v>0.37452466448482014</v>
      </c>
      <c r="AH56" s="15" t="s">
        <v>89</v>
      </c>
      <c r="AI56">
        <v>60</v>
      </c>
      <c r="AJ56" s="17" cm="1">
        <f t="array" ref="AJ56">STOWA2024_NDJF_T(AJ$34*60,$C56,2100,"H","")</f>
        <v>307499.88284371357</v>
      </c>
      <c r="AK56" s="17" cm="1">
        <f t="array" ref="AK56">STOWA2024_NDJF_T(AK$34*60,$C56,2100,"H","")</f>
        <v>386903.2226281006</v>
      </c>
      <c r="AL56" s="17" cm="1">
        <f t="array" ref="AL56">STOWA2024_NDJF_T(AL$34*60,$C56,2100,"H","")</f>
        <v>170448.74367265924</v>
      </c>
      <c r="AM56" s="17" cm="1">
        <f t="array" ref="AM56">STOWA2024_NDJF_T(AM$34*60,$C56,2100,"H","")</f>
        <v>37515.788794713415</v>
      </c>
      <c r="AN56" s="17" cm="1">
        <f t="array" ref="AN56">STOWA2024_NDJF_T(AN$34*60,$C56,2100,"H","")</f>
        <v>4407.1092265269817</v>
      </c>
      <c r="AO56" s="17" cm="1">
        <f t="array" ref="AO56">STOWA2024_NDJF_T(AO$34*60,$C56,2100,"H","")</f>
        <v>535.83706076310227</v>
      </c>
      <c r="AP56" s="17" cm="1">
        <f t="array" ref="AP56">STOWA2024_NDJF_T(AP$34*60,$C56,2100,"H","")</f>
        <v>173.94916092976308</v>
      </c>
      <c r="AQ56" s="17" cm="1">
        <f t="array" ref="AQ56">STOWA2024_NDJF_T(AQ$34*60,$C56,2100,"H","")</f>
        <v>27.764347751603399</v>
      </c>
      <c r="AR56" s="17" cm="1">
        <f t="array" ref="AR56">STOWA2024_NDJF_T(AR$34*60,$C56,2100,"H","")</f>
        <v>5.7640850867349727</v>
      </c>
      <c r="AS56" s="17" cm="1">
        <f t="array" ref="AS56">STOWA2024_NDJF_T(AS$34*60,$C56,2100,"H","")</f>
        <v>2.4540944352901648</v>
      </c>
      <c r="AT56" s="17" cm="1">
        <f t="array" ref="AT56">STOWA2024_NDJF_T(AT$34*60,$C56,2100,"H","")</f>
        <v>1.3760607819637998</v>
      </c>
      <c r="AU56" s="17" cm="1">
        <f t="array" ref="AU56">STOWA2024_NDJF_T(AU$34*60,$C56,2100,"H","")</f>
        <v>0.3898267676522903</v>
      </c>
      <c r="AV56" s="17" cm="1">
        <f t="array" ref="AV56">STOWA2024_NDJF_T(AV$34*60,$C56,2100,"H","")</f>
        <v>0.28707736989827792</v>
      </c>
    </row>
    <row r="57" spans="2:48" x14ac:dyDescent="0.3">
      <c r="B57" s="15" t="s">
        <v>90</v>
      </c>
      <c r="C57">
        <v>70</v>
      </c>
      <c r="D57" s="17" cm="1">
        <f t="array" ref="D57">STOWA2024_NDJF_T(D$2*60,$C57,2100,"L","")</f>
        <v>2210883.8750458704</v>
      </c>
      <c r="E57" s="17" cm="1">
        <f t="array" ref="E57">STOWA2024_NDJF_T(E$2*60,$C57,2100,"L","")</f>
        <v>5146560.5072037587</v>
      </c>
      <c r="F57" s="17" cm="1">
        <f t="array" ref="F57">STOWA2024_NDJF_T(F$2*60,$C57,2100,"L","")</f>
        <v>3475632.5114517519</v>
      </c>
      <c r="G57" s="17" cm="1">
        <f t="array" ref="G57">STOWA2024_NDJF_T(G$2*60,$C57,2100,"L","")</f>
        <v>1089036.2859449247</v>
      </c>
      <c r="H57" s="17" cm="1">
        <f t="array" ref="H57">STOWA2024_NDJF_T(H$2*60,$C57,2100,"L","")</f>
        <v>141886.58584164482</v>
      </c>
      <c r="I57" s="17" cm="1">
        <f t="array" ref="I57">STOWA2024_NDJF_T(I$2*60,$C57,2100,"L","")</f>
        <v>14908.124223915902</v>
      </c>
      <c r="J57" s="17" cm="1">
        <f t="array" ref="J57">STOWA2024_NDJF_T(J$2*60,$C57,2100,"L","")</f>
        <v>4043.0339308422649</v>
      </c>
      <c r="K57" s="17" cm="1">
        <f t="array" ref="K57">STOWA2024_NDJF_T(K$2*60,$C57,2100,"L","")</f>
        <v>301.12992160569644</v>
      </c>
      <c r="L57" s="17" cm="1">
        <f t="array" ref="L57">STOWA2024_NDJF_T(L$2*60,$C57,2100,"L","")</f>
        <v>43.782949096728245</v>
      </c>
      <c r="M57" s="17" cm="1">
        <f t="array" ref="M57">STOWA2024_NDJF_T(M$2*60,$C57,2100,"L","")</f>
        <v>14.575872686992531</v>
      </c>
      <c r="N57" s="17" cm="1">
        <f t="array" ref="N57">STOWA2024_NDJF_T(N$2*60,$C57,2100,"L","")</f>
        <v>6.7878833768788311</v>
      </c>
      <c r="O57" s="17" cm="1">
        <f t="array" ref="O57">STOWA2024_NDJF_T(O$2*60,$C57,2100,"L","")</f>
        <v>1.2202512385207744</v>
      </c>
      <c r="P57" s="17" cm="1">
        <f t="array" ref="P57">STOWA2024_NDJF_T(P$2*60,$C57,2100,"L","")</f>
        <v>0.76253850923855904</v>
      </c>
      <c r="R57" s="15" t="s">
        <v>90</v>
      </c>
      <c r="S57">
        <v>70</v>
      </c>
      <c r="T57" s="17" cm="1">
        <f t="array" ref="T57">STOWA2024_NDJF_T(T$34*60,$C57,2100,"M","")</f>
        <v>1478001.9961940639</v>
      </c>
      <c r="U57" s="17" cm="1">
        <f t="array" ref="U57">STOWA2024_NDJF_T(U$34*60,$C57,2100,"M","")</f>
        <v>3021298.9250169843</v>
      </c>
      <c r="V57" s="17" cm="1">
        <f t="array" ref="V57">STOWA2024_NDJF_T(V$34*60,$C57,2100,"M","")</f>
        <v>1856748.6934918275</v>
      </c>
      <c r="W57" s="17" cm="1">
        <f t="array" ref="W57">STOWA2024_NDJF_T(W$34*60,$C57,2100,"M","")</f>
        <v>534502.40104000387</v>
      </c>
      <c r="X57" s="17" cm="1">
        <f t="array" ref="X57">STOWA2024_NDJF_T(X$34*60,$C57,2100,"M","")</f>
        <v>67026.151107627447</v>
      </c>
      <c r="Y57" s="17" cm="1">
        <f t="array" ref="Y57">STOWA2024_NDJF_T(Y$34*60,$C57,2100,"M","")</f>
        <v>7151.4891318958653</v>
      </c>
      <c r="Z57" s="17" cm="1">
        <f t="array" ref="Z57">STOWA2024_NDJF_T(Z$34*60,$C57,2100,"M","")</f>
        <v>2002.1332324574498</v>
      </c>
      <c r="AA57" s="17" cm="1">
        <f t="array" ref="AA57">STOWA2024_NDJF_T(AA$34*60,$C57,2100,"M","")</f>
        <v>179.71479909844365</v>
      </c>
      <c r="AB57" s="17" cm="1">
        <f t="array" ref="AB57">STOWA2024_NDJF_T(AB$34*60,$C57,2100,"M","")</f>
        <v>28.648051713820358</v>
      </c>
      <c r="AC57" s="17" cm="1">
        <f t="array" ref="AC57">STOWA2024_NDJF_T(AC$34*60,$C57,2100,"M","")</f>
        <v>10.157414682305033</v>
      </c>
      <c r="AD57" s="17" cm="1">
        <f t="array" ref="AD57">STOWA2024_NDJF_T(AD$34*60,$C57,2100,"M","")</f>
        <v>4.9449506480858121</v>
      </c>
      <c r="AE57" s="17" cm="1">
        <f t="array" ref="AE57">STOWA2024_NDJF_T(AE$34*60,$C57,2100,"M","")</f>
        <v>0.96877057501880393</v>
      </c>
      <c r="AF57" s="17" cm="1">
        <f t="array" ref="AF57">STOWA2024_NDJF_T(AF$34*60,$C57,2100,"M","")</f>
        <v>0.62452212403226914</v>
      </c>
      <c r="AH57" s="15" t="s">
        <v>90</v>
      </c>
      <c r="AI57">
        <v>70</v>
      </c>
      <c r="AJ57" s="17" cm="1">
        <f t="array" ref="AJ57">STOWA2024_NDJF_T(AJ$34*60,$C57,2100,"H","")</f>
        <v>737647.43175959238</v>
      </c>
      <c r="AK57" s="17" cm="1">
        <f t="array" ref="AK57">STOWA2024_NDJF_T(AK$34*60,$C57,2100,"H","")</f>
        <v>1211045.3211832831</v>
      </c>
      <c r="AL57" s="17" cm="1">
        <f t="array" ref="AL57">STOWA2024_NDJF_T(AL$34*60,$C57,2100,"H","")</f>
        <v>637748.41785501945</v>
      </c>
      <c r="AM57" s="17" cm="1">
        <f t="array" ref="AM57">STOWA2024_NDJF_T(AM$34*60,$C57,2100,"H","")</f>
        <v>161019.68716503945</v>
      </c>
      <c r="AN57" s="17" cm="1">
        <f t="array" ref="AN57">STOWA2024_NDJF_T(AN$34*60,$C57,2100,"H","")</f>
        <v>19303.635560899507</v>
      </c>
      <c r="AO57" s="17" cm="1">
        <f t="array" ref="AO57">STOWA2024_NDJF_T(AO$34*60,$C57,2100,"H","")</f>
        <v>2154.3800469481776</v>
      </c>
      <c r="AP57" s="17" cm="1">
        <f t="array" ref="AP57">STOWA2024_NDJF_T(AP$34*60,$C57,2100,"H","")</f>
        <v>641.41759558426156</v>
      </c>
      <c r="AQ57" s="17" cm="1">
        <f t="array" ref="AQ57">STOWA2024_NDJF_T(AQ$34*60,$C57,2100,"H","")</f>
        <v>76.4084333491097</v>
      </c>
      <c r="AR57" s="17" cm="1">
        <f t="array" ref="AR57">STOWA2024_NDJF_T(AR$34*60,$C57,2100,"H","")</f>
        <v>14.187093255645815</v>
      </c>
      <c r="AS57" s="17" cm="1">
        <f t="array" ref="AS57">STOWA2024_NDJF_T(AS$34*60,$C57,2100,"H","")</f>
        <v>5.5803008792035547</v>
      </c>
      <c r="AT57" s="17" cm="1">
        <f t="array" ref="AT57">STOWA2024_NDJF_T(AT$34*60,$C57,2100,"H","")</f>
        <v>2.9247991258593333</v>
      </c>
      <c r="AU57" s="17" cm="1">
        <f t="array" ref="AU57">STOWA2024_NDJF_T(AU$34*60,$C57,2100,"H","")</f>
        <v>0.66555990303625412</v>
      </c>
      <c r="AV57" s="17" cm="1">
        <f t="array" ref="AV57">STOWA2024_NDJF_T(AV$34*60,$C57,2100,"H","")</f>
        <v>0.45239167901062427</v>
      </c>
    </row>
    <row r="58" spans="2:48" x14ac:dyDescent="0.3">
      <c r="B58" s="15" t="s">
        <v>91</v>
      </c>
      <c r="C58">
        <v>80</v>
      </c>
      <c r="D58" s="17" cm="1">
        <f t="array" ref="D58">STOWA2024_NDJF_T(D$2*60,$C58,2100,"L","")</f>
        <v>4779253.5934534064</v>
      </c>
      <c r="E58" s="17" cm="1">
        <f t="array" ref="E58">STOWA2024_NDJF_T(E$2*60,$C58,2100,"L","")</f>
        <v>14344796.447589546</v>
      </c>
      <c r="F58" s="17" cm="1">
        <f t="array" ref="F58">STOWA2024_NDJF_T(F$2*60,$C58,2100,"L","")</f>
        <v>11711242.725398907</v>
      </c>
      <c r="G58" s="17" cm="1">
        <f t="array" ref="G58">STOWA2024_NDJF_T(G$2*60,$C58,2100,"L","")</f>
        <v>4391630.228069569</v>
      </c>
      <c r="H58" s="17" cm="1">
        <f t="array" ref="H58">STOWA2024_NDJF_T(H$2*60,$C58,2100,"L","")</f>
        <v>631584.70139913843</v>
      </c>
      <c r="I58" s="17" cm="1">
        <f t="array" ref="I58">STOWA2024_NDJF_T(I$2*60,$C58,2100,"L","")</f>
        <v>66040.05932381007</v>
      </c>
      <c r="J58" s="17" cm="1">
        <f t="array" ref="J58">STOWA2024_NDJF_T(J$2*60,$C58,2100,"L","")</f>
        <v>17016.412015659305</v>
      </c>
      <c r="K58" s="17" cm="1">
        <f t="array" ref="K58">STOWA2024_NDJF_T(K$2*60,$C58,2100,"L","")</f>
        <v>843.16555831266533</v>
      </c>
      <c r="L58" s="17" cm="1">
        <f t="array" ref="L58">STOWA2024_NDJF_T(L$2*60,$C58,2100,"L","")</f>
        <v>113.73993309074585</v>
      </c>
      <c r="M58" s="17" cm="1">
        <f t="array" ref="M58">STOWA2024_NDJF_T(M$2*60,$C58,2100,"L","")</f>
        <v>35.760673012509422</v>
      </c>
      <c r="N58" s="17" cm="1">
        <f t="array" ref="N58">STOWA2024_NDJF_T(N$2*60,$C58,2100,"L","")</f>
        <v>15.807002218889602</v>
      </c>
      <c r="O58" s="17" cm="1">
        <f t="array" ref="O58">STOWA2024_NDJF_T(O$2*60,$C58,2100,"L","")</f>
        <v>2.3478413597702663</v>
      </c>
      <c r="P58" s="17" cm="1">
        <f t="array" ref="P58">STOWA2024_NDJF_T(P$2*60,$C58,2100,"L","")</f>
        <v>1.3509524721647821</v>
      </c>
      <c r="R58" s="15" t="s">
        <v>91</v>
      </c>
      <c r="S58">
        <v>80</v>
      </c>
      <c r="T58" s="17" cm="1">
        <f t="array" ref="T58">STOWA2024_NDJF_T(T$34*60,$C58,2100,"M","")</f>
        <v>3187363.8587341113</v>
      </c>
      <c r="U58" s="17" cm="1">
        <f t="array" ref="U58">STOWA2024_NDJF_T(U$34*60,$C58,2100,"M","")</f>
        <v>8363529.0902421428</v>
      </c>
      <c r="V58" s="17" cm="1">
        <f t="array" ref="V58">STOWA2024_NDJF_T(V$34*60,$C58,2100,"M","")</f>
        <v>6171063.4442898547</v>
      </c>
      <c r="W58" s="17" cm="1">
        <f t="array" ref="W58">STOWA2024_NDJF_T(W$34*60,$C58,2100,"M","")</f>
        <v>2099772.0053947456</v>
      </c>
      <c r="X58" s="17" cm="1">
        <f t="array" ref="X58">STOWA2024_NDJF_T(X$34*60,$C58,2100,"M","")</f>
        <v>285492.16296978749</v>
      </c>
      <c r="Y58" s="17" cm="1">
        <f t="array" ref="Y58">STOWA2024_NDJF_T(Y$34*60,$C58,2100,"M","")</f>
        <v>29802.856166449605</v>
      </c>
      <c r="Z58" s="17" cm="1">
        <f t="array" ref="Z58">STOWA2024_NDJF_T(Z$34*60,$C58,2100,"M","")</f>
        <v>7874.855215884616</v>
      </c>
      <c r="AA58" s="17" cm="1">
        <f t="array" ref="AA58">STOWA2024_NDJF_T(AA$34*60,$C58,2100,"M","")</f>
        <v>487.52943493445906</v>
      </c>
      <c r="AB58" s="17" cm="1">
        <f t="array" ref="AB58">STOWA2024_NDJF_T(AB$34*60,$C58,2100,"M","")</f>
        <v>71.803096228148718</v>
      </c>
      <c r="AC58" s="17" cm="1">
        <f t="array" ref="AC58">STOWA2024_NDJF_T(AC$34*60,$C58,2100,"M","")</f>
        <v>23.998655044960362</v>
      </c>
      <c r="AD58" s="17" cm="1">
        <f t="array" ref="AD58">STOWA2024_NDJF_T(AD$34*60,$C58,2100,"M","")</f>
        <v>11.077852403304016</v>
      </c>
      <c r="AE58" s="17" cm="1">
        <f t="array" ref="AE58">STOWA2024_NDJF_T(AE$34*60,$C58,2100,"M","")</f>
        <v>1.7893730404827772</v>
      </c>
      <c r="AF58" s="17" cm="1">
        <f t="array" ref="AF58">STOWA2024_NDJF_T(AF$34*60,$C58,2100,"M","")</f>
        <v>1.0642942786127303</v>
      </c>
      <c r="AH58" s="15" t="s">
        <v>91</v>
      </c>
      <c r="AI58">
        <v>80</v>
      </c>
      <c r="AJ58" s="17" cm="1">
        <f t="array" ref="AJ58">STOWA2024_NDJF_T(AJ$34*60,$C58,2100,"H","")</f>
        <v>1583591.1832076753</v>
      </c>
      <c r="AK58" s="17" cm="1">
        <f t="array" ref="AK58">STOWA2024_NDJF_T(AK$34*60,$C58,2100,"H","")</f>
        <v>3309543.0291357599</v>
      </c>
      <c r="AL58" s="17" cm="1">
        <f t="array" ref="AL58">STOWA2024_NDJF_T(AL$34*60,$C58,2100,"H","")</f>
        <v>2066519.5258556195</v>
      </c>
      <c r="AM58" s="17" cm="1">
        <f t="array" ref="AM58">STOWA2024_NDJF_T(AM$34*60,$C58,2100,"H","")</f>
        <v>603321.762143587</v>
      </c>
      <c r="AN58" s="17" cm="1">
        <f t="array" ref="AN58">STOWA2024_NDJF_T(AN$34*60,$C58,2100,"H","")</f>
        <v>76104.56947854835</v>
      </c>
      <c r="AO58" s="17" cm="1">
        <f t="array" ref="AO58">STOWA2024_NDJF_T(AO$34*60,$C58,2100,"H","")</f>
        <v>8093.9670022954706</v>
      </c>
      <c r="AP58" s="17" cm="1">
        <f t="array" ref="AP58">STOWA2024_NDJF_T(AP$34*60,$C58,2100,"H","")</f>
        <v>2253.2083905261657</v>
      </c>
      <c r="AQ58" s="17" cm="1">
        <f t="array" ref="AQ58">STOWA2024_NDJF_T(AQ$34*60,$C58,2100,"H","")</f>
        <v>196.12505437345919</v>
      </c>
      <c r="AR58" s="17" cm="1">
        <f t="array" ref="AR58">STOWA2024_NDJF_T(AR$34*60,$C58,2100,"H","")</f>
        <v>33.440685626067669</v>
      </c>
      <c r="AS58" s="17" cm="1">
        <f t="array" ref="AS58">STOWA2024_NDJF_T(AS$34*60,$C58,2100,"H","")</f>
        <v>12.369397651343819</v>
      </c>
      <c r="AT58" s="17" cm="1">
        <f t="array" ref="AT58">STOWA2024_NDJF_T(AT$34*60,$C58,2100,"H","")</f>
        <v>6.1406251881553136</v>
      </c>
      <c r="AU58" s="17" cm="1">
        <f t="array" ref="AU58">STOWA2024_NDJF_T(AU$34*60,$C58,2100,"H","")</f>
        <v>1.1516748401233929</v>
      </c>
      <c r="AV58" s="17" cm="1">
        <f t="array" ref="AV58">STOWA2024_NDJF_T(AV$34*60,$C58,2100,"H","")</f>
        <v>0.72525311949248406</v>
      </c>
    </row>
    <row r="59" spans="2:48" x14ac:dyDescent="0.3">
      <c r="B59" s="15" t="s">
        <v>92</v>
      </c>
      <c r="C59">
        <v>90</v>
      </c>
      <c r="D59" s="17" cm="1">
        <f t="array" ref="D59">STOWA2024_NDJF_T(D$2*60,$C59,2100,"L","")</f>
        <v>9466102.9957355093</v>
      </c>
      <c r="E59" s="17" cm="1">
        <f t="array" ref="E59">STOWA2024_NDJF_T(E$2*60,$C59,2100,"L","")</f>
        <v>35786789.690678798</v>
      </c>
      <c r="F59" s="17" cm="1">
        <f t="array" ref="F59">STOWA2024_NDJF_T(F$2*60,$C59,2100,"L","")</f>
        <v>34896420.44424732</v>
      </c>
      <c r="G59" s="17" cm="1">
        <f t="array" ref="G59">STOWA2024_NDJF_T(G$2*60,$C59,2100,"L","")</f>
        <v>15629499.537549926</v>
      </c>
      <c r="H59" s="17" cm="1">
        <f t="array" ref="H59">STOWA2024_NDJF_T(H$2*60,$C59,2100,"L","")</f>
        <v>2524840.3090663222</v>
      </c>
      <c r="I59" s="17" cm="1">
        <f t="array" ref="I59">STOWA2024_NDJF_T(I$2*60,$C59,2100,"L","")</f>
        <v>270774.3990224133</v>
      </c>
      <c r="J59" s="17" cm="1">
        <f t="array" ref="J59">STOWA2024_NDJF_T(J$2*60,$C59,2100,"L","")</f>
        <v>67541.524818540827</v>
      </c>
      <c r="K59" s="17" cm="1">
        <f t="array" ref="K59">STOWA2024_NDJF_T(K$2*60,$C59,2100,"L","")</f>
        <v>2196.8590305213074</v>
      </c>
      <c r="L59" s="17" cm="1">
        <f t="array" ref="L59">STOWA2024_NDJF_T(L$2*60,$C59,2100,"L","")</f>
        <v>281.49750025507001</v>
      </c>
      <c r="M59" s="17" cm="1">
        <f t="array" ref="M59">STOWA2024_NDJF_T(M$2*60,$C59,2100,"L","")</f>
        <v>85.113166411404237</v>
      </c>
      <c r="N59" s="17" cm="1">
        <f t="array" ref="N59">STOWA2024_NDJF_T(N$2*60,$C59,2100,"L","")</f>
        <v>36.24631936807593</v>
      </c>
      <c r="O59" s="17" cm="1">
        <f t="array" ref="O59">STOWA2024_NDJF_T(O$2*60,$C59,2100,"L","")</f>
        <v>4.6101110922100172</v>
      </c>
      <c r="P59" s="17" cm="1">
        <f t="array" ref="P59">STOWA2024_NDJF_T(P$2*60,$C59,2100,"L","")</f>
        <v>2.4601219204409945</v>
      </c>
      <c r="R59" s="15" t="s">
        <v>92</v>
      </c>
      <c r="S59">
        <v>90</v>
      </c>
      <c r="T59" s="17" cm="1">
        <f t="array" ref="T59">STOWA2024_NDJF_T(T$34*60,$C59,2100,"M","")</f>
        <v>6301256.8156543262</v>
      </c>
      <c r="U59" s="17" cm="1">
        <f t="array" ref="U59">STOWA2024_NDJF_T(U$34*60,$C59,2100,"M","")</f>
        <v>20751278.037124854</v>
      </c>
      <c r="V59" s="17" cm="1">
        <f t="array" ref="V59">STOWA2024_NDJF_T(V$34*60,$C59,2100,"M","")</f>
        <v>18185149.797432624</v>
      </c>
      <c r="W59" s="17" cm="1">
        <f t="array" ref="W59">STOWA2024_NDJF_T(W$34*60,$C59,2100,"M","")</f>
        <v>7312408.9942410011</v>
      </c>
      <c r="X59" s="17" cm="1">
        <f t="array" ref="X59">STOWA2024_NDJF_T(X$34*60,$C59,2100,"M","")</f>
        <v>1098686.6032443098</v>
      </c>
      <c r="Y59" s="17" cm="1">
        <f t="array" ref="Y59">STOWA2024_NDJF_T(Y$34*60,$C59,2100,"M","")</f>
        <v>115656.42752926529</v>
      </c>
      <c r="Z59" s="17" cm="1">
        <f t="array" ref="Z59">STOWA2024_NDJF_T(Z$34*60,$C59,2100,"M","")</f>
        <v>29364.868148788286</v>
      </c>
      <c r="AA59" s="17" cm="1">
        <f t="array" ref="AA59">STOWA2024_NDJF_T(AA$34*60,$C59,2100,"M","")</f>
        <v>1235.8617507476322</v>
      </c>
      <c r="AB59" s="17" cm="1">
        <f t="array" ref="AB59">STOWA2024_NDJF_T(AB$34*60,$C59,2100,"M","")</f>
        <v>172.05290844337526</v>
      </c>
      <c r="AC59" s="17" cm="1">
        <f t="array" ref="AC59">STOWA2024_NDJF_T(AC$34*60,$C59,2100,"M","")</f>
        <v>55.141360812392001</v>
      </c>
      <c r="AD59" s="17" cm="1">
        <f t="array" ref="AD59">STOWA2024_NDJF_T(AD$34*60,$C59,2100,"M","")</f>
        <v>24.470328726130472</v>
      </c>
      <c r="AE59" s="17" cm="1">
        <f t="array" ref="AE59">STOWA2024_NDJF_T(AE$34*60,$C59,2100,"M","")</f>
        <v>3.3647059444996312</v>
      </c>
      <c r="AF59" s="17" cm="1">
        <f t="array" ref="AF59">STOWA2024_NDJF_T(AF$34*60,$C59,2100,"M","")</f>
        <v>1.8574393940304021</v>
      </c>
      <c r="AH59" s="15" t="s">
        <v>92</v>
      </c>
      <c r="AI59">
        <v>90</v>
      </c>
      <c r="AJ59" s="17" cm="1">
        <f t="array" ref="AJ59">STOWA2024_NDJF_T(AJ$34*60,$C59,2100,"H","")</f>
        <v>3119567.8647240438</v>
      </c>
      <c r="AK59" s="17" cm="1">
        <f t="array" ref="AK59">STOWA2024_NDJF_T(AK$34*60,$C59,2100,"H","")</f>
        <v>8127870.1559243733</v>
      </c>
      <c r="AL59" s="17" cm="1">
        <f t="array" ref="AL59">STOWA2024_NDJF_T(AL$34*60,$C59,2100,"H","")</f>
        <v>5965674.0386356497</v>
      </c>
      <c r="AM59" s="17" cm="1">
        <f t="array" ref="AM59">STOWA2024_NDJF_T(AM$34*60,$C59,2100,"H","")</f>
        <v>2019764.071667114</v>
      </c>
      <c r="AN59" s="17" cm="1">
        <f t="array" ref="AN59">STOWA2024_NDJF_T(AN$34*60,$C59,2100,"H","")</f>
        <v>273868.57025153778</v>
      </c>
      <c r="AO59" s="17" cm="1">
        <f t="array" ref="AO59">STOWA2024_NDJF_T(AO$34*60,$C59,2100,"H","")</f>
        <v>28594.492454203864</v>
      </c>
      <c r="AP59" s="17" cm="1">
        <f t="array" ref="AP59">STOWA2024_NDJF_T(AP$34*60,$C59,2100,"H","")</f>
        <v>7566.4996104050742</v>
      </c>
      <c r="AQ59" s="17" cm="1">
        <f t="array" ref="AQ59">STOWA2024_NDJF_T(AQ$34*60,$C59,2100,"H","")</f>
        <v>473.75743382458984</v>
      </c>
      <c r="AR59" s="17" cm="1">
        <f t="array" ref="AR59">STOWA2024_NDJF_T(AR$34*60,$C59,2100,"H","")</f>
        <v>75.785549089227459</v>
      </c>
      <c r="AS59" s="17" cm="1">
        <f t="array" ref="AS59">STOWA2024_NDJF_T(AS$34*60,$C59,2100,"H","")</f>
        <v>26.769055773772344</v>
      </c>
      <c r="AT59" s="17" cm="1">
        <f t="array" ref="AT59">STOWA2024_NDJF_T(AT$34*60,$C59,2100,"H","")</f>
        <v>12.739601289245137</v>
      </c>
      <c r="AU59" s="17" cm="1">
        <f t="array" ref="AU59">STOWA2024_NDJF_T(AU$34*60,$C59,2100,"H","")</f>
        <v>2.0214446738274288</v>
      </c>
      <c r="AV59" s="17" cm="1">
        <f t="array" ref="AV59">STOWA2024_NDJF_T(AV$34*60,$C59,2100,"H","")</f>
        <v>1.1843431901329755</v>
      </c>
    </row>
    <row r="60" spans="2:48" x14ac:dyDescent="0.3">
      <c r="B60" s="15" t="s">
        <v>93</v>
      </c>
      <c r="C60">
        <v>100</v>
      </c>
      <c r="D60" s="17" cm="1">
        <f t="array" ref="D60">STOWA2024_NDJF_T(D$2*60,$C60,2100,"L","")</f>
        <v>17488398.397564374</v>
      </c>
      <c r="E60" s="17" cm="1">
        <f t="array" ref="E60">STOWA2024_NDJF_T(E$2*60,$C60,2100,"L","")</f>
        <v>81661242.286402494</v>
      </c>
      <c r="F60" s="17" cm="1">
        <f t="array" ref="F60">STOWA2024_NDJF_T(F$2*60,$C60,2100,"L","")</f>
        <v>94055544.592103049</v>
      </c>
      <c r="G60" s="17" cm="1">
        <f t="array" ref="G60">STOWA2024_NDJF_T(G$2*60,$C60,2100,"L","")</f>
        <v>50110756.465590656</v>
      </c>
      <c r="H60" s="17" cm="1">
        <f t="array" ref="H60">STOWA2024_NDJF_T(H$2*60,$C60,2100,"L","")</f>
        <v>9196492.9468809292</v>
      </c>
      <c r="I60" s="17" cm="1">
        <f t="array" ref="I60">STOWA2024_NDJF_T(I$2*60,$C60,2100,"L","")</f>
        <v>1035470.7005442262</v>
      </c>
      <c r="J60" s="17" cm="1">
        <f t="array" ref="J60">STOWA2024_NDJF_T(J$2*60,$C60,2100,"L","")</f>
        <v>253984.58611251021</v>
      </c>
      <c r="K60" s="17" cm="1">
        <f t="array" ref="K60">STOWA2024_NDJF_T(K$2*60,$C60,2100,"L","")</f>
        <v>5376.5890402233099</v>
      </c>
      <c r="L60" s="17" cm="1">
        <f t="array" ref="L60">STOWA2024_NDJF_T(L$2*60,$C60,2100,"L","")</f>
        <v>666.84255655203538</v>
      </c>
      <c r="M60" s="17" cm="1">
        <f t="array" ref="M60">STOWA2024_NDJF_T(M$2*60,$C60,2100,"L","")</f>
        <v>196.91075572701121</v>
      </c>
      <c r="N60" s="17" cm="1">
        <f t="array" ref="N60">STOWA2024_NDJF_T(N$2*60,$C60,2100,"L","")</f>
        <v>81.887382082470708</v>
      </c>
      <c r="O60" s="17" cm="1">
        <f t="array" ref="O60">STOWA2024_NDJF_T(O$2*60,$C60,2100,"L","")</f>
        <v>9.2499958684370913</v>
      </c>
      <c r="P60" s="17" cm="1">
        <f t="array" ref="P60">STOWA2024_NDJF_T(P$2*60,$C60,2100,"L","")</f>
        <v>4.6172871414089345</v>
      </c>
      <c r="R60" s="15" t="s">
        <v>93</v>
      </c>
      <c r="S60">
        <v>100</v>
      </c>
      <c r="T60" s="17" cm="1">
        <f t="array" ref="T60">STOWA2024_NDJF_T(T$34*60,$C60,2100,"M","")</f>
        <v>11623700.551252851</v>
      </c>
      <c r="U60" s="17" cm="1">
        <f t="array" ref="U60">STOWA2024_NDJF_T(U$34*60,$C60,2100,"M","")</f>
        <v>47141672.41141317</v>
      </c>
      <c r="V60" s="17" cm="1">
        <f t="array" ref="V60">STOWA2024_NDJF_T(V$34*60,$C60,2100,"M","")</f>
        <v>48567024.637149952</v>
      </c>
      <c r="W60" s="17" cm="1">
        <f t="array" ref="W60">STOWA2024_NDJF_T(W$34*60,$C60,2100,"M","")</f>
        <v>23019521.83274148</v>
      </c>
      <c r="X60" s="17" cm="1">
        <f t="array" ref="X60">STOWA2024_NDJF_T(X$34*60,$C60,2100,"M","")</f>
        <v>3871276.3824398913</v>
      </c>
      <c r="Y60" s="17" cm="1">
        <f t="array" ref="Y60">STOWA2024_NDJF_T(Y$34*60,$C60,2100,"M","")</f>
        <v>420796.44561707193</v>
      </c>
      <c r="Z60" s="17" cm="1">
        <f t="array" ref="Z60">STOWA2024_NDJF_T(Z$34*60,$C60,2100,"M","")</f>
        <v>104229.66282443123</v>
      </c>
      <c r="AA60" s="17" cm="1">
        <f t="array" ref="AA60">STOWA2024_NDJF_T(AA$34*60,$C60,2100,"M","")</f>
        <v>2952.9095380075769</v>
      </c>
      <c r="AB60" s="17" cm="1">
        <f t="array" ref="AB60">STOWA2024_NDJF_T(AB$34*60,$C60,2100,"M","")</f>
        <v>395.79476136920727</v>
      </c>
      <c r="AC60" s="17" cm="1">
        <f t="array" ref="AC60">STOWA2024_NDJF_T(AC$34*60,$C60,2100,"M","")</f>
        <v>123.42845872175192</v>
      </c>
      <c r="AD60" s="17" cm="1">
        <f t="array" ref="AD60">STOWA2024_NDJF_T(AD$34*60,$C60,2100,"M","")</f>
        <v>53.32455248311831</v>
      </c>
      <c r="AE60" s="17" cm="1">
        <f t="array" ref="AE60">STOWA2024_NDJF_T(AE$34*60,$C60,2100,"M","")</f>
        <v>6.4476274704909819</v>
      </c>
      <c r="AF60" s="17" cm="1">
        <f t="array" ref="AF60">STOWA2024_NDJF_T(AF$34*60,$C60,2100,"M","")</f>
        <v>3.3269750136510257</v>
      </c>
      <c r="AH60" s="15" t="s">
        <v>93</v>
      </c>
      <c r="AI60">
        <v>100</v>
      </c>
      <c r="AJ60" s="17" cm="1">
        <f t="array" ref="AJ60">STOWA2024_NDJF_T(AJ$34*60,$C60,2100,"H","")</f>
        <v>5738057.3953311173</v>
      </c>
      <c r="AK60" s="17" cm="1">
        <f t="array" ref="AK60">STOWA2024_NDJF_T(AK$34*60,$C60,2100,"H","")</f>
        <v>18310445.198240824</v>
      </c>
      <c r="AL60" s="17" cm="1">
        <f t="array" ref="AL60">STOWA2024_NDJF_T(AL$34*60,$C60,2100,"H","")</f>
        <v>15663306.853757311</v>
      </c>
      <c r="AM60" s="17" cm="1">
        <f t="array" ref="AM60">STOWA2024_NDJF_T(AM$34*60,$C60,2100,"H","")</f>
        <v>6149301.1506884471</v>
      </c>
      <c r="AN60" s="17" cm="1">
        <f t="array" ref="AN60">STOWA2024_NDJF_T(AN$34*60,$C60,2100,"H","")</f>
        <v>909875.29873876553</v>
      </c>
      <c r="AO60" s="17" cm="1">
        <f t="array" ref="AO60">STOWA2024_NDJF_T(AO$34*60,$C60,2100,"H","")</f>
        <v>95513.489120039216</v>
      </c>
      <c r="AP60" s="17" cm="1">
        <f t="array" ref="AP60">STOWA2024_NDJF_T(AP$34*60,$C60,2100,"H","")</f>
        <v>24366.217038456398</v>
      </c>
      <c r="AQ60" s="17" cm="1">
        <f t="array" ref="AQ60">STOWA2024_NDJF_T(AQ$34*60,$C60,2100,"H","")</f>
        <v>1084.9310970432014</v>
      </c>
      <c r="AR60" s="17" cm="1">
        <f t="array" ref="AR60">STOWA2024_NDJF_T(AR$34*60,$C60,2100,"H","")</f>
        <v>165.70517560993233</v>
      </c>
      <c r="AS60" s="17" cm="1">
        <f t="array" ref="AS60">STOWA2024_NDJF_T(AS$34*60,$C60,2100,"H","")</f>
        <v>56.638887791337382</v>
      </c>
      <c r="AT60" s="17" cm="1">
        <f t="array" ref="AT60">STOWA2024_NDJF_T(AT$34*60,$C60,2100,"H","")</f>
        <v>26.127164650631173</v>
      </c>
      <c r="AU60" s="17" cm="1">
        <f t="array" ref="AU60">STOWA2024_NDJF_T(AU$34*60,$C60,2100,"H","")</f>
        <v>3.6015137931975931</v>
      </c>
      <c r="AV60" s="17" cm="1">
        <f t="array" ref="AV60">STOWA2024_NDJF_T(AV$34*60,$C60,2100,"H","")</f>
        <v>1.9733001508126335</v>
      </c>
    </row>
    <row r="61" spans="2:48" x14ac:dyDescent="0.3">
      <c r="B61" s="15" t="s">
        <v>94</v>
      </c>
      <c r="C61">
        <v>110</v>
      </c>
      <c r="D61" s="17" cm="1">
        <f t="array" ref="D61">STOWA2024_NDJF_T(D$2*60,$C61,2100,"L","")</f>
        <v>30526964.378801636</v>
      </c>
      <c r="E61" s="17" cm="1">
        <f t="array" ref="E61">STOWA2024_NDJF_T(E$2*60,$C61,2100,"L","")</f>
        <v>173165672.50569293</v>
      </c>
      <c r="F61" s="17" cm="1">
        <f t="array" ref="F61">STOWA2024_NDJF_T(F$2*60,$C61,2100,"L","")</f>
        <v>233212881.491869</v>
      </c>
      <c r="G61" s="17" cm="1">
        <f t="array" ref="G61">STOWA2024_NDJF_T(G$2*60,$C61,2100,"L","")</f>
        <v>147056150.39418077</v>
      </c>
      <c r="H61" s="17" cm="1">
        <f t="array" ref="H61">STOWA2024_NDJF_T(H$2*60,$C61,2100,"L","")</f>
        <v>30880283.257203966</v>
      </c>
      <c r="I61" s="17" cm="1">
        <f t="array" ref="I61">STOWA2024_NDJF_T(I$2*60,$C61,2100,"L","")</f>
        <v>3717513.254044482</v>
      </c>
      <c r="J61" s="17" cm="1">
        <f t="array" ref="J61">STOWA2024_NDJF_T(J$2*60,$C61,2100,"L","")</f>
        <v>908556.85294180387</v>
      </c>
      <c r="K61" s="17" cm="1">
        <f t="array" ref="K61">STOWA2024_NDJF_T(K$2*60,$C61,2100,"L","")</f>
        <v>12455.654425282295</v>
      </c>
      <c r="L61" s="17" cm="1">
        <f t="array" ref="L61">STOWA2024_NDJF_T(L$2*60,$C61,2100,"L","")</f>
        <v>1518.1508330969684</v>
      </c>
      <c r="M61" s="17" cm="1">
        <f t="array" ref="M61">STOWA2024_NDJF_T(M$2*60,$C61,2100,"L","")</f>
        <v>443.60925350402499</v>
      </c>
      <c r="N61" s="17" cm="1">
        <f t="array" ref="N61">STOWA2024_NDJF_T(N$2*60,$C61,2100,"L","")</f>
        <v>182.36138476928315</v>
      </c>
      <c r="O61" s="17" cm="1">
        <f t="array" ref="O61">STOWA2024_NDJF_T(O$2*60,$C61,2100,"L","")</f>
        <v>18.99238747152059</v>
      </c>
      <c r="P61" s="17" cm="1">
        <f t="array" ref="P61">STOWA2024_NDJF_T(P$2*60,$C61,2100,"L","")</f>
        <v>8.9603376611435088</v>
      </c>
      <c r="R61" s="15" t="s">
        <v>94</v>
      </c>
      <c r="S61">
        <v>110</v>
      </c>
      <c r="T61" s="17" cm="1">
        <f t="array" ref="T61">STOWA2024_NDJF_T(T$34*60,$C61,2100,"M","")</f>
        <v>20264692.676246889</v>
      </c>
      <c r="U61" s="17" cm="1">
        <f t="array" ref="U61">STOWA2024_NDJF_T(U$34*60,$C61,2100,"M","")</f>
        <v>99596817.343863145</v>
      </c>
      <c r="V61" s="17" cm="1">
        <f t="array" ref="V61">STOWA2024_NDJF_T(V$34*60,$C61,2100,"M","")</f>
        <v>119500549.39866264</v>
      </c>
      <c r="W61" s="17" cm="1">
        <f t="array" ref="W61">STOWA2024_NDJF_T(W$34*60,$C61,2100,"M","")</f>
        <v>66503620.44083339</v>
      </c>
      <c r="X61" s="17" cm="1">
        <f t="array" ref="X61">STOWA2024_NDJF_T(X$34*60,$C61,2100,"M","")</f>
        <v>12625419.185774008</v>
      </c>
      <c r="Y61" s="17" cm="1">
        <f t="array" ref="Y61">STOWA2024_NDJF_T(Y$34*60,$C61,2100,"M","")</f>
        <v>1443833.3680112457</v>
      </c>
      <c r="Z61" s="17" cm="1">
        <f t="array" ref="Z61">STOWA2024_NDJF_T(Z$34*60,$C61,2100,"M","")</f>
        <v>353407.89918684267</v>
      </c>
      <c r="AA61" s="17" cm="1">
        <f t="array" ref="AA61">STOWA2024_NDJF_T(AA$34*60,$C61,2100,"M","")</f>
        <v>6697.358910023534</v>
      </c>
      <c r="AB61" s="17" cm="1">
        <f t="array" ref="AB61">STOWA2024_NDJF_T(AB$34*60,$C61,2100,"M","")</f>
        <v>877.30390813154941</v>
      </c>
      <c r="AC61" s="17" cm="1">
        <f t="array" ref="AC61">STOWA2024_NDJF_T(AC$34*60,$C61,2100,"M","")</f>
        <v>269.58052524519195</v>
      </c>
      <c r="AD61" s="17" cm="1">
        <f t="array" ref="AD61">STOWA2024_NDJF_T(AD$34*60,$C61,2100,"M","")</f>
        <v>114.68751825803393</v>
      </c>
      <c r="AE61" s="17" cm="1">
        <f t="array" ref="AE61">STOWA2024_NDJF_T(AE$34*60,$C61,2100,"M","")</f>
        <v>12.60568970380201</v>
      </c>
      <c r="AF61" s="17" cm="1">
        <f t="array" ref="AF61">STOWA2024_NDJF_T(AF$34*60,$C61,2100,"M","")</f>
        <v>6.1315020457149245</v>
      </c>
      <c r="AH61" s="15" t="s">
        <v>94</v>
      </c>
      <c r="AI61">
        <v>110</v>
      </c>
      <c r="AJ61" s="17" cm="1">
        <f t="array" ref="AJ61">STOWA2024_NDJF_T(AJ$34*60,$C61,2100,"H","")</f>
        <v>9979968.1659537703</v>
      </c>
      <c r="AK61" s="17" cm="1">
        <f t="array" ref="AK61">STOWA2024_NDJF_T(AK$34*60,$C61,2100,"H","")</f>
        <v>38416549.489435613</v>
      </c>
      <c r="AL61" s="17" cm="1">
        <f t="array" ref="AL61">STOWA2024_NDJF_T(AL$34*60,$C61,2100,"H","")</f>
        <v>37991865.674493499</v>
      </c>
      <c r="AM61" s="17" cm="1">
        <f t="array" ref="AM61">STOWA2024_NDJF_T(AM$34*60,$C61,2100,"H","")</f>
        <v>17263502.726011246</v>
      </c>
      <c r="AN61" s="17" cm="1">
        <f t="array" ref="AN61">STOWA2024_NDJF_T(AN$34*60,$C61,2100,"H","")</f>
        <v>2817178.9383479124</v>
      </c>
      <c r="AO61" s="17" cm="1">
        <f t="array" ref="AO61">STOWA2024_NDJF_T(AO$34*60,$C61,2100,"H","")</f>
        <v>303091.50006918533</v>
      </c>
      <c r="AP61" s="17" cm="1">
        <f t="array" ref="AP61">STOWA2024_NDJF_T(AP$34*60,$C61,2100,"H","")</f>
        <v>75456.659790079357</v>
      </c>
      <c r="AQ61" s="17" cm="1">
        <f t="array" ref="AQ61">STOWA2024_NDJF_T(AQ$34*60,$C61,2100,"H","")</f>
        <v>2369.8265464585679</v>
      </c>
      <c r="AR61" s="17" cm="1">
        <f t="array" ref="AR61">STOWA2024_NDJF_T(AR$34*60,$C61,2100,"H","")</f>
        <v>350.60516066665213</v>
      </c>
      <c r="AS61" s="17" cm="1">
        <f t="array" ref="AS61">STOWA2024_NDJF_T(AS$34*60,$C61,2100,"H","")</f>
        <v>117.31416067515708</v>
      </c>
      <c r="AT61" s="17" cm="1">
        <f t="array" ref="AT61">STOWA2024_NDJF_T(AT$34*60,$C61,2100,"H","")</f>
        <v>52.987517302237158</v>
      </c>
      <c r="AU61" s="17" cm="1">
        <f t="array" ref="AU61">STOWA2024_NDJF_T(AU$34*60,$C61,2100,"H","")</f>
        <v>6.5186093084300216</v>
      </c>
      <c r="AV61" s="17" cm="1">
        <f t="array" ref="AV61">STOWA2024_NDJF_T(AV$34*60,$C61,2100,"H","")</f>
        <v>3.3600636973516473</v>
      </c>
    </row>
    <row r="62" spans="2:48" x14ac:dyDescent="0.3">
      <c r="B62" s="15" t="s">
        <v>95</v>
      </c>
      <c r="C62">
        <v>120</v>
      </c>
      <c r="D62" s="17" cm="1">
        <f t="array" ref="D62">STOWA2024_NDJF_T(D$2*60,$C62,2100,"L","")</f>
        <v>50833341.437108435</v>
      </c>
      <c r="E62" s="17" cm="1">
        <f t="array" ref="E62">STOWA2024_NDJF_T(E$2*60,$C62,2100,"L","")</f>
        <v>345352478.90665495</v>
      </c>
      <c r="F62" s="17" cm="1">
        <f t="array" ref="F62">STOWA2024_NDJF_T(F$2*60,$C62,2100,"L","")</f>
        <v>538906407.30833638</v>
      </c>
      <c r="G62" s="17" cm="1">
        <f t="array" ref="G62">STOWA2024_NDJF_T(G$2*60,$C62,2100,"L","")</f>
        <v>399963818.22028327</v>
      </c>
      <c r="H62" s="17" cm="1">
        <f t="array" ref="H62">STOWA2024_NDJF_T(H$2*60,$C62,2100,"L","")</f>
        <v>96516034.590377733</v>
      </c>
      <c r="I62" s="17" cm="1">
        <f t="array" ref="I62">STOWA2024_NDJF_T(I$2*60,$C62,2100,"L","")</f>
        <v>12601340.541273998</v>
      </c>
      <c r="J62" s="17" cm="1">
        <f t="array" ref="J62">STOWA2024_NDJF_T(J$2*60,$C62,2100,"L","")</f>
        <v>3102999.9086223235</v>
      </c>
      <c r="K62" s="17" cm="1">
        <f t="array" ref="K62">STOWA2024_NDJF_T(K$2*60,$C62,2100,"L","")</f>
        <v>27487.506262383446</v>
      </c>
      <c r="L62" s="17" cm="1">
        <f t="array" ref="L62">STOWA2024_NDJF_T(L$2*60,$C62,2100,"L","")</f>
        <v>3333.2625867962042</v>
      </c>
      <c r="M62" s="17" cm="1">
        <f t="array" ref="M62">STOWA2024_NDJF_T(M$2*60,$C62,2100,"L","")</f>
        <v>974.7700713220446</v>
      </c>
      <c r="N62" s="17" cm="1">
        <f t="array" ref="N62">STOWA2024_NDJF_T(N$2*60,$C62,2100,"L","")</f>
        <v>400.52605303753114</v>
      </c>
      <c r="O62" s="17" cm="1">
        <f t="array" ref="O62">STOWA2024_NDJF_T(O$2*60,$C62,2100,"L","")</f>
        <v>39.968083035799296</v>
      </c>
      <c r="P62" s="17" cm="1">
        <f t="array" ref="P62">STOWA2024_NDJF_T(P$2*60,$C62,2100,"L","")</f>
        <v>18.046523111426083</v>
      </c>
      <c r="R62" s="15" t="s">
        <v>95</v>
      </c>
      <c r="S62">
        <v>120</v>
      </c>
      <c r="T62" s="17" cm="1">
        <f t="array" ref="T62">STOWA2024_NDJF_T(T$34*60,$C62,2100,"M","")</f>
        <v>33709374.081534564</v>
      </c>
      <c r="U62" s="17" cm="1">
        <f t="array" ref="U62">STOWA2024_NDJF_T(U$34*60,$C62,2100,"M","")</f>
        <v>198010539.06790864</v>
      </c>
      <c r="V62" s="17" cm="1">
        <f t="array" ref="V62">STOWA2024_NDJF_T(V$34*60,$C62,2100,"M","")</f>
        <v>274339021.81858724</v>
      </c>
      <c r="W62" s="17" cm="1">
        <f t="array" ref="W62">STOWA2024_NDJF_T(W$34*60,$C62,2100,"M","")</f>
        <v>178444864.9875553</v>
      </c>
      <c r="X62" s="17" cm="1">
        <f t="array" ref="X62">STOWA2024_NDJF_T(X$34*60,$C62,2100,"M","")</f>
        <v>38453553.98918476</v>
      </c>
      <c r="Y62" s="17" cm="1">
        <f t="array" ref="Y62">STOWA2024_NDJF_T(Y$34*60,$C62,2100,"M","")</f>
        <v>4695743.3023637952</v>
      </c>
      <c r="Z62" s="17" cm="1">
        <f t="array" ref="Z62">STOWA2024_NDJF_T(Z$34*60,$C62,2100,"M","")</f>
        <v>1148347.7360691819</v>
      </c>
      <c r="AA62" s="17" cm="1">
        <f t="array" ref="AA62">STOWA2024_NDJF_T(AA$34*60,$C62,2100,"M","")</f>
        <v>14504.213543217696</v>
      </c>
      <c r="AB62" s="17" cm="1">
        <f t="array" ref="AB62">STOWA2024_NDJF_T(AB$34*60,$C62,2100,"M","")</f>
        <v>1879.6562692920206</v>
      </c>
      <c r="AC62" s="17" cm="1">
        <f t="array" ref="AC62">STOWA2024_NDJF_T(AC$34*60,$C62,2100,"M","")</f>
        <v>575.34458236591468</v>
      </c>
      <c r="AD62" s="17" cm="1">
        <f t="array" ref="AD62">STOWA2024_NDJF_T(AD$34*60,$C62,2100,"M","")</f>
        <v>243.55393830765738</v>
      </c>
      <c r="AE62" s="17" cm="1">
        <f t="array" ref="AE62">STOWA2024_NDJF_T(AE$34*60,$C62,2100,"M","")</f>
        <v>25.176462677741533</v>
      </c>
      <c r="AF62" s="17" cm="1">
        <f t="array" ref="AF62">STOWA2024_NDJF_T(AF$34*60,$C62,2100,"M","")</f>
        <v>11.661171924391391</v>
      </c>
      <c r="AH62" s="15" t="s">
        <v>95</v>
      </c>
      <c r="AI62">
        <v>120</v>
      </c>
      <c r="AJ62" s="17" cm="1">
        <f t="array" ref="AJ62">STOWA2024_NDJF_T(AJ$34*60,$C62,2100,"H","")</f>
        <v>16568459.206070354</v>
      </c>
      <c r="AK62" s="17" cm="1">
        <f t="array" ref="AK62">STOWA2024_NDJF_T(AK$34*60,$C62,2100,"H","")</f>
        <v>75929917.10578616</v>
      </c>
      <c r="AL62" s="17" cm="1">
        <f t="array" ref="AL62">STOWA2024_NDJF_T(AL$34*60,$C62,2100,"H","")</f>
        <v>86160064.272081643</v>
      </c>
      <c r="AM62" s="17" cm="1">
        <f t="array" ref="AM62">STOWA2024_NDJF_T(AM$34*60,$C62,2100,"H","")</f>
        <v>45185094.540682234</v>
      </c>
      <c r="AN62" s="17" cm="1">
        <f t="array" ref="AN62">STOWA2024_NDJF_T(AN$34*60,$C62,2100,"H","")</f>
        <v>8192610.8607987491</v>
      </c>
      <c r="AO62" s="17" cm="1">
        <f t="array" ref="AO62">STOWA2024_NDJF_T(AO$34*60,$C62,2100,"H","")</f>
        <v>917553.33678294509</v>
      </c>
      <c r="AP62" s="17" cm="1">
        <f t="array" ref="AP62">STOWA2024_NDJF_T(AP$34*60,$C62,2100,"H","")</f>
        <v>225277.80319117985</v>
      </c>
      <c r="AQ62" s="17" cm="1">
        <f t="array" ref="AQ62">STOWA2024_NDJF_T(AQ$34*60,$C62,2100,"H","")</f>
        <v>4962.7580129880798</v>
      </c>
      <c r="AR62" s="17" cm="1">
        <f t="array" ref="AR62">STOWA2024_NDJF_T(AR$34*60,$C62,2100,"H","")</f>
        <v>719.77009219495073</v>
      </c>
      <c r="AS62" s="17" cm="1">
        <f t="array" ref="AS62">STOWA2024_NDJF_T(AS$34*60,$C62,2100,"H","")</f>
        <v>238.15391089634562</v>
      </c>
      <c r="AT62" s="17" cm="1">
        <f t="array" ref="AT62">STOWA2024_NDJF_T(AT$34*60,$C62,2100,"H","")</f>
        <v>106.30458036109641</v>
      </c>
      <c r="AU62" s="17" cm="1">
        <f t="array" ref="AU62">STOWA2024_NDJF_T(AU$34*60,$C62,2100,"H","")</f>
        <v>11.996583905891557</v>
      </c>
      <c r="AV62" s="17" cm="1">
        <f t="array" ref="AV62">STOWA2024_NDJF_T(AV$34*60,$C62,2100,"H","")</f>
        <v>5.8585059666613208</v>
      </c>
    </row>
    <row r="63" spans="2:48" x14ac:dyDescent="0.3">
      <c r="B63" s="15" t="s">
        <v>96</v>
      </c>
      <c r="C63">
        <v>130</v>
      </c>
      <c r="D63" s="17" cm="1">
        <f t="array" ref="D63">STOWA2024_NDJF_T(D$2*60,$C63,2100,"L","")</f>
        <v>81347223.803608745</v>
      </c>
      <c r="E63" s="17" cm="1">
        <f t="array" ref="E63">STOWA2024_NDJF_T(E$2*60,$C63,2100,"L","")</f>
        <v>653795067.0606029</v>
      </c>
      <c r="F63" s="17" cm="1">
        <f t="array" ref="F63">STOWA2024_NDJF_T(F$2*60,$C63,2100,"L","")</f>
        <v>1172413020.9494665</v>
      </c>
      <c r="G63" s="17" cm="1">
        <f t="array" ref="G63">STOWA2024_NDJF_T(G$2*60,$C63,2100,"L","")</f>
        <v>1018364671.1283443</v>
      </c>
      <c r="H63" s="17" cm="1">
        <f t="array" ref="H63">STOWA2024_NDJF_T(H$2*60,$C63,2100,"L","")</f>
        <v>283045006.38086921</v>
      </c>
      <c r="I63" s="17" cm="1">
        <f t="array" ref="I63">STOWA2024_NDJF_T(I$2*60,$C63,2100,"L","")</f>
        <v>40529772.402386881</v>
      </c>
      <c r="J63" s="17" cm="1">
        <f t="array" ref="J63">STOWA2024_NDJF_T(J$2*60,$C63,2100,"L","")</f>
        <v>10150808.902956268</v>
      </c>
      <c r="K63" s="17" cm="1">
        <f t="array" ref="K63">STOWA2024_NDJF_T(K$2*60,$C63,2100,"L","")</f>
        <v>58092.680814161009</v>
      </c>
      <c r="L63" s="17" cm="1">
        <f t="array" ref="L63">STOWA2024_NDJF_T(L$2*60,$C63,2100,"L","")</f>
        <v>7079.6566653867667</v>
      </c>
      <c r="M63" s="17" cm="1">
        <f t="array" ref="M63">STOWA2024_NDJF_T(M$2*60,$C63,2100,"L","")</f>
        <v>2092.2639299681605</v>
      </c>
      <c r="N63" s="17" cm="1">
        <f t="array" ref="N63">STOWA2024_NDJF_T(N$2*60,$C63,2100,"L","")</f>
        <v>867.99111012066362</v>
      </c>
      <c r="O63" s="17" cm="1">
        <f t="array" ref="O63">STOWA2024_NDJF_T(O$2*60,$C63,2100,"L","")</f>
        <v>86.357580206959895</v>
      </c>
      <c r="P63" s="17" cm="1">
        <f t="array" ref="P63">STOWA2024_NDJF_T(P$2*60,$C63,2100,"L","")</f>
        <v>37.888635950189709</v>
      </c>
      <c r="R63" s="15" t="s">
        <v>96</v>
      </c>
      <c r="S63">
        <v>130</v>
      </c>
      <c r="T63" s="17" cm="1">
        <f t="array" ref="T63">STOWA2024_NDJF_T(T$34*60,$C63,2100,"M","")</f>
        <v>53895912.88209267</v>
      </c>
      <c r="U63" s="17" cm="1">
        <f t="array" ref="U63">STOWA2024_NDJF_T(U$34*60,$C63,2100,"M","")</f>
        <v>373863242.09254855</v>
      </c>
      <c r="V63" s="17" cm="1">
        <f t="array" ref="V63">STOWA2024_NDJF_T(V$34*60,$C63,2100,"M","")</f>
        <v>593479028.58003998</v>
      </c>
      <c r="W63" s="17" cm="1">
        <f t="array" ref="W63">STOWA2024_NDJF_T(W$34*60,$C63,2100,"M","")</f>
        <v>449010635.27444935</v>
      </c>
      <c r="X63" s="17" cm="1">
        <f t="array" ref="X63">STOWA2024_NDJF_T(X$34*60,$C63,2100,"M","")</f>
        <v>110197690.22513534</v>
      </c>
      <c r="Y63" s="17" cm="1">
        <f t="array" ref="Y63">STOWA2024_NDJF_T(Y$34*60,$C63,2100,"M","")</f>
        <v>14540453.340314485</v>
      </c>
      <c r="Z63" s="17" cm="1">
        <f t="array" ref="Z63">STOWA2024_NDJF_T(Z$34*60,$C63,2100,"M","")</f>
        <v>3586122.427241981</v>
      </c>
      <c r="AA63" s="17" cm="1">
        <f t="array" ref="AA63">STOWA2024_NDJF_T(AA$34*60,$C63,2100,"M","")</f>
        <v>30140.899202531211</v>
      </c>
      <c r="AB63" s="17" cm="1">
        <f t="array" ref="AB63">STOWA2024_NDJF_T(AB$34*60,$C63,2100,"M","")</f>
        <v>3903.5501143188653</v>
      </c>
      <c r="AC63" s="17" cm="1">
        <f t="array" ref="AC63">STOWA2024_NDJF_T(AC$34*60,$C63,2100,"M","")</f>
        <v>1201.4789246544979</v>
      </c>
      <c r="AD63" s="17" cm="1">
        <f t="array" ref="AD63">STOWA2024_NDJF_T(AD$34*60,$C63,2100,"M","")</f>
        <v>510.90906832639058</v>
      </c>
      <c r="AE63" s="17" cm="1">
        <f t="array" ref="AE63">STOWA2024_NDJF_T(AE$34*60,$C63,2100,"M","")</f>
        <v>51.440169124942436</v>
      </c>
      <c r="AF63" s="17" cm="1">
        <f t="array" ref="AF63">STOWA2024_NDJF_T(AF$34*60,$C63,2100,"M","")</f>
        <v>22.964303008699083</v>
      </c>
      <c r="AH63" s="15" t="s">
        <v>96</v>
      </c>
      <c r="AI63">
        <v>130</v>
      </c>
      <c r="AJ63" s="17" cm="1">
        <f t="array" ref="AJ63">STOWA2024_NDJF_T(AJ$34*60,$C63,2100,"H","")</f>
        <v>26445646.923892681</v>
      </c>
      <c r="AK63" s="17" cm="1">
        <f t="array" ref="AK63">STOWA2024_NDJF_T(AK$34*60,$C63,2100,"H","")</f>
        <v>142642824.67895621</v>
      </c>
      <c r="AL63" s="17" cm="1">
        <f t="array" ref="AL63">STOWA2024_NDJF_T(AL$34*60,$C63,2100,"H","")</f>
        <v>184434004.8770135</v>
      </c>
      <c r="AM63" s="17" cm="1">
        <f t="array" ref="AM63">STOWA2024_NDJF_T(AM$34*60,$C63,2100,"H","")</f>
        <v>111249054.34999181</v>
      </c>
      <c r="AN63" s="17" cm="1">
        <f t="array" ref="AN63">STOWA2024_NDJF_T(AN$34*60,$C63,2100,"H","")</f>
        <v>22525564.261661809</v>
      </c>
      <c r="AO63" s="17" cm="1">
        <f t="array" ref="AO63">STOWA2024_NDJF_T(AO$34*60,$C63,2100,"H","")</f>
        <v>2659723.297631932</v>
      </c>
      <c r="AP63" s="17" cm="1">
        <f t="array" ref="AP63">STOWA2024_NDJF_T(AP$34*60,$C63,2100,"H","")</f>
        <v>649900.97542155627</v>
      </c>
      <c r="AQ63" s="17" cm="1">
        <f t="array" ref="AQ63">STOWA2024_NDJF_T(AQ$34*60,$C63,2100,"H","")</f>
        <v>10006.67641438646</v>
      </c>
      <c r="AR63" s="17" cm="1">
        <f t="array" ref="AR63">STOWA2024_NDJF_T(AR$34*60,$C63,2100,"H","")</f>
        <v>1437.0454978508892</v>
      </c>
      <c r="AS63" s="17" cm="1">
        <f t="array" ref="AS63">STOWA2024_NDJF_T(AS$34*60,$C63,2100,"H","")</f>
        <v>474.34983497641053</v>
      </c>
      <c r="AT63" s="17" cm="1">
        <f t="array" ref="AT63">STOWA2024_NDJF_T(AT$34*60,$C63,2100,"H","")</f>
        <v>211.04369512787164</v>
      </c>
      <c r="AU63" s="17" cm="1">
        <f t="array" ref="AU63">STOWA2024_NDJF_T(AU$34*60,$C63,2100,"H","")</f>
        <v>22.470182448407588</v>
      </c>
      <c r="AV63" s="17" cm="1">
        <f t="array" ref="AV63">STOWA2024_NDJF_T(AV$34*60,$C63,2100,"H","")</f>
        <v>10.482554794940357</v>
      </c>
    </row>
    <row r="65" spans="2:48" x14ac:dyDescent="0.3">
      <c r="B65" s="16" t="s">
        <v>77</v>
      </c>
      <c r="D65" s="15" t="s">
        <v>47</v>
      </c>
      <c r="E65" s="15" t="s">
        <v>48</v>
      </c>
      <c r="F65" s="15" t="s">
        <v>49</v>
      </c>
      <c r="G65" s="15" t="s">
        <v>50</v>
      </c>
      <c r="H65" s="15" t="s">
        <v>51</v>
      </c>
      <c r="I65" s="15" t="s">
        <v>52</v>
      </c>
      <c r="J65" s="15" t="s">
        <v>53</v>
      </c>
      <c r="K65" s="15" t="s">
        <v>54</v>
      </c>
      <c r="L65" s="15" t="s">
        <v>55</v>
      </c>
      <c r="M65" s="15" t="s">
        <v>56</v>
      </c>
      <c r="N65" s="15" t="s">
        <v>57</v>
      </c>
      <c r="O65" s="15" t="s">
        <v>58</v>
      </c>
      <c r="P65" s="15" t="s">
        <v>59</v>
      </c>
      <c r="R65" s="16" t="s">
        <v>80</v>
      </c>
      <c r="T65" s="15" t="s">
        <v>47</v>
      </c>
      <c r="U65" s="15" t="s">
        <v>48</v>
      </c>
      <c r="V65" s="15" t="s">
        <v>49</v>
      </c>
      <c r="W65" s="15" t="s">
        <v>50</v>
      </c>
      <c r="X65" s="15" t="s">
        <v>51</v>
      </c>
      <c r="Y65" s="15" t="s">
        <v>52</v>
      </c>
      <c r="Z65" s="15" t="s">
        <v>53</v>
      </c>
      <c r="AA65" s="15" t="s">
        <v>54</v>
      </c>
      <c r="AB65" s="15" t="s">
        <v>55</v>
      </c>
      <c r="AC65" s="15" t="s">
        <v>56</v>
      </c>
      <c r="AD65" s="15" t="s">
        <v>57</v>
      </c>
      <c r="AE65" s="15" t="s">
        <v>58</v>
      </c>
      <c r="AF65" s="15" t="s">
        <v>59</v>
      </c>
      <c r="AH65" s="16" t="s">
        <v>83</v>
      </c>
      <c r="AJ65" s="15" t="s">
        <v>47</v>
      </c>
      <c r="AK65" s="15" t="s">
        <v>48</v>
      </c>
      <c r="AL65" s="15" t="s">
        <v>49</v>
      </c>
      <c r="AM65" s="15" t="s">
        <v>50</v>
      </c>
      <c r="AN65" s="15" t="s">
        <v>51</v>
      </c>
      <c r="AO65" s="15" t="s">
        <v>52</v>
      </c>
      <c r="AP65" s="15" t="s">
        <v>53</v>
      </c>
      <c r="AQ65" s="15" t="s">
        <v>54</v>
      </c>
      <c r="AR65" s="15" t="s">
        <v>55</v>
      </c>
      <c r="AS65" s="15" t="s">
        <v>56</v>
      </c>
      <c r="AT65" s="15" t="s">
        <v>57</v>
      </c>
      <c r="AU65" s="15" t="s">
        <v>58</v>
      </c>
      <c r="AV65" s="15" t="s">
        <v>59</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84</v>
      </c>
      <c r="C67">
        <v>10</v>
      </c>
      <c r="D67" s="17" cm="1">
        <f t="array" ref="D67">STOWA2024_NDJF_T(D$2*60,$C67,2150,"L","")</f>
        <v>76.043204094936613</v>
      </c>
      <c r="E67" s="17" cm="1">
        <f t="array" ref="E67">STOWA2024_NDJF_T(E$2*60,$C67,2150,"L","")</f>
        <v>18.54780404978823</v>
      </c>
      <c r="F67" s="17" cm="1">
        <f t="array" ref="F67">STOWA2024_NDJF_T(F$2*60,$C67,2150,"L","")</f>
        <v>4.6117575812501768</v>
      </c>
      <c r="G67" s="17" cm="1">
        <f t="array" ref="G67">STOWA2024_NDJF_T(G$2*60,$C67,2150,"L","")</f>
        <v>1.1962399723106789</v>
      </c>
      <c r="H67" s="17" cm="1">
        <f t="array" ref="H67">STOWA2024_NDJF_T(H$2*60,$C67,2150,"L","")</f>
        <v>0.41890458617157122</v>
      </c>
      <c r="I67" s="17" cm="1">
        <f t="array" ref="I67">STOWA2024_NDJF_T(I$2*60,$C67,2150,"L","")</f>
        <v>0.20347390305835922</v>
      </c>
      <c r="J67" s="17" cm="1">
        <f t="array" ref="J67">STOWA2024_NDJF_T(J$2*60,$C67,2150,"L","")</f>
        <v>0.14940121582743904</v>
      </c>
      <c r="K67" s="17" cm="1">
        <f t="array" ref="K67">STOWA2024_NDJF_T(K$2*60,$C67,2150,"L","")</f>
        <v>5.2503178396035619E-2</v>
      </c>
      <c r="L67" s="17" cm="1">
        <f t="array" ref="L67">STOWA2024_NDJF_T(L$2*60,$C67,2150,"L","")</f>
        <v>3.4781858669941823E-2</v>
      </c>
      <c r="M67" s="17" cm="1">
        <f t="array" ref="M67">STOWA2024_NDJF_T(M$2*60,$C67,2150,"L","")</f>
        <v>3.0619706515603407E-2</v>
      </c>
      <c r="N67" s="17" cm="1">
        <f t="array" ref="N67">STOWA2024_NDJF_T(N$2*60,$C67,2150,"L","")</f>
        <v>2.971473467861863E-2</v>
      </c>
      <c r="O67" s="17" cm="1">
        <f t="array" ref="O67">STOWA2024_NDJF_T(O$2*60,$C67,2150,"L","")</f>
        <v>3.4703058785028384E-2</v>
      </c>
      <c r="P67" s="17" cm="1">
        <f t="array" ref="P67">STOWA2024_NDJF_T(P$2*60,$C67,2150,"L","")</f>
        <v>3.0527813810136129E-2</v>
      </c>
      <c r="R67" s="15" t="s">
        <v>84</v>
      </c>
      <c r="S67">
        <v>10</v>
      </c>
      <c r="T67" s="17" cm="1">
        <f t="array" ref="T67">STOWA2024_NDJF_T(T$34*60,$C67,2150,"M","")</f>
        <v>52.626451062686634</v>
      </c>
      <c r="U67" s="17" cm="1">
        <f t="array" ref="U67">STOWA2024_NDJF_T(U$34*60,$C67,2150,"M","")</f>
        <v>12.590949102658559</v>
      </c>
      <c r="V67" s="17" cm="1">
        <f t="array" ref="V67">STOWA2024_NDJF_T(V$34*60,$C67,2150,"M","")</f>
        <v>3.2121025267536445</v>
      </c>
      <c r="W67" s="17" cm="1">
        <f t="array" ref="W67">STOWA2024_NDJF_T(W$34*60,$C67,2150,"M","")</f>
        <v>0.87904457945197045</v>
      </c>
      <c r="X67" s="17" cm="1">
        <f t="array" ref="X67">STOWA2024_NDJF_T(X$34*60,$C67,2150,"M","")</f>
        <v>0.3298210533242053</v>
      </c>
      <c r="Y67" s="17" cm="1">
        <f t="array" ref="Y67">STOWA2024_NDJF_T(Y$34*60,$C67,2150,"M","")</f>
        <v>0.1694109170389097</v>
      </c>
      <c r="Z67" s="17" cm="1">
        <f t="array" ref="Z67">STOWA2024_NDJF_T(Z$34*60,$C67,2150,"M","")</f>
        <v>0.12766031264169059</v>
      </c>
      <c r="AA67" s="17" cm="1">
        <f t="array" ref="AA67">STOWA2024_NDJF_T(AA$34*60,$C67,2150,"M","")</f>
        <v>4.4747048415629709E-2</v>
      </c>
      <c r="AB67" s="17" cm="1">
        <f t="array" ref="AB67">STOWA2024_NDJF_T(AB$34*60,$C67,2150,"M","")</f>
        <v>3.132450588579247E-2</v>
      </c>
      <c r="AC67" s="17" cm="1">
        <f t="array" ref="AC67">STOWA2024_NDJF_T(AC$34*60,$C67,2150,"M","")</f>
        <v>2.8369112833022587E-2</v>
      </c>
      <c r="AD67" s="17" cm="1">
        <f t="array" ref="AD67">STOWA2024_NDJF_T(AD$34*60,$C67,2150,"M","")</f>
        <v>2.7997482750615157E-2</v>
      </c>
      <c r="AE67" s="17" cm="1">
        <f t="array" ref="AE67">STOWA2024_NDJF_T(AE$34*60,$C67,2150,"M","")</f>
        <v>3.3576149511350101E-2</v>
      </c>
      <c r="AF67" s="17" cm="1">
        <f t="array" ref="AF67">STOWA2024_NDJF_T(AF$34*60,$C67,2150,"M","")</f>
        <v>3.0048361445664178E-2</v>
      </c>
      <c r="AH67" s="15" t="s">
        <v>84</v>
      </c>
      <c r="AI67">
        <v>10</v>
      </c>
      <c r="AJ67" s="17" cm="1">
        <f t="array" ref="AJ67">STOWA2024_NDJF_T(AJ$34*60,$C67,2150,"H","")</f>
        <v>23.420851333402304</v>
      </c>
      <c r="AK67" s="17" cm="1">
        <f t="array" ref="AK67">STOWA2024_NDJF_T(AK$34*60,$C67,2150,"H","")</f>
        <v>5.4865556257453649</v>
      </c>
      <c r="AL67" s="17" cm="1">
        <f t="array" ref="AL67">STOWA2024_NDJF_T(AL$34*60,$C67,2150,"H","")</f>
        <v>1.5015688768654796</v>
      </c>
      <c r="AM67" s="17" cm="1">
        <f t="array" ref="AM67">STOWA2024_NDJF_T(AM$34*60,$C67,2150,"H","")</f>
        <v>0.46551806788376865</v>
      </c>
      <c r="AN67" s="17" cm="1">
        <f t="array" ref="AN67">STOWA2024_NDJF_T(AN$34*60,$C67,2150,"H","")</f>
        <v>0.20277846781647985</v>
      </c>
      <c r="AO67" s="17" cm="1">
        <f t="array" ref="AO67">STOWA2024_NDJF_T(AO$34*60,$C67,2150,"H","")</f>
        <v>0.11708617190310425</v>
      </c>
      <c r="AP67" s="17" cm="1">
        <f t="array" ref="AP67">STOWA2024_NDJF_T(AP$34*60,$C67,2150,"H","")</f>
        <v>9.3058860412214936E-2</v>
      </c>
      <c r="AQ67" s="17" cm="1">
        <f t="array" ref="AQ67">STOWA2024_NDJF_T(AQ$34*60,$C67,2150,"H","")</f>
        <v>3.2338382309709278E-2</v>
      </c>
      <c r="AR67" s="17" cm="1">
        <f t="array" ref="AR67">STOWA2024_NDJF_T(AR$34*60,$C67,2150,"H","")</f>
        <v>2.5233972771486545E-2</v>
      </c>
      <c r="AS67" s="17" cm="1">
        <f t="array" ref="AS67">STOWA2024_NDJF_T(AS$34*60,$C67,2150,"H","")</f>
        <v>2.417529881469117E-2</v>
      </c>
      <c r="AT67" s="17" cm="1">
        <f t="array" ref="AT67">STOWA2024_NDJF_T(AT$34*60,$C67,2150,"H","")</f>
        <v>2.4683593674984506E-2</v>
      </c>
      <c r="AU67" s="17" cm="1">
        <f t="array" ref="AU67">STOWA2024_NDJF_T(AU$34*60,$C67,2150,"H","")</f>
        <v>2.4391367198121468E-2</v>
      </c>
      <c r="AV67" s="17" t="e" cm="1">
        <f t="array" ref="AV67">STOWA2024_NDJF_T(AV$34*60,$C67,2150,"H","")</f>
        <v>#VALUE!</v>
      </c>
    </row>
    <row r="68" spans="2:48" x14ac:dyDescent="0.3">
      <c r="B68" s="15" t="s">
        <v>85</v>
      </c>
      <c r="C68">
        <v>20</v>
      </c>
      <c r="D68" s="17" cm="1">
        <f t="array" ref="D68">STOWA2024_NDJF_T(D$2*60,$C68,2150,"L","")</f>
        <v>2217.844617906138</v>
      </c>
      <c r="E68" s="17" cm="1">
        <f t="array" ref="E68">STOWA2024_NDJF_T(E$2*60,$C68,2150,"L","")</f>
        <v>826.64153762009744</v>
      </c>
      <c r="F68" s="17" cm="1">
        <f t="array" ref="F68">STOWA2024_NDJF_T(F$2*60,$C68,2150,"L","")</f>
        <v>198.70197243294737</v>
      </c>
      <c r="G68" s="17" cm="1">
        <f t="array" ref="G68">STOWA2024_NDJF_T(G$2*60,$C68,2150,"L","")</f>
        <v>36.254570730715024</v>
      </c>
      <c r="H68" s="17" cm="1">
        <f t="array" ref="H68">STOWA2024_NDJF_T(H$2*60,$C68,2150,"L","")</f>
        <v>6.8534444807156243</v>
      </c>
      <c r="I68" s="17" cm="1">
        <f t="array" ref="I68">STOWA2024_NDJF_T(I$2*60,$C68,2150,"L","")</f>
        <v>1.8692824092269773</v>
      </c>
      <c r="J68" s="17" cm="1">
        <f t="array" ref="J68">STOWA2024_NDJF_T(J$2*60,$C68,2150,"L","")</f>
        <v>1.0288808319435097</v>
      </c>
      <c r="K68" s="17" cm="1">
        <f t="array" ref="K68">STOWA2024_NDJF_T(K$2*60,$C68,2150,"L","")</f>
        <v>0.34295616415420183</v>
      </c>
      <c r="L68" s="17" cm="1">
        <f t="array" ref="L68">STOWA2024_NDJF_T(L$2*60,$C68,2150,"L","")</f>
        <v>0.14186459176947813</v>
      </c>
      <c r="M68" s="17" cm="1">
        <f t="array" ref="M68">STOWA2024_NDJF_T(M$2*60,$C68,2150,"L","")</f>
        <v>9.5372590205411986E-2</v>
      </c>
      <c r="N68" s="17" cm="1">
        <f t="array" ref="N68">STOWA2024_NDJF_T(N$2*60,$C68,2150,"L","")</f>
        <v>7.6949863634661914E-2</v>
      </c>
      <c r="O68" s="17" cm="1">
        <f t="array" ref="O68">STOWA2024_NDJF_T(O$2*60,$C68,2150,"L","")</f>
        <v>6.0407261058069213E-2</v>
      </c>
      <c r="P68" s="17" cm="1">
        <f t="array" ref="P68">STOWA2024_NDJF_T(P$2*60,$C68,2150,"L","")</f>
        <v>6.1179291888443829E-2</v>
      </c>
      <c r="R68" s="15" t="s">
        <v>85</v>
      </c>
      <c r="S68">
        <v>20</v>
      </c>
      <c r="T68" s="17" cm="1">
        <f t="array" ref="T68">STOWA2024_NDJF_T(T$34*60,$C68,2150,"M","")</f>
        <v>1453.2882205762508</v>
      </c>
      <c r="U68" s="17" cm="1">
        <f t="array" ref="U68">STOWA2024_NDJF_T(U$34*60,$C68,2150,"M","")</f>
        <v>502.49521796269079</v>
      </c>
      <c r="V68" s="17" cm="1">
        <f t="array" ref="V68">STOWA2024_NDJF_T(V$34*60,$C68,2150,"M","")</f>
        <v>118.82805669361234</v>
      </c>
      <c r="W68" s="17" cm="1">
        <f t="array" ref="W68">STOWA2024_NDJF_T(W$34*60,$C68,2150,"M","")</f>
        <v>22.269075305605472</v>
      </c>
      <c r="X68" s="17" cm="1">
        <f t="array" ref="X68">STOWA2024_NDJF_T(X$34*60,$C68,2150,"M","")</f>
        <v>4.5231379825475351</v>
      </c>
      <c r="Y68" s="17" cm="1">
        <f t="array" ref="Y68">STOWA2024_NDJF_T(Y$34*60,$C68,2150,"M","")</f>
        <v>1.3323713863198803</v>
      </c>
      <c r="Z68" s="17" cm="1">
        <f t="array" ref="Z68">STOWA2024_NDJF_T(Z$34*60,$C68,2150,"M","")</f>
        <v>0.76398748582420151</v>
      </c>
      <c r="AA68" s="17" cm="1">
        <f t="array" ref="AA68">STOWA2024_NDJF_T(AA$34*60,$C68,2150,"M","")</f>
        <v>0.25920652109442766</v>
      </c>
      <c r="AB68" s="17" cm="1">
        <f t="array" ref="AB68">STOWA2024_NDJF_T(AB$34*60,$C68,2150,"M","")</f>
        <v>0.1168445910920705</v>
      </c>
      <c r="AC68" s="17" cm="1">
        <f t="array" ref="AC68">STOWA2024_NDJF_T(AC$34*60,$C68,2150,"M","")</f>
        <v>8.239446925437606E-2</v>
      </c>
      <c r="AD68" s="17" cm="1">
        <f t="array" ref="AD68">STOWA2024_NDJF_T(AD$34*60,$C68,2150,"M","")</f>
        <v>6.8476286482708482E-2</v>
      </c>
      <c r="AE68" s="17" cm="1">
        <f t="array" ref="AE68">STOWA2024_NDJF_T(AE$34*60,$C68,2150,"M","")</f>
        <v>5.6463842966992681E-2</v>
      </c>
      <c r="AF68" s="17" cm="1">
        <f t="array" ref="AF68">STOWA2024_NDJF_T(AF$34*60,$C68,2150,"M","")</f>
        <v>5.7910930605783971E-2</v>
      </c>
      <c r="AH68" s="15" t="s">
        <v>85</v>
      </c>
      <c r="AI68">
        <v>20</v>
      </c>
      <c r="AJ68" s="17" cm="1">
        <f t="array" ref="AJ68">STOWA2024_NDJF_T(AJ$34*60,$C68,2150,"H","")</f>
        <v>565.24106268334867</v>
      </c>
      <c r="AK68" s="17" cm="1">
        <f t="array" ref="AK68">STOWA2024_NDJF_T(AK$34*60,$C68,2150,"H","")</f>
        <v>168.7823868063409</v>
      </c>
      <c r="AL68" s="17" cm="1">
        <f t="array" ref="AL68">STOWA2024_NDJF_T(AL$34*60,$C68,2150,"H","")</f>
        <v>39.322661440315677</v>
      </c>
      <c r="AM68" s="17" cm="1">
        <f t="array" ref="AM68">STOWA2024_NDJF_T(AM$34*60,$C68,2150,"H","")</f>
        <v>7.9809666718677388</v>
      </c>
      <c r="AN68" s="17" cm="1">
        <f t="array" ref="AN68">STOWA2024_NDJF_T(AN$34*60,$C68,2150,"H","")</f>
        <v>1.9192467639886504</v>
      </c>
      <c r="AO68" s="17" cm="1">
        <f t="array" ref="AO68">STOWA2024_NDJF_T(AO$34*60,$C68,2150,"H","")</f>
        <v>0.66905228887658408</v>
      </c>
      <c r="AP68" s="17" cm="1">
        <f t="array" ref="AP68">STOWA2024_NDJF_T(AP$34*60,$C68,2150,"H","")</f>
        <v>0.41838252786301638</v>
      </c>
      <c r="AQ68" s="17" cm="1">
        <f t="array" ref="AQ68">STOWA2024_NDJF_T(AQ$34*60,$C68,2150,"H","")</f>
        <v>0.14562066999855758</v>
      </c>
      <c r="AR68" s="17" cm="1">
        <f t="array" ref="AR68">STOWA2024_NDJF_T(AR$34*60,$C68,2150,"H","")</f>
        <v>7.8026558353614522E-2</v>
      </c>
      <c r="AS68" s="17" cm="1">
        <f t="array" ref="AS68">STOWA2024_NDJF_T(AS$34*60,$C68,2150,"H","")</f>
        <v>6.056463443853128E-2</v>
      </c>
      <c r="AT68" s="17" cm="1">
        <f t="array" ref="AT68">STOWA2024_NDJF_T(AT$34*60,$C68,2150,"H","")</f>
        <v>5.346974178213678E-2</v>
      </c>
      <c r="AU68" s="17" cm="1">
        <f t="array" ref="AU68">STOWA2024_NDJF_T(AU$34*60,$C68,2150,"H","")</f>
        <v>4.8956795573307996E-2</v>
      </c>
      <c r="AV68" s="17" cm="1">
        <f t="array" ref="AV68">STOWA2024_NDJF_T(AV$34*60,$C68,2150,"H","")</f>
        <v>5.1579039137151304E-2</v>
      </c>
    </row>
    <row r="69" spans="2:48" x14ac:dyDescent="0.3">
      <c r="B69" s="15" t="s">
        <v>86</v>
      </c>
      <c r="C69">
        <v>30</v>
      </c>
      <c r="D69" s="17" cm="1">
        <f t="array" ref="D69">STOWA2024_NDJF_T(D$2*60,$C69,2150,"L","")</f>
        <v>19045.820972386769</v>
      </c>
      <c r="E69" s="17" cm="1">
        <f t="array" ref="E69">STOWA2024_NDJF_T(E$2*60,$C69,2150,"L","")</f>
        <v>11260.313703597147</v>
      </c>
      <c r="F69" s="17" cm="1">
        <f t="array" ref="F69">STOWA2024_NDJF_T(F$2*60,$C69,2150,"L","")</f>
        <v>3219.6636904333282</v>
      </c>
      <c r="G69" s="17" cm="1">
        <f t="array" ref="G69">STOWA2024_NDJF_T(G$2*60,$C69,2150,"L","")</f>
        <v>565.82135871352966</v>
      </c>
      <c r="H69" s="17" cm="1">
        <f t="array" ref="H69">STOWA2024_NDJF_T(H$2*60,$C69,2150,"L","")</f>
        <v>78.635876712886031</v>
      </c>
      <c r="I69" s="17" cm="1">
        <f t="array" ref="I69">STOWA2024_NDJF_T(I$2*60,$C69,2150,"L","")</f>
        <v>14.524534607103462</v>
      </c>
      <c r="J69" s="17" cm="1">
        <f t="array" ref="J69">STOWA2024_NDJF_T(J$2*60,$C69,2150,"L","")</f>
        <v>6.3841224549238236</v>
      </c>
      <c r="K69" s="17" cm="1">
        <f t="array" ref="K69">STOWA2024_NDJF_T(K$2*60,$C69,2150,"L","")</f>
        <v>1.7859868594613826</v>
      </c>
      <c r="L69" s="17" cm="1">
        <f t="array" ref="L69">STOWA2024_NDJF_T(L$2*60,$C69,2150,"L","")</f>
        <v>0.52217534528932441</v>
      </c>
      <c r="M69" s="17" cm="1">
        <f t="array" ref="M69">STOWA2024_NDJF_T(M$2*60,$C69,2150,"L","")</f>
        <v>0.28307399628213747</v>
      </c>
      <c r="N69" s="17" cm="1">
        <f t="array" ref="N69">STOWA2024_NDJF_T(N$2*60,$C69,2150,"L","")</f>
        <v>0.19541946416048062</v>
      </c>
      <c r="O69" s="17" cm="1">
        <f t="array" ref="O69">STOWA2024_NDJF_T(O$2*60,$C69,2150,"L","")</f>
        <v>0.10669083960663357</v>
      </c>
      <c r="P69" s="17" cm="1">
        <f t="array" ref="P69">STOWA2024_NDJF_T(P$2*60,$C69,2150,"L","")</f>
        <v>9.744389568529481E-2</v>
      </c>
      <c r="R69" s="15" t="s">
        <v>86</v>
      </c>
      <c r="S69">
        <v>30</v>
      </c>
      <c r="T69" s="17" cm="1">
        <f t="array" ref="T69">STOWA2024_NDJF_T(T$34*60,$C69,2150,"M","")</f>
        <v>12208.545592410546</v>
      </c>
      <c r="U69" s="17" cm="1">
        <f t="array" ref="U69">STOWA2024_NDJF_T(U$34*60,$C69,2150,"M","")</f>
        <v>6495.9954649010606</v>
      </c>
      <c r="V69" s="17" cm="1">
        <f t="array" ref="V69">STOWA2024_NDJF_T(V$34*60,$C69,2150,"M","")</f>
        <v>1770.2415600468003</v>
      </c>
      <c r="W69" s="17" cm="1">
        <f t="array" ref="W69">STOWA2024_NDJF_T(W$34*60,$C69,2150,"M","")</f>
        <v>309.05536743861165</v>
      </c>
      <c r="X69" s="17" cm="1">
        <f t="array" ref="X69">STOWA2024_NDJF_T(X$34*60,$C69,2150,"M","")</f>
        <v>45.322306454932956</v>
      </c>
      <c r="Y69" s="17" cm="1">
        <f t="array" ref="Y69">STOWA2024_NDJF_T(Y$34*60,$C69,2150,"M","")</f>
        <v>9.058270048218235</v>
      </c>
      <c r="Z69" s="17" cm="1">
        <f t="array" ref="Z69">STOWA2024_NDJF_T(Z$34*60,$C69,2150,"M","")</f>
        <v>4.1786806006468922</v>
      </c>
      <c r="AA69" s="17" cm="1">
        <f t="array" ref="AA69">STOWA2024_NDJF_T(AA$34*60,$C69,2150,"M","")</f>
        <v>1.2292592863699929</v>
      </c>
      <c r="AB69" s="17" cm="1">
        <f t="array" ref="AB69">STOWA2024_NDJF_T(AB$34*60,$C69,2150,"M","")</f>
        <v>0.39816161517842258</v>
      </c>
      <c r="AC69" s="17" cm="1">
        <f t="array" ref="AC69">STOWA2024_NDJF_T(AC$34*60,$C69,2150,"M","")</f>
        <v>0.22932786985998369</v>
      </c>
      <c r="AD69" s="17" cm="1">
        <f t="array" ref="AD69">STOWA2024_NDJF_T(AD$34*60,$C69,2150,"M","")</f>
        <v>0.16461269109465773</v>
      </c>
      <c r="AE69" s="17" cm="1">
        <f t="array" ref="AE69">STOWA2024_NDJF_T(AE$34*60,$C69,2150,"M","")</f>
        <v>9.616563693063146E-2</v>
      </c>
      <c r="AF69" s="17" cm="1">
        <f t="array" ref="AF69">STOWA2024_NDJF_T(AF$34*60,$C69,2150,"M","")</f>
        <v>8.9469667346416371E-2</v>
      </c>
      <c r="AH69" s="15" t="s">
        <v>86</v>
      </c>
      <c r="AI69">
        <v>30</v>
      </c>
      <c r="AJ69" s="17" cm="1">
        <f t="array" ref="AJ69">STOWA2024_NDJF_T(AJ$34*60,$C69,2150,"H","")</f>
        <v>4492.2568345401442</v>
      </c>
      <c r="AK69" s="17" cm="1">
        <f t="array" ref="AK69">STOWA2024_NDJF_T(AK$34*60,$C69,2150,"H","")</f>
        <v>1921.0935503974149</v>
      </c>
      <c r="AL69" s="17" cm="1">
        <f t="array" ref="AL69">STOWA2024_NDJF_T(AL$34*60,$C69,2150,"H","")</f>
        <v>480.83594952387926</v>
      </c>
      <c r="AM69" s="17" cm="1">
        <f t="array" ref="AM69">STOWA2024_NDJF_T(AM$34*60,$C69,2150,"H","")</f>
        <v>85.04307169726178</v>
      </c>
      <c r="AN69" s="17" cm="1">
        <f t="array" ref="AN69">STOWA2024_NDJF_T(AN$34*60,$C69,2150,"H","")</f>
        <v>14.357813932558249</v>
      </c>
      <c r="AO69" s="17" cm="1">
        <f t="array" ref="AO69">STOWA2024_NDJF_T(AO$34*60,$C69,2150,"H","")</f>
        <v>3.4413642534264999</v>
      </c>
      <c r="AP69" s="17" cm="1">
        <f t="array" ref="AP69">STOWA2024_NDJF_T(AP$34*60,$C69,2150,"H","")</f>
        <v>1.7642190691353177</v>
      </c>
      <c r="AQ69" s="17" cm="1">
        <f t="array" ref="AQ69">STOWA2024_NDJF_T(AQ$34*60,$C69,2150,"H","")</f>
        <v>0.564924697850679</v>
      </c>
      <c r="AR69" s="17" cm="1">
        <f t="array" ref="AR69">STOWA2024_NDJF_T(AR$34*60,$C69,2150,"H","")</f>
        <v>0.22560115831373775</v>
      </c>
      <c r="AS69" s="17" cm="1">
        <f t="array" ref="AS69">STOWA2024_NDJF_T(AS$34*60,$C69,2150,"H","")</f>
        <v>0.14698646317368286</v>
      </c>
      <c r="AT69" s="17" cm="1">
        <f t="array" ref="AT69">STOWA2024_NDJF_T(AT$34*60,$C69,2150,"H","")</f>
        <v>0.11433915848649136</v>
      </c>
      <c r="AU69" s="17" cm="1">
        <f t="array" ref="AU69">STOWA2024_NDJF_T(AU$34*60,$C69,2150,"H","")</f>
        <v>7.7258186905282467E-2</v>
      </c>
      <c r="AV69" s="17" cm="1">
        <f t="array" ref="AV69">STOWA2024_NDJF_T(AV$34*60,$C69,2150,"H","")</f>
        <v>7.4777299198660122E-2</v>
      </c>
    </row>
    <row r="70" spans="2:48" x14ac:dyDescent="0.3">
      <c r="B70" s="15" t="s">
        <v>87</v>
      </c>
      <c r="C70">
        <v>40</v>
      </c>
      <c r="D70" s="17" cm="1">
        <f t="array" ref="D70">STOWA2024_NDJF_T(D$2*60,$C70,2150,"L","")</f>
        <v>92645.211686175171</v>
      </c>
      <c r="E70" s="17" cm="1">
        <f t="array" ref="E70">STOWA2024_NDJF_T(E$2*60,$C70,2150,"L","")</f>
        <v>82616.293986788543</v>
      </c>
      <c r="F70" s="17" cm="1">
        <f t="array" ref="F70">STOWA2024_NDJF_T(F$2*60,$C70,2150,"L","")</f>
        <v>29411.940876039738</v>
      </c>
      <c r="G70" s="17" cm="1">
        <f t="array" ref="G70">STOWA2024_NDJF_T(G$2*60,$C70,2150,"L","")</f>
        <v>5647.3781504504013</v>
      </c>
      <c r="H70" s="17" cm="1">
        <f t="array" ref="H70">STOWA2024_NDJF_T(H$2*60,$C70,2150,"L","")</f>
        <v>685.5325159033066</v>
      </c>
      <c r="I70" s="17" cm="1">
        <f t="array" ref="I70">STOWA2024_NDJF_T(I$2*60,$C70,2150,"L","")</f>
        <v>97.724366071689715</v>
      </c>
      <c r="J70" s="17" cm="1">
        <f t="array" ref="J70">STOWA2024_NDJF_T(J$2*60,$C70,2150,"L","")</f>
        <v>36.074410093318633</v>
      </c>
      <c r="K70" s="17" cm="1">
        <f t="array" ref="K70">STOWA2024_NDJF_T(K$2*60,$C70,2150,"L","")</f>
        <v>7.7885466191892663</v>
      </c>
      <c r="L70" s="17" cm="1">
        <f t="array" ref="L70">STOWA2024_NDJF_T(L$2*60,$C70,2150,"L","")</f>
        <v>1.7586884756990893</v>
      </c>
      <c r="M70" s="17" cm="1">
        <f t="array" ref="M70">STOWA2024_NDJF_T(M$2*60,$C70,2150,"L","")</f>
        <v>0.8037873451072155</v>
      </c>
      <c r="N70" s="17" cm="1">
        <f t="array" ref="N70">STOWA2024_NDJF_T(N$2*60,$C70,2150,"L","")</f>
        <v>0.48706951764264694</v>
      </c>
      <c r="O70" s="17" cm="1">
        <f t="array" ref="O70">STOWA2024_NDJF_T(O$2*60,$C70,2150,"L","")</f>
        <v>0.19133895171879928</v>
      </c>
      <c r="P70" s="17" cm="1">
        <f t="array" ref="P70">STOWA2024_NDJF_T(P$2*60,$C70,2150,"L","")</f>
        <v>0.15802467298304701</v>
      </c>
      <c r="R70" s="15" t="s">
        <v>87</v>
      </c>
      <c r="S70">
        <v>40</v>
      </c>
      <c r="T70" s="17" cm="1">
        <f t="array" ref="T70">STOWA2024_NDJF_T(T$34*60,$C70,2150,"M","")</f>
        <v>58683.527510253902</v>
      </c>
      <c r="U70" s="17" cm="1">
        <f t="array" ref="U70">STOWA2024_NDJF_T(U$34*60,$C70,2150,"M","")</f>
        <v>46227.498074457049</v>
      </c>
      <c r="V70" s="17" cm="1">
        <f t="array" ref="V70">STOWA2024_NDJF_T(V$34*60,$C70,2150,"M","")</f>
        <v>15332.934903765037</v>
      </c>
      <c r="W70" s="17" cm="1">
        <f t="array" ref="W70">STOWA2024_NDJF_T(W$34*60,$C70,2150,"M","")</f>
        <v>2839.5132262541442</v>
      </c>
      <c r="X70" s="17" cm="1">
        <f t="array" ref="X70">STOWA2024_NDJF_T(X$34*60,$C70,2150,"M","")</f>
        <v>354.88950318404187</v>
      </c>
      <c r="Y70" s="17" cm="1">
        <f t="array" ref="Y70">STOWA2024_NDJF_T(Y$34*60,$C70,2150,"M","")</f>
        <v>54.273291072522326</v>
      </c>
      <c r="Z70" s="17" cm="1">
        <f t="array" ref="Z70">STOWA2024_NDJF_T(Z$34*60,$C70,2150,"M","")</f>
        <v>21.06934873612175</v>
      </c>
      <c r="AA70" s="17" cm="1">
        <f t="array" ref="AA70">STOWA2024_NDJF_T(AA$34*60,$C70,2150,"M","")</f>
        <v>4.9734667685272864</v>
      </c>
      <c r="AB70" s="17" cm="1">
        <f t="array" ref="AB70">STOWA2024_NDJF_T(AB$34*60,$C70,2150,"M","")</f>
        <v>1.253816849834462</v>
      </c>
      <c r="AC70" s="17" cm="1">
        <f t="array" ref="AC70">STOWA2024_NDJF_T(AC$34*60,$C70,2150,"M","")</f>
        <v>0.61368819339976999</v>
      </c>
      <c r="AD70" s="17" cm="1">
        <f t="array" ref="AD70">STOWA2024_NDJF_T(AD$34*60,$C70,2150,"M","")</f>
        <v>0.38920107780949253</v>
      </c>
      <c r="AE70" s="17" cm="1">
        <f t="array" ref="AE70">STOWA2024_NDJF_T(AE$34*60,$C70,2150,"M","")</f>
        <v>0.16598776810127888</v>
      </c>
      <c r="AF70" s="17" cm="1">
        <f t="array" ref="AF70">STOWA2024_NDJF_T(AF$34*60,$C70,2150,"M","")</f>
        <v>0.14041257465210255</v>
      </c>
      <c r="AH70" s="15" t="s">
        <v>87</v>
      </c>
      <c r="AI70">
        <v>40</v>
      </c>
      <c r="AJ70" s="17" cm="1">
        <f t="array" ref="AJ70">STOWA2024_NDJF_T(AJ$34*60,$C70,2150,"H","")</f>
        <v>20949.752310057127</v>
      </c>
      <c r="AK70" s="17" cm="1">
        <f t="array" ref="AK70">STOWA2024_NDJF_T(AK$34*60,$C70,2150,"H","")</f>
        <v>12676.684356686805</v>
      </c>
      <c r="AL70" s="17" cm="1">
        <f t="array" ref="AL70">STOWA2024_NDJF_T(AL$34*60,$C70,2150,"H","")</f>
        <v>3665.0826648305965</v>
      </c>
      <c r="AM70" s="17" cm="1">
        <f t="array" ref="AM70">STOWA2024_NDJF_T(AM$34*60,$C70,2150,"H","")</f>
        <v>645.67482162446663</v>
      </c>
      <c r="AN70" s="17" cm="1">
        <f t="array" ref="AN70">STOWA2024_NDJF_T(AN$34*60,$C70,2150,"H","")</f>
        <v>88.775805113647252</v>
      </c>
      <c r="AO70" s="17" cm="1">
        <f t="array" ref="AO70">STOWA2024_NDJF_T(AO$34*60,$C70,2150,"H","")</f>
        <v>16.126704967550232</v>
      </c>
      <c r="AP70" s="17" cm="1">
        <f t="array" ref="AP70">STOWA2024_NDJF_T(AP$34*60,$C70,2150,"H","")</f>
        <v>7.0147425714121399</v>
      </c>
      <c r="AQ70" s="17" cm="1">
        <f t="array" ref="AQ70">STOWA2024_NDJF_T(AQ$34*60,$C70,2150,"H","")</f>
        <v>1.9391873139222564</v>
      </c>
      <c r="AR70" s="17" cm="1">
        <f t="array" ref="AR70">STOWA2024_NDJF_T(AR$34*60,$C70,2150,"H","")</f>
        <v>0.6145373186061388</v>
      </c>
      <c r="AS70" s="17" cm="1">
        <f t="array" ref="AS70">STOWA2024_NDJF_T(AS$34*60,$C70,2150,"H","")</f>
        <v>0.3463099189136275</v>
      </c>
      <c r="AT70" s="17" cm="1">
        <f t="array" ref="AT70">STOWA2024_NDJF_T(AT$34*60,$C70,2150,"H","")</f>
        <v>0.241463249805419</v>
      </c>
      <c r="AU70" s="17" cm="1">
        <f t="array" ref="AU70">STOWA2024_NDJF_T(AU$34*60,$C70,2150,"H","")</f>
        <v>0.1231190376663979</v>
      </c>
      <c r="AV70" s="17" cm="1">
        <f t="array" ref="AV70">STOWA2024_NDJF_T(AV$34*60,$C70,2150,"H","")</f>
        <v>0.10964999391469692</v>
      </c>
    </row>
    <row r="71" spans="2:48" x14ac:dyDescent="0.3">
      <c r="B71" s="15" t="s">
        <v>88</v>
      </c>
      <c r="C71">
        <v>50</v>
      </c>
      <c r="D71" s="17" cm="1">
        <f t="array" ref="D71">STOWA2024_NDJF_T(D$2*60,$C71,2150,"L","")</f>
        <v>324021.74533547257</v>
      </c>
      <c r="E71" s="17" cm="1">
        <f t="array" ref="E71">STOWA2024_NDJF_T(E$2*60,$C71,2150,"L","")</f>
        <v>414093.35008562374</v>
      </c>
      <c r="F71" s="17" cm="1">
        <f t="array" ref="F71">STOWA2024_NDJF_T(F$2*60,$C71,2150,"L","")</f>
        <v>184287.91254992562</v>
      </c>
      <c r="G71" s="17" cm="1">
        <f t="array" ref="G71">STOWA2024_NDJF_T(G$2*60,$C71,2150,"L","")</f>
        <v>40859.971306865918</v>
      </c>
      <c r="H71" s="17" cm="1">
        <f t="array" ref="H71">STOWA2024_NDJF_T(H$2*60,$C71,2150,"L","")</f>
        <v>4800.4719948665743</v>
      </c>
      <c r="I71" s="17" cm="1">
        <f t="array" ref="I71">STOWA2024_NDJF_T(I$2*60,$C71,2150,"L","")</f>
        <v>580.21468719744519</v>
      </c>
      <c r="J71" s="17" cm="1">
        <f t="array" ref="J71">STOWA2024_NDJF_T(J$2*60,$C71,2150,"L","")</f>
        <v>187.34250377476147</v>
      </c>
      <c r="K71" s="17" cm="1">
        <f t="array" ref="K71">STOWA2024_NDJF_T(K$2*60,$C71,2150,"L","")</f>
        <v>29.437962441405737</v>
      </c>
      <c r="L71" s="17" cm="1">
        <f t="array" ref="L71">STOWA2024_NDJF_T(L$2*60,$C71,2150,"L","")</f>
        <v>5.4829859328594122</v>
      </c>
      <c r="M71" s="17" cm="1">
        <f t="array" ref="M71">STOWA2024_NDJF_T(M$2*60,$C71,2150,"L","")</f>
        <v>2.1908230882668347</v>
      </c>
      <c r="N71" s="17" cm="1">
        <f t="array" ref="N71">STOWA2024_NDJF_T(N$2*60,$C71,2150,"L","")</f>
        <v>1.1922419374545923</v>
      </c>
      <c r="O71" s="17" cm="1">
        <f t="array" ref="O71">STOWA2024_NDJF_T(O$2*60,$C71,2150,"L","")</f>
        <v>0.34872360510346262</v>
      </c>
      <c r="P71" s="17" cm="1">
        <f t="array" ref="P71">STOWA2024_NDJF_T(P$2*60,$C71,2150,"L","")</f>
        <v>0.2613040026489849</v>
      </c>
      <c r="R71" s="15" t="s">
        <v>88</v>
      </c>
      <c r="S71">
        <v>50</v>
      </c>
      <c r="T71" s="17" cm="1">
        <f t="array" ref="T71">STOWA2024_NDJF_T(T$34*60,$C71,2150,"M","")</f>
        <v>203725.53107054537</v>
      </c>
      <c r="U71" s="17" cm="1">
        <f t="array" ref="U71">STOWA2024_NDJF_T(U$34*60,$C71,2150,"M","")</f>
        <v>227119.47468580035</v>
      </c>
      <c r="V71" s="17" cm="1">
        <f t="array" ref="V71">STOWA2024_NDJF_T(V$34*60,$C71,2150,"M","")</f>
        <v>92605.907320091341</v>
      </c>
      <c r="W71" s="17" cm="1">
        <f t="array" ref="W71">STOWA2024_NDJF_T(W$34*60,$C71,2150,"M","")</f>
        <v>19317.971698791996</v>
      </c>
      <c r="X71" s="17" cm="1">
        <f t="array" ref="X71">STOWA2024_NDJF_T(X$34*60,$C71,2150,"M","")</f>
        <v>2277.7542528272902</v>
      </c>
      <c r="Y71" s="17" cm="1">
        <f t="array" ref="Y71">STOWA2024_NDJF_T(Y$34*60,$C71,2150,"M","")</f>
        <v>291.09110744975288</v>
      </c>
      <c r="Z71" s="17" cm="1">
        <f t="array" ref="Z71">STOWA2024_NDJF_T(Z$34*60,$C71,2150,"M","")</f>
        <v>98.66569778815412</v>
      </c>
      <c r="AA71" s="17" cm="1">
        <f t="array" ref="AA71">STOWA2024_NDJF_T(AA$34*60,$C71,2150,"M","")</f>
        <v>17.678388769053154</v>
      </c>
      <c r="AB71" s="17" cm="1">
        <f t="array" ref="AB71">STOWA2024_NDJF_T(AB$34*60,$C71,2150,"M","")</f>
        <v>3.6844509447334657</v>
      </c>
      <c r="AC71" s="17" cm="1">
        <f t="array" ref="AC71">STOWA2024_NDJF_T(AC$34*60,$C71,2150,"M","")</f>
        <v>1.5833695242968062</v>
      </c>
      <c r="AD71" s="17" cm="1">
        <f t="array" ref="AD71">STOWA2024_NDJF_T(AD$34*60,$C71,2150,"M","")</f>
        <v>0.90561650135225202</v>
      </c>
      <c r="AE71" s="17" cm="1">
        <f t="array" ref="AE71">STOWA2024_NDJF_T(AE$34*60,$C71,2150,"M","")</f>
        <v>0.29056249301472303</v>
      </c>
      <c r="AF71" s="17" cm="1">
        <f t="array" ref="AF71">STOWA2024_NDJF_T(AF$34*60,$C71,2150,"M","")</f>
        <v>0.22410821212242898</v>
      </c>
      <c r="AH71" s="15" t="s">
        <v>88</v>
      </c>
      <c r="AI71">
        <v>50</v>
      </c>
      <c r="AJ71" s="17" cm="1">
        <f t="array" ref="AJ71">STOWA2024_NDJF_T(AJ$34*60,$C71,2150,"H","")</f>
        <v>71355.593418697943</v>
      </c>
      <c r="AK71" s="17" cm="1">
        <f t="array" ref="AK71">STOWA2024_NDJF_T(AK$34*60,$C71,2150,"H","")</f>
        <v>59244.565212706264</v>
      </c>
      <c r="AL71" s="17" cm="1">
        <f t="array" ref="AL71">STOWA2024_NDJF_T(AL$34*60,$C71,2150,"H","")</f>
        <v>20240.596056019738</v>
      </c>
      <c r="AM71" s="17" cm="1">
        <f t="array" ref="AM71">STOWA2024_NDJF_T(AM$34*60,$C71,2150,"H","")</f>
        <v>3802.8447108248961</v>
      </c>
      <c r="AN71" s="17" cm="1">
        <f t="array" ref="AN71">STOWA2024_NDJF_T(AN$34*60,$C71,2150,"H","")</f>
        <v>468.89543165260983</v>
      </c>
      <c r="AO71" s="17" cm="1">
        <f t="array" ref="AO71">STOWA2024_NDJF_T(AO$34*60,$C71,2150,"H","")</f>
        <v>69.544021964921996</v>
      </c>
      <c r="AP71" s="17" cm="1">
        <f t="array" ref="AP71">STOWA2024_NDJF_T(AP$34*60,$C71,2150,"H","")</f>
        <v>26.420554521228322</v>
      </c>
      <c r="AQ71" s="17" cm="1">
        <f t="array" ref="AQ71">STOWA2024_NDJF_T(AQ$34*60,$C71,2150,"H","")</f>
        <v>6.012379135214788</v>
      </c>
      <c r="AR71" s="17" cm="1">
        <f t="array" ref="AR71">STOWA2024_NDJF_T(AR$34*60,$C71,2150,"H","")</f>
        <v>1.586980703874755</v>
      </c>
      <c r="AS71" s="17" cm="1">
        <f t="array" ref="AS71">STOWA2024_NDJF_T(AS$34*60,$C71,2150,"H","")</f>
        <v>0.79361321419657627</v>
      </c>
      <c r="AT71" s="17" cm="1">
        <f t="array" ref="AT71">STOWA2024_NDJF_T(AT$34*60,$C71,2150,"H","")</f>
        <v>0.50379513801047049</v>
      </c>
      <c r="AU71" s="17" cm="1">
        <f t="array" ref="AU71">STOWA2024_NDJF_T(AU$34*60,$C71,2150,"H","")</f>
        <v>0.19821608836539897</v>
      </c>
      <c r="AV71" s="17" cm="1">
        <f t="array" ref="AV71">STOWA2024_NDJF_T(AV$34*60,$C71,2150,"H","")</f>
        <v>0.16274259640383762</v>
      </c>
    </row>
    <row r="72" spans="2:48" x14ac:dyDescent="0.3">
      <c r="B72" s="15" t="s">
        <v>89</v>
      </c>
      <c r="C72">
        <v>60</v>
      </c>
      <c r="D72" s="17" cm="1">
        <f t="array" ref="D72">STOWA2024_NDJF_T(D$2*60,$C72,2150,"L","")</f>
        <v>913315.11851753562</v>
      </c>
      <c r="E72" s="17" cm="1">
        <f t="array" ref="E72">STOWA2024_NDJF_T(E$2*60,$C72,2150,"L","")</f>
        <v>1602873.0432386217</v>
      </c>
      <c r="F72" s="17" cm="1">
        <f t="array" ref="F72">STOWA2024_NDJF_T(F$2*60,$C72,2150,"L","")</f>
        <v>884094.08896265086</v>
      </c>
      <c r="G72" s="17" cm="1">
        <f t="array" ref="G72">STOWA2024_NDJF_T(G$2*60,$C72,2150,"L","")</f>
        <v>231921.19869376204</v>
      </c>
      <c r="H72" s="17" cm="1">
        <f t="array" ref="H72">STOWA2024_NDJF_T(H$2*60,$C72,2150,"L","")</f>
        <v>28112.366073917965</v>
      </c>
      <c r="I72" s="17" cm="1">
        <f t="array" ref="I72">STOWA2024_NDJF_T(I$2*60,$C72,2150,"L","")</f>
        <v>3087.1529235791518</v>
      </c>
      <c r="J72" s="17" cm="1">
        <f t="array" ref="J72">STOWA2024_NDJF_T(J$2*60,$C72,2150,"L","")</f>
        <v>901.19937347876657</v>
      </c>
      <c r="K72" s="17" cm="1">
        <f t="array" ref="K72">STOWA2024_NDJF_T(K$2*60,$C72,2150,"L","")</f>
        <v>98.907366991924533</v>
      </c>
      <c r="L72" s="17" cm="1">
        <f t="array" ref="L72">STOWA2024_NDJF_T(L$2*60,$C72,2150,"L","")</f>
        <v>15.968996690224882</v>
      </c>
      <c r="M72" s="17" cm="1">
        <f t="array" ref="M72">STOWA2024_NDJF_T(M$2*60,$C72,2150,"L","")</f>
        <v>5.7506748108125851</v>
      </c>
      <c r="N72" s="17" cm="1">
        <f t="array" ref="N72">STOWA2024_NDJF_T(N$2*60,$C72,2150,"L","")</f>
        <v>2.8685466507972572</v>
      </c>
      <c r="O72" s="17" cm="1">
        <f t="array" ref="O72">STOWA2024_NDJF_T(O$2*60,$C72,2150,"L","")</f>
        <v>0.64649616463855897</v>
      </c>
      <c r="P72" s="17" cm="1">
        <f t="array" ref="P72">STOWA2024_NDJF_T(P$2*60,$C72,2150,"L","")</f>
        <v>0.44128911430627388</v>
      </c>
      <c r="R72" s="15" t="s">
        <v>89</v>
      </c>
      <c r="S72">
        <v>60</v>
      </c>
      <c r="T72" s="17" cm="1">
        <f t="array" ref="T72">STOWA2024_NDJF_T(T$34*60,$C72,2150,"M","")</f>
        <v>571317.59039704956</v>
      </c>
      <c r="U72" s="17" cm="1">
        <f t="array" ref="U72">STOWA2024_NDJF_T(U$34*60,$C72,2150,"M","")</f>
        <v>866822.0284264303</v>
      </c>
      <c r="V72" s="17" cm="1">
        <f t="array" ref="V72">STOWA2024_NDJF_T(V$34*60,$C72,2150,"M","")</f>
        <v>432474.39253441722</v>
      </c>
      <c r="W72" s="17" cm="1">
        <f t="array" ref="W72">STOWA2024_NDJF_T(W$34*60,$C72,2150,"M","")</f>
        <v>104560.60613940381</v>
      </c>
      <c r="X72" s="17" cm="1">
        <f t="array" ref="X72">STOWA2024_NDJF_T(X$34*60,$C72,2150,"M","")</f>
        <v>12410.423326823495</v>
      </c>
      <c r="Y72" s="17" cm="1">
        <f t="array" ref="Y72">STOWA2024_NDJF_T(Y$34*60,$C72,2150,"M","")</f>
        <v>1415.7313663511934</v>
      </c>
      <c r="Z72" s="17" cm="1">
        <f t="array" ref="Z72">STOWA2024_NDJF_T(Z$34*60,$C72,2150,"M","")</f>
        <v>431.89858101604983</v>
      </c>
      <c r="AA72" s="17" cm="1">
        <f t="array" ref="AA72">STOWA2024_NDJF_T(AA$34*60,$C72,2150,"M","")</f>
        <v>56.431282599370356</v>
      </c>
      <c r="AB72" s="17" cm="1">
        <f t="array" ref="AB72">STOWA2024_NDJF_T(AB$34*60,$C72,2150,"M","")</f>
        <v>10.182570327586701</v>
      </c>
      <c r="AC72" s="17" cm="1">
        <f t="array" ref="AC72">STOWA2024_NDJF_T(AC$34*60,$C72,2150,"M","")</f>
        <v>3.949852650216616</v>
      </c>
      <c r="AD72" s="17" cm="1">
        <f t="array" ref="AD72">STOWA2024_NDJF_T(AD$34*60,$C72,2150,"M","")</f>
        <v>2.0747999787701534</v>
      </c>
      <c r="AE72" s="17" cm="1">
        <f t="array" ref="AE72">STOWA2024_NDJF_T(AE$34*60,$C72,2150,"M","")</f>
        <v>0.51621587967951765</v>
      </c>
      <c r="AF72" s="17" cm="1">
        <f t="array" ref="AF72">STOWA2024_NDJF_T(AF$34*60,$C72,2150,"M","")</f>
        <v>0.36424933380853908</v>
      </c>
      <c r="AH72" s="15" t="s">
        <v>89</v>
      </c>
      <c r="AI72">
        <v>60</v>
      </c>
      <c r="AJ72" s="17" cm="1">
        <f t="array" ref="AJ72">STOWA2024_NDJF_T(AJ$34*60,$C72,2150,"H","")</f>
        <v>197506.64632689141</v>
      </c>
      <c r="AK72" s="17" cm="1">
        <f t="array" ref="AK72">STOWA2024_NDJF_T(AK$34*60,$C72,2150,"H","")</f>
        <v>218214.81524187612</v>
      </c>
      <c r="AL72" s="17" cm="1">
        <f t="array" ref="AL72">STOWA2024_NDJF_T(AL$34*60,$C72,2150,"H","")</f>
        <v>88473.718541436625</v>
      </c>
      <c r="AM72" s="17" cm="1">
        <f t="array" ref="AM72">STOWA2024_NDJF_T(AM$34*60,$C72,2150,"H","")</f>
        <v>18387.201644480741</v>
      </c>
      <c r="AN72" s="17" cm="1">
        <f t="array" ref="AN72">STOWA2024_NDJF_T(AN$34*60,$C72,2150,"H","")</f>
        <v>2169.2800342002461</v>
      </c>
      <c r="AO72" s="17" cm="1">
        <f t="array" ref="AO72">STOWA2024_NDJF_T(AO$34*60,$C72,2150,"H","")</f>
        <v>278.330918865733</v>
      </c>
      <c r="AP72" s="17" cm="1">
        <f t="array" ref="AP72">STOWA2024_NDJF_T(AP$34*60,$C72,2150,"H","")</f>
        <v>94.65227684670586</v>
      </c>
      <c r="AQ72" s="17" cm="1">
        <f t="array" ref="AQ72">STOWA2024_NDJF_T(AQ$34*60,$C72,2150,"H","")</f>
        <v>17.098678635977183</v>
      </c>
      <c r="AR72" s="17" cm="1">
        <f t="array" ref="AR72">STOWA2024_NDJF_T(AR$34*60,$C72,2150,"H","")</f>
        <v>3.9071016818445776</v>
      </c>
      <c r="AS72" s="17" cm="1">
        <f t="array" ref="AS72">STOWA2024_NDJF_T(AS$34*60,$C72,2150,"H","")</f>
        <v>1.7718302952069829</v>
      </c>
      <c r="AT72" s="17" cm="1">
        <f t="array" ref="AT72">STOWA2024_NDJF_T(AT$34*60,$C72,2150,"H","")</f>
        <v>1.0387934378928847</v>
      </c>
      <c r="AU72" s="17" cm="1">
        <f t="array" ref="AU72">STOWA2024_NDJF_T(AU$34*60,$C72,2150,"H","")</f>
        <v>0.32254210052363913</v>
      </c>
      <c r="AV72" s="17" cm="1">
        <f t="array" ref="AV72">STOWA2024_NDJF_T(AV$34*60,$C72,2150,"H","")</f>
        <v>0.24467468531114359</v>
      </c>
    </row>
    <row r="73" spans="2:48" x14ac:dyDescent="0.3">
      <c r="B73" s="15" t="s">
        <v>90</v>
      </c>
      <c r="C73">
        <v>70</v>
      </c>
      <c r="D73" s="17" cm="1">
        <f t="array" ref="D73">STOWA2024_NDJF_T(D$2*60,$C73,2150,"L","")</f>
        <v>2210883.8750458704</v>
      </c>
      <c r="E73" s="17" cm="1">
        <f t="array" ref="E73">STOWA2024_NDJF_T(E$2*60,$C73,2150,"L","")</f>
        <v>5146560.5072037587</v>
      </c>
      <c r="F73" s="17" cm="1">
        <f t="array" ref="F73">STOWA2024_NDJF_T(F$2*60,$C73,2150,"L","")</f>
        <v>3475632.5114517519</v>
      </c>
      <c r="G73" s="17" cm="1">
        <f t="array" ref="G73">STOWA2024_NDJF_T(G$2*60,$C73,2150,"L","")</f>
        <v>1089036.2859449247</v>
      </c>
      <c r="H73" s="17" cm="1">
        <f t="array" ref="H73">STOWA2024_NDJF_T(H$2*60,$C73,2150,"L","")</f>
        <v>141886.58584164482</v>
      </c>
      <c r="I73" s="17" cm="1">
        <f t="array" ref="I73">STOWA2024_NDJF_T(I$2*60,$C73,2150,"L","")</f>
        <v>14908.124223915902</v>
      </c>
      <c r="J73" s="17" cm="1">
        <f t="array" ref="J73">STOWA2024_NDJF_T(J$2*60,$C73,2150,"L","")</f>
        <v>4043.0339308422649</v>
      </c>
      <c r="K73" s="17" cm="1">
        <f t="array" ref="K73">STOWA2024_NDJF_T(K$2*60,$C73,2150,"L","")</f>
        <v>301.12992160569644</v>
      </c>
      <c r="L73" s="17" cm="1">
        <f t="array" ref="L73">STOWA2024_NDJF_T(L$2*60,$C73,2150,"L","")</f>
        <v>43.782949096728245</v>
      </c>
      <c r="M73" s="17" cm="1">
        <f t="array" ref="M73">STOWA2024_NDJF_T(M$2*60,$C73,2150,"L","")</f>
        <v>14.575872686992531</v>
      </c>
      <c r="N73" s="17" cm="1">
        <f t="array" ref="N73">STOWA2024_NDJF_T(N$2*60,$C73,2150,"L","")</f>
        <v>6.7878833768788311</v>
      </c>
      <c r="O73" s="17" cm="1">
        <f t="array" ref="O73">STOWA2024_NDJF_T(O$2*60,$C73,2150,"L","")</f>
        <v>1.2202512385207744</v>
      </c>
      <c r="P73" s="17" cm="1">
        <f t="array" ref="P73">STOWA2024_NDJF_T(P$2*60,$C73,2150,"L","")</f>
        <v>0.76253850923855904</v>
      </c>
      <c r="R73" s="15" t="s">
        <v>90</v>
      </c>
      <c r="S73">
        <v>70</v>
      </c>
      <c r="T73" s="17" cm="1">
        <f t="array" ref="T73">STOWA2024_NDJF_T(T$34*60,$C73,2150,"M","")</f>
        <v>1377881.0773448159</v>
      </c>
      <c r="U73" s="17" cm="1">
        <f t="array" ref="U73">STOWA2024_NDJF_T(U$34*60,$C73,2150,"M","")</f>
        <v>2754221.1903343005</v>
      </c>
      <c r="V73" s="17" cm="1">
        <f t="array" ref="V73">STOWA2024_NDJF_T(V$34*60,$C73,2150,"M","")</f>
        <v>1665627.1863655499</v>
      </c>
      <c r="W73" s="17" cm="1">
        <f t="array" ref="W73">STOWA2024_NDJF_T(W$34*60,$C73,2150,"M","")</f>
        <v>472763.43545363221</v>
      </c>
      <c r="X73" s="17" cm="1">
        <f t="array" ref="X73">STOWA2024_NDJF_T(X$34*60,$C73,2150,"M","")</f>
        <v>58944.932673662421</v>
      </c>
      <c r="Y73" s="17" cm="1">
        <f t="array" ref="Y73">STOWA2024_NDJF_T(Y$34*60,$C73,2150,"M","")</f>
        <v>6311.2518025863974</v>
      </c>
      <c r="Z73" s="17" cm="1">
        <f t="array" ref="Z73">STOWA2024_NDJF_T(Z$34*60,$C73,2150,"M","")</f>
        <v>1777.2955019590318</v>
      </c>
      <c r="AA73" s="17" cm="1">
        <f t="array" ref="AA73">STOWA2024_NDJF_T(AA$34*60,$C73,2150,"M","")</f>
        <v>164.51657273363122</v>
      </c>
      <c r="AB73" s="17" cm="1">
        <f t="array" ref="AB73">STOWA2024_NDJF_T(AB$34*60,$C73,2150,"M","")</f>
        <v>26.641228967385299</v>
      </c>
      <c r="AC73" s="17" cm="1">
        <f t="array" ref="AC73">STOWA2024_NDJF_T(AC$34*60,$C73,2150,"M","")</f>
        <v>9.5481310819631577</v>
      </c>
      <c r="AD73" s="17" cm="1">
        <f t="array" ref="AD73">STOWA2024_NDJF_T(AD$34*60,$C73,2150,"M","")</f>
        <v>4.683799526242578</v>
      </c>
      <c r="AE73" s="17" cm="1">
        <f t="array" ref="AE73">STOWA2024_NDJF_T(AE$34*60,$C73,2150,"M","")</f>
        <v>0.93153318147410391</v>
      </c>
      <c r="AF73" s="17" cm="1">
        <f t="array" ref="AF73">STOWA2024_NDJF_T(AF$34*60,$C73,2150,"M","")</f>
        <v>0.60376541080480162</v>
      </c>
      <c r="AH73" s="15" t="s">
        <v>90</v>
      </c>
      <c r="AI73">
        <v>70</v>
      </c>
      <c r="AJ73" s="17" cm="1">
        <f t="array" ref="AJ73">STOWA2024_NDJF_T(AJ$34*60,$C73,2150,"H","")</f>
        <v>471800.74648957956</v>
      </c>
      <c r="AK73" s="17" cm="1">
        <f t="array" ref="AK73">STOWA2024_NDJF_T(AK$34*60,$C73,2150,"H","")</f>
        <v>675181.02549846412</v>
      </c>
      <c r="AL73" s="17" cm="1">
        <f t="array" ref="AL73">STOWA2024_NDJF_T(AL$34*60,$C73,2150,"H","")</f>
        <v>323837.50633527379</v>
      </c>
      <c r="AM73" s="17" cm="1">
        <f t="array" ref="AM73">STOWA2024_NDJF_T(AM$34*60,$C73,2150,"H","")</f>
        <v>75926.95386059345</v>
      </c>
      <c r="AN73" s="17" cm="1">
        <f t="array" ref="AN73">STOWA2024_NDJF_T(AN$34*60,$C73,2150,"H","")</f>
        <v>8964.4055846339033</v>
      </c>
      <c r="AO73" s="17" cm="1">
        <f t="array" ref="AO73">STOWA2024_NDJF_T(AO$34*60,$C73,2150,"H","")</f>
        <v>1041.3609388822754</v>
      </c>
      <c r="AP73" s="17" cm="1">
        <f t="array" ref="AP73">STOWA2024_NDJF_T(AP$34*60,$C73,2150,"H","")</f>
        <v>323.70766490012426</v>
      </c>
      <c r="AQ73" s="17" cm="1">
        <f t="array" ref="AQ73">STOWA2024_NDJF_T(AQ$34*60,$C73,2150,"H","")</f>
        <v>45.152614406874385</v>
      </c>
      <c r="AR73" s="17" cm="1">
        <f t="array" ref="AR73">STOWA2024_NDJF_T(AR$34*60,$C73,2150,"H","")</f>
        <v>9.2116438591339378</v>
      </c>
      <c r="AS73" s="17" cm="1">
        <f t="array" ref="AS73">STOWA2024_NDJF_T(AS$34*60,$C73,2150,"H","")</f>
        <v>3.860820381238276</v>
      </c>
      <c r="AT73" s="17" cm="1">
        <f t="array" ref="AT73">STOWA2024_NDJF_T(AT$34*60,$C73,2150,"H","")</f>
        <v>2.1179530651185217</v>
      </c>
      <c r="AU73" s="17" cm="1">
        <f t="array" ref="AU73">STOWA2024_NDJF_T(AU$34*60,$C73,2150,"H","")</f>
        <v>0.53073121129245693</v>
      </c>
      <c r="AV73" s="17" cm="1">
        <f t="array" ref="AV73">STOWA2024_NDJF_T(AV$34*60,$C73,2150,"H","")</f>
        <v>0.37294753217959353</v>
      </c>
    </row>
    <row r="74" spans="2:48" x14ac:dyDescent="0.3">
      <c r="B74" s="15" t="s">
        <v>91</v>
      </c>
      <c r="C74">
        <v>80</v>
      </c>
      <c r="D74" s="17" cm="1">
        <f t="array" ref="D74">STOWA2024_NDJF_T(D$2*60,$C74,2150,"L","")</f>
        <v>4779253.5934534064</v>
      </c>
      <c r="E74" s="17" cm="1">
        <f t="array" ref="E74">STOWA2024_NDJF_T(E$2*60,$C74,2150,"L","")</f>
        <v>14344796.447589546</v>
      </c>
      <c r="F74" s="17" cm="1">
        <f t="array" ref="F74">STOWA2024_NDJF_T(F$2*60,$C74,2150,"L","")</f>
        <v>11711242.725398907</v>
      </c>
      <c r="G74" s="17" cm="1">
        <f t="array" ref="G74">STOWA2024_NDJF_T(G$2*60,$C74,2150,"L","")</f>
        <v>4391630.228069569</v>
      </c>
      <c r="H74" s="17" cm="1">
        <f t="array" ref="H74">STOWA2024_NDJF_T(H$2*60,$C74,2150,"L","")</f>
        <v>631584.70139913843</v>
      </c>
      <c r="I74" s="17" cm="1">
        <f t="array" ref="I74">STOWA2024_NDJF_T(I$2*60,$C74,2150,"L","")</f>
        <v>66040.05932381007</v>
      </c>
      <c r="J74" s="17" cm="1">
        <f t="array" ref="J74">STOWA2024_NDJF_T(J$2*60,$C74,2150,"L","")</f>
        <v>17016.412015659305</v>
      </c>
      <c r="K74" s="17" cm="1">
        <f t="array" ref="K74">STOWA2024_NDJF_T(K$2*60,$C74,2150,"L","")</f>
        <v>843.16555831266533</v>
      </c>
      <c r="L74" s="17" cm="1">
        <f t="array" ref="L74">STOWA2024_NDJF_T(L$2*60,$C74,2150,"L","")</f>
        <v>113.73993309074585</v>
      </c>
      <c r="M74" s="17" cm="1">
        <f t="array" ref="M74">STOWA2024_NDJF_T(M$2*60,$C74,2150,"L","")</f>
        <v>35.760673012509422</v>
      </c>
      <c r="N74" s="17" cm="1">
        <f t="array" ref="N74">STOWA2024_NDJF_T(N$2*60,$C74,2150,"L","")</f>
        <v>15.807002218889602</v>
      </c>
      <c r="O74" s="17" cm="1">
        <f t="array" ref="O74">STOWA2024_NDJF_T(O$2*60,$C74,2150,"L","")</f>
        <v>2.3478413597702663</v>
      </c>
      <c r="P74" s="17" cm="1">
        <f t="array" ref="P74">STOWA2024_NDJF_T(P$2*60,$C74,2150,"L","")</f>
        <v>1.3509524721647821</v>
      </c>
      <c r="R74" s="15" t="s">
        <v>91</v>
      </c>
      <c r="S74">
        <v>80</v>
      </c>
      <c r="T74" s="17" cm="1">
        <f t="array" ref="T74">STOWA2024_NDJF_T(T$34*60,$C74,2150,"M","")</f>
        <v>2970164.7342478102</v>
      </c>
      <c r="U74" s="17" cm="1">
        <f t="array" ref="U74">STOWA2024_NDJF_T(U$34*60,$C74,2150,"M","")</f>
        <v>7614667.5844901279</v>
      </c>
      <c r="V74" s="17" cm="1">
        <f t="array" ref="V74">STOWA2024_NDJF_T(V$34*60,$C74,2150,"M","")</f>
        <v>5522228.7479771813</v>
      </c>
      <c r="W74" s="17" cm="1">
        <f t="array" ref="W74">STOWA2024_NDJF_T(W$34*60,$C74,2150,"M","")</f>
        <v>1848589.8513199734</v>
      </c>
      <c r="X74" s="17" cm="1">
        <f t="array" ref="X74">STOWA2024_NDJF_T(X$34*60,$C74,2150,"M","")</f>
        <v>249132.4942919265</v>
      </c>
      <c r="Y74" s="17" cm="1">
        <f t="array" ref="Y74">STOWA2024_NDJF_T(Y$34*60,$C74,2150,"M","")</f>
        <v>26025.129537513047</v>
      </c>
      <c r="Z74" s="17" cm="1">
        <f t="array" ref="Z74">STOWA2024_NDJF_T(Z$34*60,$C74,2150,"M","")</f>
        <v>6909.649979890276</v>
      </c>
      <c r="AA74" s="17" cm="1">
        <f t="array" ref="AA74">STOWA2024_NDJF_T(AA$34*60,$C74,2150,"M","")</f>
        <v>443.82605051827392</v>
      </c>
      <c r="AB74" s="17" cm="1">
        <f t="array" ref="AB74">STOWA2024_NDJF_T(AB$34*60,$C74,2150,"M","")</f>
        <v>66.35882379942565</v>
      </c>
      <c r="AC74" s="17" cm="1">
        <f t="array" ref="AC74">STOWA2024_NDJF_T(AC$34*60,$C74,2150,"M","")</f>
        <v>22.412622301766721</v>
      </c>
      <c r="AD74" s="17" cm="1">
        <f t="array" ref="AD74">STOWA2024_NDJF_T(AD$34*60,$C74,2150,"M","")</f>
        <v>10.423122800251768</v>
      </c>
      <c r="AE74" s="17" cm="1">
        <f t="array" ref="AE74">STOWA2024_NDJF_T(AE$34*60,$C74,2150,"M","")</f>
        <v>1.7087927795416631</v>
      </c>
      <c r="AF74" s="17" cm="1">
        <f t="array" ref="AF74">STOWA2024_NDJF_T(AF$34*60,$C74,2150,"M","")</f>
        <v>1.0222579579444355</v>
      </c>
      <c r="AH74" s="15" t="s">
        <v>91</v>
      </c>
      <c r="AI74">
        <v>80</v>
      </c>
      <c r="AJ74" s="17" cm="1">
        <f t="array" ref="AJ74">STOWA2024_NDJF_T(AJ$34*60,$C74,2150,"H","")</f>
        <v>1009638.254242919</v>
      </c>
      <c r="AK74" s="17" cm="1">
        <f t="array" ref="AK74">STOWA2024_NDJF_T(AK$34*60,$C74,2150,"H","")</f>
        <v>1828630.365137639</v>
      </c>
      <c r="AL74" s="17" cm="1">
        <f t="array" ref="AL74">STOWA2024_NDJF_T(AL$34*60,$C74,2150,"H","")</f>
        <v>1031167.2694995611</v>
      </c>
      <c r="AM74" s="17" cm="1">
        <f t="array" ref="AM74">STOWA2024_NDJF_T(AM$34*60,$C74,2150,"H","")</f>
        <v>275579.39780880802</v>
      </c>
      <c r="AN74" s="17" cm="1">
        <f t="array" ref="AN74">STOWA2024_NDJF_T(AN$34*60,$C74,2150,"H","")</f>
        <v>33606.431776560334</v>
      </c>
      <c r="AO74" s="17" cm="1">
        <f t="array" ref="AO74">STOWA2024_NDJF_T(AO$34*60,$C74,2150,"H","")</f>
        <v>3665.0915745072075</v>
      </c>
      <c r="AP74" s="17" cm="1">
        <f t="array" ref="AP74">STOWA2024_NDJF_T(AP$34*60,$C74,2150,"H","")</f>
        <v>1060.3069692829449</v>
      </c>
      <c r="AQ74" s="17" cm="1">
        <f t="array" ref="AQ74">STOWA2024_NDJF_T(AQ$34*60,$C74,2150,"H","")</f>
        <v>111.80911287964342</v>
      </c>
      <c r="AR74" s="17" cm="1">
        <f t="array" ref="AR74">STOWA2024_NDJF_T(AR$34*60,$C74,2150,"H","")</f>
        <v>20.880760269437051</v>
      </c>
      <c r="AS74" s="17" cm="1">
        <f t="array" ref="AS74">STOWA2024_NDJF_T(AS$34*60,$C74,2150,"H","")</f>
        <v>8.2218103185844971</v>
      </c>
      <c r="AT74" s="17" cm="1">
        <f t="array" ref="AT74">STOWA2024_NDJF_T(AT$34*60,$C74,2150,"H","")</f>
        <v>4.2710039571161271</v>
      </c>
      <c r="AU74" s="17" cm="1">
        <f t="array" ref="AU74">STOWA2024_NDJF_T(AU$34*60,$C74,2150,"H","")</f>
        <v>0.88356095277690849</v>
      </c>
      <c r="AV74" s="17" cm="1">
        <f t="array" ref="AV74">STOWA2024_NDJF_T(AV$34*60,$C74,2150,"H","")</f>
        <v>0.5768887362008045</v>
      </c>
    </row>
    <row r="75" spans="2:48" x14ac:dyDescent="0.3">
      <c r="B75" s="15" t="s">
        <v>92</v>
      </c>
      <c r="C75">
        <v>90</v>
      </c>
      <c r="D75" s="17" cm="1">
        <f t="array" ref="D75">STOWA2024_NDJF_T(D$2*60,$C75,2150,"L","")</f>
        <v>9466102.9957355093</v>
      </c>
      <c r="E75" s="17" cm="1">
        <f t="array" ref="E75">STOWA2024_NDJF_T(E$2*60,$C75,2150,"L","")</f>
        <v>35786789.690678798</v>
      </c>
      <c r="F75" s="17" cm="1">
        <f t="array" ref="F75">STOWA2024_NDJF_T(F$2*60,$C75,2150,"L","")</f>
        <v>34896420.44424732</v>
      </c>
      <c r="G75" s="17" cm="1">
        <f t="array" ref="G75">STOWA2024_NDJF_T(G$2*60,$C75,2150,"L","")</f>
        <v>15629499.537549926</v>
      </c>
      <c r="H75" s="17" cm="1">
        <f t="array" ref="H75">STOWA2024_NDJF_T(H$2*60,$C75,2150,"L","")</f>
        <v>2524840.3090663222</v>
      </c>
      <c r="I75" s="17" cm="1">
        <f t="array" ref="I75">STOWA2024_NDJF_T(I$2*60,$C75,2150,"L","")</f>
        <v>270774.3990224133</v>
      </c>
      <c r="J75" s="17" cm="1">
        <f t="array" ref="J75">STOWA2024_NDJF_T(J$2*60,$C75,2150,"L","")</f>
        <v>67541.524818540827</v>
      </c>
      <c r="K75" s="17" cm="1">
        <f t="array" ref="K75">STOWA2024_NDJF_T(K$2*60,$C75,2150,"L","")</f>
        <v>2196.8590305213074</v>
      </c>
      <c r="L75" s="17" cm="1">
        <f t="array" ref="L75">STOWA2024_NDJF_T(L$2*60,$C75,2150,"L","")</f>
        <v>281.49750025507001</v>
      </c>
      <c r="M75" s="17" cm="1">
        <f t="array" ref="M75">STOWA2024_NDJF_T(M$2*60,$C75,2150,"L","")</f>
        <v>85.113166411404237</v>
      </c>
      <c r="N75" s="17" cm="1">
        <f t="array" ref="N75">STOWA2024_NDJF_T(N$2*60,$C75,2150,"L","")</f>
        <v>36.24631936807593</v>
      </c>
      <c r="O75" s="17" cm="1">
        <f t="array" ref="O75">STOWA2024_NDJF_T(O$2*60,$C75,2150,"L","")</f>
        <v>4.6101110922100172</v>
      </c>
      <c r="P75" s="17" cm="1">
        <f t="array" ref="P75">STOWA2024_NDJF_T(P$2*60,$C75,2150,"L","")</f>
        <v>2.4601219204409945</v>
      </c>
      <c r="R75" s="15" t="s">
        <v>92</v>
      </c>
      <c r="S75">
        <v>90</v>
      </c>
      <c r="T75" s="17" cm="1">
        <f t="array" ref="T75">STOWA2024_NDJF_T(T$34*60,$C75,2150,"M","")</f>
        <v>5869868.596896762</v>
      </c>
      <c r="U75" s="17" cm="1">
        <f t="array" ref="U75">STOWA2024_NDJF_T(U$34*60,$C75,2150,"M","")</f>
        <v>18874609.18547437</v>
      </c>
      <c r="V75" s="17" cm="1">
        <f t="array" ref="V75">STOWA2024_NDJF_T(V$34*60,$C75,2150,"M","")</f>
        <v>16240523.83605733</v>
      </c>
      <c r="W75" s="17" cm="1">
        <f t="array" ref="W75">STOWA2024_NDJF_T(W$34*60,$C75,2150,"M","")</f>
        <v>6412818.9623223804</v>
      </c>
      <c r="X75" s="17" cm="1">
        <f t="array" ref="X75">STOWA2024_NDJF_T(X$34*60,$C75,2150,"M","")</f>
        <v>952364.80971497495</v>
      </c>
      <c r="Y75" s="17" cm="1">
        <f t="array" ref="Y75">STOWA2024_NDJF_T(Y$34*60,$C75,2150,"M","")</f>
        <v>100036.86600631235</v>
      </c>
      <c r="Z75" s="17" cm="1">
        <f t="array" ref="Z75">STOWA2024_NDJF_T(Z$34*60,$C75,2150,"M","")</f>
        <v>25490.171756626809</v>
      </c>
      <c r="AA75" s="17" cm="1">
        <f t="array" ref="AA75">STOWA2024_NDJF_T(AA$34*60,$C75,2150,"M","")</f>
        <v>1119.6766019682843</v>
      </c>
      <c r="AB75" s="17" cm="1">
        <f t="array" ref="AB75">STOWA2024_NDJF_T(AB$34*60,$C75,2150,"M","")</f>
        <v>158.11441468707571</v>
      </c>
      <c r="AC75" s="17" cm="1">
        <f t="array" ref="AC75">STOWA2024_NDJF_T(AC$34*60,$C75,2150,"M","")</f>
        <v>51.183927981519801</v>
      </c>
      <c r="AD75" s="17" cm="1">
        <f t="array" ref="AD75">STOWA2024_NDJF_T(AD$34*60,$C75,2150,"M","")</f>
        <v>22.8763943175511</v>
      </c>
      <c r="AE75" s="17" cm="1">
        <f t="array" ref="AE75">STOWA2024_NDJF_T(AE$34*60,$C75,2150,"M","")</f>
        <v>3.1898817182962382</v>
      </c>
      <c r="AF75" s="17" cm="1">
        <f t="array" ref="AF75">STOWA2024_NDJF_T(AF$34*60,$C75,2150,"M","")</f>
        <v>1.7714814655541573</v>
      </c>
      <c r="AH75" s="15" t="s">
        <v>92</v>
      </c>
      <c r="AI75">
        <v>90</v>
      </c>
      <c r="AJ75" s="17" cm="1">
        <f t="array" ref="AJ75">STOWA2024_NDJF_T(AJ$34*60,$C75,2150,"H","")</f>
        <v>1983921.7442954006</v>
      </c>
      <c r="AK75" s="17" cm="1">
        <f t="array" ref="AK75">STOWA2024_NDJF_T(AK$34*60,$C75,2150,"H","")</f>
        <v>4458779.8287285632</v>
      </c>
      <c r="AL75" s="17" cm="1">
        <f t="array" ref="AL75">STOWA2024_NDJF_T(AL$34*60,$C75,2150,"H","")</f>
        <v>2934711.7060987265</v>
      </c>
      <c r="AM75" s="17" cm="1">
        <f t="array" ref="AM75">STOWA2024_NDJF_T(AM$34*60,$C75,2150,"H","")</f>
        <v>898270.15887718822</v>
      </c>
      <c r="AN75" s="17" cm="1">
        <f t="array" ref="AN75">STOWA2024_NDJF_T(AN$34*60,$C75,2150,"H","")</f>
        <v>115731.21952307751</v>
      </c>
      <c r="AO75" s="17" cm="1">
        <f t="array" ref="AO75">STOWA2024_NDJF_T(AO$34*60,$C75,2150,"H","")</f>
        <v>12200.173409015921</v>
      </c>
      <c r="AP75" s="17" cm="1">
        <f t="array" ref="AP75">STOWA2024_NDJF_T(AP$34*60,$C75,2150,"H","")</f>
        <v>3336.0450701646305</v>
      </c>
      <c r="AQ75" s="17" cm="1">
        <f t="array" ref="AQ75">STOWA2024_NDJF_T(AQ$34*60,$C75,2150,"H","")</f>
        <v>261.70935411044746</v>
      </c>
      <c r="AR75" s="17" cm="1">
        <f t="array" ref="AR75">STOWA2024_NDJF_T(AR$34*60,$C75,2150,"H","")</f>
        <v>45.664372593047574</v>
      </c>
      <c r="AS75" s="17" cm="1">
        <f t="array" ref="AS75">STOWA2024_NDJF_T(AS$34*60,$C75,2150,"H","")</f>
        <v>17.133746329823076</v>
      </c>
      <c r="AT75" s="17" cm="1">
        <f t="array" ref="AT75">STOWA2024_NDJF_T(AT$34*60,$C75,2150,"H","")</f>
        <v>8.5214618450086892</v>
      </c>
      <c r="AU75" s="17" cm="1">
        <f t="array" ref="AU75">STOWA2024_NDJF_T(AU$34*60,$C75,2150,"H","")</f>
        <v>1.4889520005982939</v>
      </c>
      <c r="AV75" s="17" cm="1">
        <f t="array" ref="AV75">STOWA2024_NDJF_T(AV$34*60,$C75,2150,"H","")</f>
        <v>0.90655148484646986</v>
      </c>
    </row>
    <row r="76" spans="2:48" x14ac:dyDescent="0.3">
      <c r="B76" s="15" t="s">
        <v>93</v>
      </c>
      <c r="C76">
        <v>100</v>
      </c>
      <c r="D76" s="17" cm="1">
        <f t="array" ref="D76">STOWA2024_NDJF_T(D$2*60,$C76,2150,"L","")</f>
        <v>17488398.397564374</v>
      </c>
      <c r="E76" s="17" cm="1">
        <f t="array" ref="E76">STOWA2024_NDJF_T(E$2*60,$C76,2150,"L","")</f>
        <v>81661242.286402494</v>
      </c>
      <c r="F76" s="17" cm="1">
        <f t="array" ref="F76">STOWA2024_NDJF_T(F$2*60,$C76,2150,"L","")</f>
        <v>94055544.592103049</v>
      </c>
      <c r="G76" s="17" cm="1">
        <f t="array" ref="G76">STOWA2024_NDJF_T(G$2*60,$C76,2150,"L","")</f>
        <v>50110756.465590656</v>
      </c>
      <c r="H76" s="17" cm="1">
        <f t="array" ref="H76">STOWA2024_NDJF_T(H$2*60,$C76,2150,"L","")</f>
        <v>9196492.9468809292</v>
      </c>
      <c r="I76" s="17" cm="1">
        <f t="array" ref="I76">STOWA2024_NDJF_T(I$2*60,$C76,2150,"L","")</f>
        <v>1035470.7005442262</v>
      </c>
      <c r="J76" s="17" cm="1">
        <f t="array" ref="J76">STOWA2024_NDJF_T(J$2*60,$C76,2150,"L","")</f>
        <v>253984.58611251021</v>
      </c>
      <c r="K76" s="17" cm="1">
        <f t="array" ref="K76">STOWA2024_NDJF_T(K$2*60,$C76,2150,"L","")</f>
        <v>5376.5890402233099</v>
      </c>
      <c r="L76" s="17" cm="1">
        <f t="array" ref="L76">STOWA2024_NDJF_T(L$2*60,$C76,2150,"L","")</f>
        <v>666.84255655203538</v>
      </c>
      <c r="M76" s="17" cm="1">
        <f t="array" ref="M76">STOWA2024_NDJF_T(M$2*60,$C76,2150,"L","")</f>
        <v>196.91075572701121</v>
      </c>
      <c r="N76" s="17" cm="1">
        <f t="array" ref="N76">STOWA2024_NDJF_T(N$2*60,$C76,2150,"L","")</f>
        <v>81.887382082470708</v>
      </c>
      <c r="O76" s="17" cm="1">
        <f t="array" ref="O76">STOWA2024_NDJF_T(O$2*60,$C76,2150,"L","")</f>
        <v>9.2499958684370913</v>
      </c>
      <c r="P76" s="17" cm="1">
        <f t="array" ref="P76">STOWA2024_NDJF_T(P$2*60,$C76,2150,"L","")</f>
        <v>4.6172871414089345</v>
      </c>
      <c r="R76" s="15" t="s">
        <v>93</v>
      </c>
      <c r="S76">
        <v>100</v>
      </c>
      <c r="T76" s="17" cm="1">
        <f t="array" ref="T76">STOWA2024_NDJF_T(T$34*60,$C76,2150,"M","")</f>
        <v>10824963.156831428</v>
      </c>
      <c r="U76" s="17" cm="1">
        <f t="array" ref="U76">STOWA2024_NDJF_T(U$34*60,$C76,2150,"M","")</f>
        <v>42843892.293000273</v>
      </c>
      <c r="V76" s="17" cm="1">
        <f t="array" ref="V76">STOWA2024_NDJF_T(V$34*60,$C76,2150,"M","")</f>
        <v>43302121.938516177</v>
      </c>
      <c r="W76" s="17" cm="1">
        <f t="array" ref="W76">STOWA2024_NDJF_T(W$34*60,$C76,2150,"M","")</f>
        <v>20121738.852785092</v>
      </c>
      <c r="X76" s="17" cm="1">
        <f t="array" ref="X76">STOWA2024_NDJF_T(X$34*60,$C76,2150,"M","")</f>
        <v>3336173.6770276371</v>
      </c>
      <c r="Y76" s="17" cm="1">
        <f t="array" ref="Y76">STOWA2024_NDJF_T(Y$34*60,$C76,2150,"M","")</f>
        <v>360828.89996186038</v>
      </c>
      <c r="Z76" s="17" cm="1">
        <f t="array" ref="Z76">STOWA2024_NDJF_T(Z$34*60,$C76,2150,"M","")</f>
        <v>89579.684984978696</v>
      </c>
      <c r="AA76" s="17" cm="1">
        <f t="array" ref="AA76">STOWA2024_NDJF_T(AA$34*60,$C76,2150,"M","")</f>
        <v>2663.9905584265884</v>
      </c>
      <c r="AB76" s="17" cm="1">
        <f t="array" ref="AB76">STOWA2024_NDJF_T(AB$34*60,$C76,2150,"M","")</f>
        <v>361.87566752826598</v>
      </c>
      <c r="AC76" s="17" cm="1">
        <f t="array" ref="AC76">STOWA2024_NDJF_T(AC$34*60,$C76,2150,"M","")</f>
        <v>113.9152012400353</v>
      </c>
      <c r="AD76" s="17" cm="1">
        <f t="array" ref="AD76">STOWA2024_NDJF_T(AD$34*60,$C76,2150,"M","")</f>
        <v>49.542591087114623</v>
      </c>
      <c r="AE76" s="17" cm="1">
        <f t="array" ref="AE76">STOWA2024_NDJF_T(AE$34*60,$C76,2150,"M","")</f>
        <v>6.065629872182484</v>
      </c>
      <c r="AF76" s="17" cm="1">
        <f t="array" ref="AF76">STOWA2024_NDJF_T(AF$34*60,$C76,2150,"M","")</f>
        <v>3.1484541871833258</v>
      </c>
      <c r="AH76" s="15" t="s">
        <v>93</v>
      </c>
      <c r="AI76">
        <v>100</v>
      </c>
      <c r="AJ76" s="17" cm="1">
        <f t="array" ref="AJ76">STOWA2024_NDJF_T(AJ$34*60,$C76,2150,"H","")</f>
        <v>3641805.5557325496</v>
      </c>
      <c r="AK76" s="17" cm="1">
        <f t="array" ref="AK76">STOWA2024_NDJF_T(AK$34*60,$C76,2150,"H","")</f>
        <v>9985915.7953294944</v>
      </c>
      <c r="AL76" s="17" cm="1">
        <f t="array" ref="AL76">STOWA2024_NDJF_T(AL$34*60,$C76,2150,"H","")</f>
        <v>7614953.0438509947</v>
      </c>
      <c r="AM76" s="17" cm="1">
        <f t="array" ref="AM76">STOWA2024_NDJF_T(AM$34*60,$C76,2150,"H","")</f>
        <v>2673432.199445935</v>
      </c>
      <c r="AN76" s="17" cm="1">
        <f t="array" ref="AN76">STOWA2024_NDJF_T(AN$34*60,$C76,2150,"H","")</f>
        <v>369879.49618853658</v>
      </c>
      <c r="AO76" s="17" cm="1">
        <f t="array" ref="AO76">STOWA2024_NDJF_T(AO$34*60,$C76,2150,"H","")</f>
        <v>38592.594227475587</v>
      </c>
      <c r="AP76" s="17" cm="1">
        <f t="array" ref="AP76">STOWA2024_NDJF_T(AP$34*60,$C76,2150,"H","")</f>
        <v>10108.843413911673</v>
      </c>
      <c r="AQ76" s="17" cm="1">
        <f t="array" ref="AQ76">STOWA2024_NDJF_T(AQ$34*60,$C76,2150,"H","")</f>
        <v>582.8596025236767</v>
      </c>
      <c r="AR76" s="17" cm="1">
        <f t="array" ref="AR76">STOWA2024_NDJF_T(AR$34*60,$C76,2150,"H","")</f>
        <v>96.636906448353514</v>
      </c>
      <c r="AS76" s="17" cm="1">
        <f t="array" ref="AS76">STOWA2024_NDJF_T(AS$34*60,$C76,2150,"H","")</f>
        <v>34.983346467990721</v>
      </c>
      <c r="AT76" s="17" cm="1">
        <f t="array" ref="AT76">STOWA2024_NDJF_T(AT$34*60,$C76,2150,"H","")</f>
        <v>16.826956705102354</v>
      </c>
      <c r="AU76" s="17" cm="1">
        <f t="array" ref="AU76">STOWA2024_NDJF_T(AU$34*60,$C76,2150,"H","")</f>
        <v>2.5417180930692891</v>
      </c>
      <c r="AV76" s="17" cm="1">
        <f t="array" ref="AV76">STOWA2024_NDJF_T(AV$34*60,$C76,2150,"H","")</f>
        <v>1.4488480752572126</v>
      </c>
    </row>
    <row r="77" spans="2:48" x14ac:dyDescent="0.3">
      <c r="B77" s="15" t="s">
        <v>94</v>
      </c>
      <c r="C77">
        <v>110</v>
      </c>
      <c r="D77" s="17" cm="1">
        <f t="array" ref="D77">STOWA2024_NDJF_T(D$2*60,$C77,2150,"L","")</f>
        <v>30526964.378801636</v>
      </c>
      <c r="E77" s="17" cm="1">
        <f t="array" ref="E77">STOWA2024_NDJF_T(E$2*60,$C77,2150,"L","")</f>
        <v>173165672.50569293</v>
      </c>
      <c r="F77" s="17" cm="1">
        <f t="array" ref="F77">STOWA2024_NDJF_T(F$2*60,$C77,2150,"L","")</f>
        <v>233212881.491869</v>
      </c>
      <c r="G77" s="17" cm="1">
        <f t="array" ref="G77">STOWA2024_NDJF_T(G$2*60,$C77,2150,"L","")</f>
        <v>147056150.39418077</v>
      </c>
      <c r="H77" s="17" cm="1">
        <f t="array" ref="H77">STOWA2024_NDJF_T(H$2*60,$C77,2150,"L","")</f>
        <v>30880283.257203966</v>
      </c>
      <c r="I77" s="17" cm="1">
        <f t="array" ref="I77">STOWA2024_NDJF_T(I$2*60,$C77,2150,"L","")</f>
        <v>3717513.254044482</v>
      </c>
      <c r="J77" s="17" cm="1">
        <f t="array" ref="J77">STOWA2024_NDJF_T(J$2*60,$C77,2150,"L","")</f>
        <v>908556.85294180387</v>
      </c>
      <c r="K77" s="17" cm="1">
        <f t="array" ref="K77">STOWA2024_NDJF_T(K$2*60,$C77,2150,"L","")</f>
        <v>12455.654425282295</v>
      </c>
      <c r="L77" s="17" cm="1">
        <f t="array" ref="L77">STOWA2024_NDJF_T(L$2*60,$C77,2150,"L","")</f>
        <v>1518.1508330969684</v>
      </c>
      <c r="M77" s="17" cm="1">
        <f t="array" ref="M77">STOWA2024_NDJF_T(M$2*60,$C77,2150,"L","")</f>
        <v>443.60925350402499</v>
      </c>
      <c r="N77" s="17" cm="1">
        <f t="array" ref="N77">STOWA2024_NDJF_T(N$2*60,$C77,2150,"L","")</f>
        <v>182.36138476928315</v>
      </c>
      <c r="O77" s="17" cm="1">
        <f t="array" ref="O77">STOWA2024_NDJF_T(O$2*60,$C77,2150,"L","")</f>
        <v>18.99238747152059</v>
      </c>
      <c r="P77" s="17" cm="1">
        <f t="array" ref="P77">STOWA2024_NDJF_T(P$2*60,$C77,2150,"L","")</f>
        <v>8.9603376611435088</v>
      </c>
      <c r="R77" s="15" t="s">
        <v>94</v>
      </c>
      <c r="S77">
        <v>110</v>
      </c>
      <c r="T77" s="17" cm="1">
        <f t="array" ref="T77">STOWA2024_NDJF_T(T$34*60,$C77,2150,"M","")</f>
        <v>18867910.913155552</v>
      </c>
      <c r="U77" s="17" cm="1">
        <f t="array" ref="U77">STOWA2024_NDJF_T(U$34*60,$C77,2150,"M","")</f>
        <v>90456392.421731666</v>
      </c>
      <c r="V77" s="17" cm="1">
        <f t="array" ref="V77">STOWA2024_NDJF_T(V$34*60,$C77,2150,"M","")</f>
        <v>106398746.41040832</v>
      </c>
      <c r="W77" s="17" cm="1">
        <f t="array" ref="W77">STOWA2024_NDJF_T(W$34*60,$C77,2150,"M","")</f>
        <v>57969509.542819798</v>
      </c>
      <c r="X77" s="17" cm="1">
        <f t="array" ref="X77">STOWA2024_NDJF_T(X$34*60,$C77,2150,"M","")</f>
        <v>10824358.82569346</v>
      </c>
      <c r="Y77" s="17" cm="1">
        <f t="array" ref="Y77">STOWA2024_NDJF_T(Y$34*60,$C77,2150,"M","")</f>
        <v>1228327.3365448862</v>
      </c>
      <c r="Z77" s="17" cm="1">
        <f t="array" ref="Z77">STOWA2024_NDJF_T(Z$34*60,$C77,2150,"M","")</f>
        <v>300935.77531832177</v>
      </c>
      <c r="AA77" s="17" cm="1">
        <f t="array" ref="AA77">STOWA2024_NDJF_T(AA$34*60,$C77,2150,"M","")</f>
        <v>6019.5780226521574</v>
      </c>
      <c r="AB77" s="17" cm="1">
        <f t="array" ref="AB77">STOWA2024_NDJF_T(AB$34*60,$C77,2150,"M","")</f>
        <v>798.37807738538493</v>
      </c>
      <c r="AC77" s="17" cm="1">
        <f t="array" ref="AC77">STOWA2024_NDJF_T(AC$34*60,$C77,2150,"M","")</f>
        <v>247.46720934933529</v>
      </c>
      <c r="AD77" s="17" cm="1">
        <f t="array" ref="AD77">STOWA2024_NDJF_T(AD$34*60,$C77,2150,"M","")</f>
        <v>105.91417509308906</v>
      </c>
      <c r="AE77" s="17" cm="1">
        <f t="array" ref="AE77">STOWA2024_NDJF_T(AE$34*60,$C77,2150,"M","")</f>
        <v>11.761949568104566</v>
      </c>
      <c r="AF77" s="17" cm="1">
        <f t="array" ref="AF77">STOWA2024_NDJF_T(AF$34*60,$C77,2150,"M","")</f>
        <v>5.7531904073823696</v>
      </c>
      <c r="AH77" s="15" t="s">
        <v>94</v>
      </c>
      <c r="AI77">
        <v>110</v>
      </c>
      <c r="AJ77" s="17" cm="1">
        <f t="array" ref="AJ77">STOWA2024_NDJF_T(AJ$34*60,$C77,2150,"H","")</f>
        <v>6323419.7733813692</v>
      </c>
      <c r="AK77" s="17" cm="1">
        <f t="array" ref="AK77">STOWA2024_NDJF_T(AK$34*60,$C77,2150,"H","")</f>
        <v>20848921.541839764</v>
      </c>
      <c r="AL77" s="17" cm="1">
        <f t="array" ref="AL77">STOWA2024_NDJF_T(AL$34*60,$C77,2150,"H","")</f>
        <v>18287328.62887321</v>
      </c>
      <c r="AM77" s="17" cm="1">
        <f t="array" ref="AM77">STOWA2024_NDJF_T(AM$34*60,$C77,2150,"H","")</f>
        <v>7360151.9741060566</v>
      </c>
      <c r="AN77" s="17" cm="1">
        <f t="array" ref="AN77">STOWA2024_NDJF_T(AN$34*60,$C77,2150,"H","")</f>
        <v>1106506.3160927049</v>
      </c>
      <c r="AO77" s="17" cm="1">
        <f t="array" ref="AO77">STOWA2024_NDJF_T(AO$34*60,$C77,2150,"H","")</f>
        <v>116493.0733124153</v>
      </c>
      <c r="AP77" s="17" cm="1">
        <f t="array" ref="AP77">STOWA2024_NDJF_T(AP$34*60,$C77,2150,"H","")</f>
        <v>29572.157306149893</v>
      </c>
      <c r="AQ77" s="17" cm="1">
        <f t="array" ref="AQ77">STOWA2024_NDJF_T(AQ$34*60,$C77,2150,"H","")</f>
        <v>1241.9319121856277</v>
      </c>
      <c r="AR77" s="17" cm="1">
        <f t="array" ref="AR77">STOWA2024_NDJF_T(AR$34*60,$C77,2150,"H","")</f>
        <v>198.42300211632053</v>
      </c>
      <c r="AS77" s="17" cm="1">
        <f t="array" ref="AS77">STOWA2024_NDJF_T(AS$34*60,$C77,2150,"H","")</f>
        <v>70.060713484835659</v>
      </c>
      <c r="AT77" s="17" cm="1">
        <f t="array" ref="AT77">STOWA2024_NDJF_T(AT$34*60,$C77,2150,"H","")</f>
        <v>32.895791719247946</v>
      </c>
      <c r="AU77" s="17" cm="1">
        <f t="array" ref="AU77">STOWA2024_NDJF_T(AU$34*60,$C77,2150,"H","")</f>
        <v>4.3977933593844565</v>
      </c>
      <c r="AV77" s="17" cm="1">
        <f t="array" ref="AV77">STOWA2024_NDJF_T(AV$34*60,$C77,2150,"H","")</f>
        <v>2.3584269474527506</v>
      </c>
    </row>
    <row r="78" spans="2:48" x14ac:dyDescent="0.3">
      <c r="B78" s="15" t="s">
        <v>95</v>
      </c>
      <c r="C78">
        <v>120</v>
      </c>
      <c r="D78" s="17" cm="1">
        <f t="array" ref="D78">STOWA2024_NDJF_T(D$2*60,$C78,2150,"L","")</f>
        <v>50833341.437108435</v>
      </c>
      <c r="E78" s="17" cm="1">
        <f t="array" ref="E78">STOWA2024_NDJF_T(E$2*60,$C78,2150,"L","")</f>
        <v>345352478.90665495</v>
      </c>
      <c r="F78" s="17" cm="1">
        <f t="array" ref="F78">STOWA2024_NDJF_T(F$2*60,$C78,2150,"L","")</f>
        <v>538906407.30833638</v>
      </c>
      <c r="G78" s="17" cm="1">
        <f t="array" ref="G78">STOWA2024_NDJF_T(G$2*60,$C78,2150,"L","")</f>
        <v>399963818.22028327</v>
      </c>
      <c r="H78" s="17" cm="1">
        <f t="array" ref="H78">STOWA2024_NDJF_T(H$2*60,$C78,2150,"L","")</f>
        <v>96516034.590377733</v>
      </c>
      <c r="I78" s="17" cm="1">
        <f t="array" ref="I78">STOWA2024_NDJF_T(I$2*60,$C78,2150,"L","")</f>
        <v>12601340.541273998</v>
      </c>
      <c r="J78" s="17" cm="1">
        <f t="array" ref="J78">STOWA2024_NDJF_T(J$2*60,$C78,2150,"L","")</f>
        <v>3102999.9086223235</v>
      </c>
      <c r="K78" s="17" cm="1">
        <f t="array" ref="K78">STOWA2024_NDJF_T(K$2*60,$C78,2150,"L","")</f>
        <v>27487.506262383446</v>
      </c>
      <c r="L78" s="17" cm="1">
        <f t="array" ref="L78">STOWA2024_NDJF_T(L$2*60,$C78,2150,"L","")</f>
        <v>3333.2625867962042</v>
      </c>
      <c r="M78" s="17" cm="1">
        <f t="array" ref="M78">STOWA2024_NDJF_T(M$2*60,$C78,2150,"L","")</f>
        <v>974.7700713220446</v>
      </c>
      <c r="N78" s="17" cm="1">
        <f t="array" ref="N78">STOWA2024_NDJF_T(N$2*60,$C78,2150,"L","")</f>
        <v>400.52605303753114</v>
      </c>
      <c r="O78" s="17" cm="1">
        <f t="array" ref="O78">STOWA2024_NDJF_T(O$2*60,$C78,2150,"L","")</f>
        <v>39.968083035799296</v>
      </c>
      <c r="P78" s="17" cm="1">
        <f t="array" ref="P78">STOWA2024_NDJF_T(P$2*60,$C78,2150,"L","")</f>
        <v>18.046523111426083</v>
      </c>
      <c r="R78" s="15" t="s">
        <v>95</v>
      </c>
      <c r="S78">
        <v>120</v>
      </c>
      <c r="T78" s="17" cm="1">
        <f t="array" ref="T78">STOWA2024_NDJF_T(T$34*60,$C78,2150,"M","")</f>
        <v>31379944.442300826</v>
      </c>
      <c r="U78" s="17" cm="1">
        <f t="array" ref="U78">STOWA2024_NDJF_T(U$34*60,$C78,2150,"M","")</f>
        <v>179738331.80104455</v>
      </c>
      <c r="V78" s="17" cm="1">
        <f t="array" ref="V78">STOWA2024_NDJF_T(V$34*60,$C78,2150,"M","")</f>
        <v>243975178.40447682</v>
      </c>
      <c r="W78" s="17" cm="1">
        <f t="array" ref="W78">STOWA2024_NDJF_T(W$34*60,$C78,2150,"M","")</f>
        <v>155169635.11727136</v>
      </c>
      <c r="X78" s="17" cm="1">
        <f t="array" ref="X78">STOWA2024_NDJF_T(X$34*60,$C78,2150,"M","")</f>
        <v>32817531.804169886</v>
      </c>
      <c r="Y78" s="17" cm="1">
        <f t="array" ref="Y78">STOWA2024_NDJF_T(Y$34*60,$C78,2150,"M","")</f>
        <v>3966136.7058633612</v>
      </c>
      <c r="Z78" s="17" cm="1">
        <f t="array" ref="Z78">STOWA2024_NDJF_T(Z$34*60,$C78,2150,"M","")</f>
        <v>969448.94231757789</v>
      </c>
      <c r="AA78" s="17" cm="1">
        <f t="array" ref="AA78">STOWA2024_NDJF_T(AA$34*60,$C78,2150,"M","")</f>
        <v>12992.942803088108</v>
      </c>
      <c r="AB78" s="17" cm="1">
        <f t="array" ref="AB78">STOWA2024_NDJF_T(AB$34*60,$C78,2150,"M","")</f>
        <v>1703.22615531318</v>
      </c>
      <c r="AC78" s="17" cm="1">
        <f t="array" ref="AC78">STOWA2024_NDJF_T(AC$34*60,$C78,2150,"M","")</f>
        <v>525.48306036740109</v>
      </c>
      <c r="AD78" s="17" cm="1">
        <f t="array" ref="AD78">STOWA2024_NDJF_T(AD$34*60,$C78,2150,"M","")</f>
        <v>223.6189147452863</v>
      </c>
      <c r="AE78" s="17" cm="1">
        <f t="array" ref="AE78">STOWA2024_NDJF_T(AE$34*60,$C78,2150,"M","")</f>
        <v>23.287443186894222</v>
      </c>
      <c r="AF78" s="17" cm="1">
        <f t="array" ref="AF78">STOWA2024_NDJF_T(AF$34*60,$C78,2150,"M","")</f>
        <v>10.838944451928876</v>
      </c>
      <c r="AH78" s="15" t="s">
        <v>95</v>
      </c>
      <c r="AI78">
        <v>120</v>
      </c>
      <c r="AJ78" s="17" cm="1">
        <f t="array" ref="AJ78">STOWA2024_NDJF_T(AJ$34*60,$C78,2150,"H","")</f>
        <v>10483100.874120889</v>
      </c>
      <c r="AK78" s="17" cm="1">
        <f t="array" ref="AK78">STOWA2024_NDJF_T(AK$34*60,$C78,2150,"H","")</f>
        <v>41037600.314213581</v>
      </c>
      <c r="AL78" s="17" cm="1">
        <f t="array" ref="AL78">STOWA2024_NDJF_T(AL$34*60,$C78,2150,"H","")</f>
        <v>41121210.730929717</v>
      </c>
      <c r="AM78" s="17" cm="1">
        <f t="array" ref="AM78">STOWA2024_NDJF_T(AM$34*60,$C78,2150,"H","")</f>
        <v>18939627.651129957</v>
      </c>
      <c r="AN78" s="17" cm="1">
        <f t="array" ref="AN78">STOWA2024_NDJF_T(AN$34*60,$C78,2150,"H","")</f>
        <v>3120406.4499375527</v>
      </c>
      <c r="AO78" s="17" cm="1">
        <f t="array" ref="AO78">STOWA2024_NDJF_T(AO$34*60,$C78,2150,"H","")</f>
        <v>336775.24160495074</v>
      </c>
      <c r="AP78" s="17" cm="1">
        <f t="array" ref="AP78">STOWA2024_NDJF_T(AP$34*60,$C78,2150,"H","")</f>
        <v>83697.588224955907</v>
      </c>
      <c r="AQ78" s="17" cm="1">
        <f t="array" ref="AQ78">STOWA2024_NDJF_T(AQ$34*60,$C78,2150,"H","")</f>
        <v>2543.5492289121999</v>
      </c>
      <c r="AR78" s="17" cm="1">
        <f t="array" ref="AR78">STOWA2024_NDJF_T(AR$34*60,$C78,2150,"H","")</f>
        <v>396.22006644519422</v>
      </c>
      <c r="AS78" s="17" cm="1">
        <f t="array" ref="AS78">STOWA2024_NDJF_T(AS$34*60,$C78,2150,"H","")</f>
        <v>137.76251043821551</v>
      </c>
      <c r="AT78" s="17" cm="1">
        <f t="array" ref="AT78">STOWA2024_NDJF_T(AT$34*60,$C78,2150,"H","")</f>
        <v>63.68610557047662</v>
      </c>
      <c r="AU78" s="17" cm="1">
        <f t="array" ref="AU78">STOWA2024_NDJF_T(AU$34*60,$C78,2150,"H","")</f>
        <v>7.7179642798475241</v>
      </c>
      <c r="AV78" s="17" cm="1">
        <f t="array" ref="AV78">STOWA2024_NDJF_T(AV$34*60,$C78,2150,"H","")</f>
        <v>3.9156490074578283</v>
      </c>
    </row>
    <row r="79" spans="2:48" x14ac:dyDescent="0.3">
      <c r="B79" s="15" t="s">
        <v>96</v>
      </c>
      <c r="C79">
        <v>130</v>
      </c>
      <c r="D79" s="17" cm="1">
        <f t="array" ref="D79">STOWA2024_NDJF_T(D$2*60,$C79,2150,"L","")</f>
        <v>81347223.803608745</v>
      </c>
      <c r="E79" s="17" cm="1">
        <f t="array" ref="E79">STOWA2024_NDJF_T(E$2*60,$C79,2150,"L","")</f>
        <v>653795067.0606029</v>
      </c>
      <c r="F79" s="17" cm="1">
        <f t="array" ref="F79">STOWA2024_NDJF_T(F$2*60,$C79,2150,"L","")</f>
        <v>1172413020.9494665</v>
      </c>
      <c r="G79" s="17" cm="1">
        <f t="array" ref="G79">STOWA2024_NDJF_T(G$2*60,$C79,2150,"L","")</f>
        <v>1018364671.1283443</v>
      </c>
      <c r="H79" s="17" cm="1">
        <f t="array" ref="H79">STOWA2024_NDJF_T(H$2*60,$C79,2150,"L","")</f>
        <v>283045006.38086921</v>
      </c>
      <c r="I79" s="17" cm="1">
        <f t="array" ref="I79">STOWA2024_NDJF_T(I$2*60,$C79,2150,"L","")</f>
        <v>40529772.402386881</v>
      </c>
      <c r="J79" s="17" cm="1">
        <f t="array" ref="J79">STOWA2024_NDJF_T(J$2*60,$C79,2150,"L","")</f>
        <v>10150808.902956268</v>
      </c>
      <c r="K79" s="17" cm="1">
        <f t="array" ref="K79">STOWA2024_NDJF_T(K$2*60,$C79,2150,"L","")</f>
        <v>58092.680814161009</v>
      </c>
      <c r="L79" s="17" cm="1">
        <f t="array" ref="L79">STOWA2024_NDJF_T(L$2*60,$C79,2150,"L","")</f>
        <v>7079.6566653867667</v>
      </c>
      <c r="M79" s="17" cm="1">
        <f t="array" ref="M79">STOWA2024_NDJF_T(M$2*60,$C79,2150,"L","")</f>
        <v>2092.2639299681605</v>
      </c>
      <c r="N79" s="17" cm="1">
        <f t="array" ref="N79">STOWA2024_NDJF_T(N$2*60,$C79,2150,"L","")</f>
        <v>867.99111012066362</v>
      </c>
      <c r="O79" s="17" cm="1">
        <f t="array" ref="O79">STOWA2024_NDJF_T(O$2*60,$C79,2150,"L","")</f>
        <v>86.357580206959895</v>
      </c>
      <c r="P79" s="17" cm="1">
        <f t="array" ref="P79">STOWA2024_NDJF_T(P$2*60,$C79,2150,"L","")</f>
        <v>37.888635950189709</v>
      </c>
      <c r="R79" s="15" t="s">
        <v>96</v>
      </c>
      <c r="S79">
        <v>130</v>
      </c>
      <c r="T79" s="17" cm="1">
        <f t="array" ref="T79">STOWA2024_NDJF_T(T$34*60,$C79,2150,"M","")</f>
        <v>50163441.211278126</v>
      </c>
      <c r="U79" s="17" cm="1">
        <f t="array" ref="U79">STOWA2024_NDJF_T(U$34*60,$C79,2150,"M","")</f>
        <v>339197162.4798227</v>
      </c>
      <c r="V79" s="17" cm="1">
        <f t="array" ref="V79">STOWA2024_NDJF_T(V$34*60,$C79,2150,"M","")</f>
        <v>527252166.77410948</v>
      </c>
      <c r="W79" s="17" cm="1">
        <f t="array" ref="W79">STOWA2024_NDJF_T(W$34*60,$C79,2150,"M","")</f>
        <v>389618868.73201072</v>
      </c>
      <c r="X79" s="17" cm="1">
        <f t="array" ref="X79">STOWA2024_NDJF_T(X$34*60,$C79,2150,"M","")</f>
        <v>93662548.394903362</v>
      </c>
      <c r="Y79" s="17" cm="1">
        <f t="array" ref="Y79">STOWA2024_NDJF_T(Y$34*60,$C79,2150,"M","")</f>
        <v>12199965.278552715</v>
      </c>
      <c r="Z79" s="17" cm="1">
        <f t="array" ref="Z79">STOWA2024_NDJF_T(Z$34*60,$C79,2150,"M","")</f>
        <v>3003156.3110689539</v>
      </c>
      <c r="AA79" s="17" cm="1">
        <f t="array" ref="AA79">STOWA2024_NDJF_T(AA$34*60,$C79,2150,"M","")</f>
        <v>26920.105315351761</v>
      </c>
      <c r="AB79" s="17" cm="1">
        <f t="array" ref="AB79">STOWA2024_NDJF_T(AB$34*60,$C79,2150,"M","")</f>
        <v>3523.2313372148747</v>
      </c>
      <c r="AC79" s="17" cm="1">
        <f t="array" ref="AC79">STOWA2024_NDJF_T(AC$34*60,$C79,2150,"M","")</f>
        <v>1092.1102705846815</v>
      </c>
      <c r="AD79" s="17" cm="1">
        <f t="array" ref="AD79">STOWA2024_NDJF_T(AD$34*60,$C79,2150,"M","")</f>
        <v>466.45926795692645</v>
      </c>
      <c r="AE79" s="17" cm="1">
        <f t="array" ref="AE79">STOWA2024_NDJF_T(AE$34*60,$C79,2150,"M","")</f>
        <v>47.13994673279344</v>
      </c>
      <c r="AF79" s="17" cm="1">
        <f t="array" ref="AF79">STOWA2024_NDJF_T(AF$34*60,$C79,2150,"M","")</f>
        <v>21.122943709653683</v>
      </c>
      <c r="AH79" s="15" t="s">
        <v>96</v>
      </c>
      <c r="AI79">
        <v>130</v>
      </c>
      <c r="AJ79" s="17" cm="1">
        <f t="array" ref="AJ79">STOWA2024_NDJF_T(AJ$34*60,$C79,2150,"H","")</f>
        <v>16712652.217043545</v>
      </c>
      <c r="AK79" s="17" cm="1">
        <f t="array" ref="AK79">STOWA2024_NDJF_T(AK$34*60,$C79,2150,"H","")</f>
        <v>76820997.211844102</v>
      </c>
      <c r="AL79" s="17" cm="1">
        <f t="array" ref="AL79">STOWA2024_NDJF_T(AL$34*60,$C79,2150,"H","")</f>
        <v>87379591.596018285</v>
      </c>
      <c r="AM79" s="17" cm="1">
        <f t="array" ref="AM79">STOWA2024_NDJF_T(AM$34*60,$C79,2150,"H","")</f>
        <v>45940593.407187082</v>
      </c>
      <c r="AN79" s="17" cm="1">
        <f t="array" ref="AN79">STOWA2024_NDJF_T(AN$34*60,$C79,2150,"H","")</f>
        <v>8345690.1247788705</v>
      </c>
      <c r="AO79" s="17" cm="1">
        <f t="array" ref="AO79">STOWA2024_NDJF_T(AO$34*60,$C79,2150,"H","")</f>
        <v>935482.88011966948</v>
      </c>
      <c r="AP79" s="17" cm="1">
        <f t="array" ref="AP79">STOWA2024_NDJF_T(AP$34*60,$C79,2150,"H","")</f>
        <v>229642.85942698712</v>
      </c>
      <c r="AQ79" s="17" cm="1">
        <f t="array" ref="AQ79">STOWA2024_NDJF_T(AQ$34*60,$C79,2150,"H","")</f>
        <v>5026.8235626623036</v>
      </c>
      <c r="AR79" s="17" cm="1">
        <f t="array" ref="AR79">STOWA2024_NDJF_T(AR$34*60,$C79,2150,"H","")</f>
        <v>771.05058235566537</v>
      </c>
      <c r="AS79" s="17" cm="1">
        <f t="array" ref="AS79">STOWA2024_NDJF_T(AS$34*60,$C79,2150,"H","")</f>
        <v>266.22152649137797</v>
      </c>
      <c r="AT79" s="17" cm="1">
        <f t="array" ref="AT79">STOWA2024_NDJF_T(AT$34*60,$C79,2150,"H","")</f>
        <v>122.13484284226905</v>
      </c>
      <c r="AU79" s="17" cm="1">
        <f t="array" ref="AU79">STOWA2024_NDJF_T(AU$34*60,$C79,2150,"H","")</f>
        <v>13.748580980376914</v>
      </c>
      <c r="AV79" s="17" cm="1">
        <f t="array" ref="AV79">STOWA2024_NDJF_T(AV$34*60,$C79,2150,"H","")</f>
        <v>6.6419160382888167</v>
      </c>
    </row>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L187"/>
  <sheetViews>
    <sheetView topLeftCell="A163" workbookViewId="0">
      <selection activeCell="J188" sqref="J188"/>
    </sheetView>
  </sheetViews>
  <sheetFormatPr defaultRowHeight="14.4" x14ac:dyDescent="0.3"/>
  <cols>
    <col min="1" max="1" width="8" customWidth="1"/>
    <col min="2" max="3" width="12" bestFit="1" customWidth="1"/>
    <col min="4" max="4" width="18.44140625" bestFit="1" customWidth="1"/>
    <col min="5" max="5" width="18.33203125" customWidth="1"/>
    <col min="6" max="6" width="4.33203125" bestFit="1" customWidth="1"/>
    <col min="7" max="7" width="8" customWidth="1"/>
    <col min="8" max="8" width="19.441406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20</v>
      </c>
      <c r="G1" t="s">
        <v>22</v>
      </c>
      <c r="I1" t="s">
        <v>4</v>
      </c>
      <c r="J1" t="s">
        <v>13</v>
      </c>
      <c r="K1" t="s">
        <v>2</v>
      </c>
      <c r="L1" t="s">
        <v>3</v>
      </c>
    </row>
    <row r="2" spans="1:12" x14ac:dyDescent="0.3">
      <c r="A2">
        <v>12</v>
      </c>
      <c r="B2" s="1">
        <f>365.25*24/A2 - L2</f>
        <v>721.41521583026031</v>
      </c>
      <c r="C2">
        <f>B2</f>
        <v>721.41521583026031</v>
      </c>
      <c r="D2" t="s">
        <v>24</v>
      </c>
      <c r="E2" t="s">
        <v>21</v>
      </c>
      <c r="F2">
        <v>1</v>
      </c>
      <c r="G2">
        <v>10</v>
      </c>
      <c r="I2">
        <v>2014</v>
      </c>
      <c r="J2" s="1">
        <v>12.5</v>
      </c>
      <c r="K2" cm="1">
        <f t="array" ref="K2">STOWA2024_JAARROND_T(A2*60,J2,I2,"","")</f>
        <v>0.11007416151182491</v>
      </c>
      <c r="L2">
        <f>1/K2</f>
        <v>9.08478416973972</v>
      </c>
    </row>
    <row r="3" spans="1:12" x14ac:dyDescent="0.3">
      <c r="A3">
        <v>12</v>
      </c>
      <c r="B3">
        <f>L2-L3</f>
        <v>4.6291183518726315</v>
      </c>
      <c r="C3">
        <f t="shared" ref="C3" si="0">B3</f>
        <v>4.6291183518726315</v>
      </c>
      <c r="D3" t="s">
        <v>24</v>
      </c>
      <c r="E3" t="s">
        <v>21</v>
      </c>
      <c r="F3">
        <v>1</v>
      </c>
      <c r="G3">
        <f t="shared" ref="G3:G7" si="1">G2+5</f>
        <v>15</v>
      </c>
      <c r="I3">
        <v>2014</v>
      </c>
      <c r="J3">
        <f t="shared" ref="J3:J7" si="2">AVERAGE(G3:G4)</f>
        <v>17.5</v>
      </c>
      <c r="K3" cm="1">
        <f t="array" ref="K3">STOWA2024_JAARROND_T(A3*60,J3,I3,"","")</f>
        <v>0.22443334865690096</v>
      </c>
      <c r="L3">
        <f t="shared" ref="L3:L7" si="3">1/K3</f>
        <v>4.4556658178670885</v>
      </c>
    </row>
    <row r="4" spans="1:12" x14ac:dyDescent="0.3">
      <c r="A4">
        <v>12</v>
      </c>
      <c r="B4">
        <f t="shared" ref="B4:B7" si="4">L3-L4</f>
        <v>1.9306352831734004</v>
      </c>
      <c r="C4">
        <f>B4</f>
        <v>1.9306352831734004</v>
      </c>
      <c r="D4" t="s">
        <v>24</v>
      </c>
      <c r="E4" t="s">
        <v>21</v>
      </c>
      <c r="F4">
        <v>1</v>
      </c>
      <c r="G4">
        <f t="shared" si="1"/>
        <v>20</v>
      </c>
      <c r="I4">
        <v>2014</v>
      </c>
      <c r="J4">
        <f t="shared" si="2"/>
        <v>22.5</v>
      </c>
      <c r="K4" cm="1">
        <f t="array" ref="K4">STOWA2024_JAARROND_T(A4*60,J4,I4,"","")</f>
        <v>0.39603481473197716</v>
      </c>
      <c r="L4">
        <f t="shared" si="3"/>
        <v>2.5250305346936881</v>
      </c>
    </row>
    <row r="5" spans="1:12" x14ac:dyDescent="0.3">
      <c r="A5">
        <v>12</v>
      </c>
      <c r="B5">
        <f t="shared" si="4"/>
        <v>1.1024309545435538</v>
      </c>
      <c r="C5">
        <f t="shared" ref="C5:C32" si="5">B5</f>
        <v>1.1024309545435538</v>
      </c>
      <c r="D5" t="s">
        <v>24</v>
      </c>
      <c r="E5" t="s">
        <v>21</v>
      </c>
      <c r="F5">
        <v>1</v>
      </c>
      <c r="G5">
        <f t="shared" si="1"/>
        <v>25</v>
      </c>
      <c r="I5">
        <v>2014</v>
      </c>
      <c r="J5">
        <f t="shared" si="2"/>
        <v>27.5</v>
      </c>
      <c r="K5" cm="1">
        <f t="array" ref="K5">STOWA2024_JAARROND_T(A5*60,J5,I5,"","")</f>
        <v>0.7029384894760512</v>
      </c>
      <c r="L5">
        <f t="shared" si="3"/>
        <v>1.4225995801501343</v>
      </c>
    </row>
    <row r="6" spans="1:12" x14ac:dyDescent="0.3">
      <c r="A6">
        <v>12</v>
      </c>
      <c r="B6">
        <f t="shared" si="4"/>
        <v>0.63094270186675894</v>
      </c>
      <c r="C6">
        <f t="shared" si="5"/>
        <v>0.63094270186675894</v>
      </c>
      <c r="D6" t="s">
        <v>24</v>
      </c>
      <c r="E6" t="s">
        <v>21</v>
      </c>
      <c r="F6">
        <v>1</v>
      </c>
      <c r="G6">
        <f t="shared" si="1"/>
        <v>30</v>
      </c>
      <c r="I6">
        <v>2014</v>
      </c>
      <c r="J6">
        <f t="shared" si="2"/>
        <v>32.5</v>
      </c>
      <c r="K6" cm="1">
        <f t="array" ref="K6">STOWA2024_JAARROND_T(A6*60,J6,I6,"","")</f>
        <v>1.2631735129597998</v>
      </c>
      <c r="L6">
        <f t="shared" si="3"/>
        <v>0.79165687828337539</v>
      </c>
    </row>
    <row r="7" spans="1:12" x14ac:dyDescent="0.3">
      <c r="A7">
        <v>12</v>
      </c>
      <c r="B7">
        <f t="shared" si="4"/>
        <v>0.34472140664558515</v>
      </c>
      <c r="C7">
        <f t="shared" si="5"/>
        <v>0.34472140664558515</v>
      </c>
      <c r="D7" t="s">
        <v>24</v>
      </c>
      <c r="E7" t="s">
        <v>21</v>
      </c>
      <c r="F7">
        <v>1</v>
      </c>
      <c r="G7">
        <f t="shared" si="1"/>
        <v>35</v>
      </c>
      <c r="I7">
        <v>2014</v>
      </c>
      <c r="J7">
        <f t="shared" si="2"/>
        <v>37.5</v>
      </c>
      <c r="K7" cm="1">
        <f t="array" ref="K7">STOWA2024_JAARROND_T(A7*60,J7,I7,"","")</f>
        <v>2.237459462180325</v>
      </c>
      <c r="L7">
        <f t="shared" si="3"/>
        <v>0.44693547163779024</v>
      </c>
    </row>
    <row r="8" spans="1:12" x14ac:dyDescent="0.3">
      <c r="A8">
        <v>12</v>
      </c>
      <c r="B8">
        <f>L7-L8</f>
        <v>0.18493491449861404</v>
      </c>
      <c r="C8">
        <f t="shared" si="5"/>
        <v>0.18493491449861404</v>
      </c>
      <c r="D8" t="s">
        <v>24</v>
      </c>
      <c r="E8" t="s">
        <v>21</v>
      </c>
      <c r="F8">
        <v>1</v>
      </c>
      <c r="G8">
        <f>G7+5</f>
        <v>40</v>
      </c>
      <c r="I8">
        <v>2014</v>
      </c>
      <c r="J8">
        <f>AVERAGE(G8:G9)</f>
        <v>42.5</v>
      </c>
      <c r="K8" cm="1">
        <f t="array" ref="K8">STOWA2024_JAARROND_T(A8*60,J8,I8,"","")</f>
        <v>3.8167857767905211</v>
      </c>
      <c r="L8">
        <f>1/K8</f>
        <v>0.26200055713917619</v>
      </c>
    </row>
    <row r="9" spans="1:12" x14ac:dyDescent="0.3">
      <c r="A9">
        <v>12</v>
      </c>
      <c r="B9">
        <f t="shared" ref="B9:B30" si="6">L8-L9</f>
        <v>0.10113390551019016</v>
      </c>
      <c r="C9">
        <f t="shared" si="5"/>
        <v>0.10113390551019016</v>
      </c>
      <c r="D9" t="s">
        <v>24</v>
      </c>
      <c r="E9" t="s">
        <v>21</v>
      </c>
      <c r="F9">
        <v>1</v>
      </c>
      <c r="G9">
        <f t="shared" ref="G9:G32" si="7">G8+5</f>
        <v>45</v>
      </c>
      <c r="I9">
        <v>2014</v>
      </c>
      <c r="J9">
        <f t="shared" ref="J9:J31" si="8">AVERAGE(G9:G10)</f>
        <v>47.5</v>
      </c>
      <c r="K9" cm="1">
        <f t="array" ref="K9">STOWA2024_JAARROND_T(A9*60,J9,I9,"","")</f>
        <v>6.2163288032273147</v>
      </c>
      <c r="L9">
        <f t="shared" ref="L9:L31" si="9">1/K9</f>
        <v>0.16086665162898603</v>
      </c>
    </row>
    <row r="10" spans="1:12" x14ac:dyDescent="0.3">
      <c r="A10">
        <v>12</v>
      </c>
      <c r="B10">
        <f t="shared" si="6"/>
        <v>5.7488636559029388E-2</v>
      </c>
      <c r="C10">
        <f t="shared" si="5"/>
        <v>5.7488636559029388E-2</v>
      </c>
      <c r="D10" t="s">
        <v>24</v>
      </c>
      <c r="E10" t="s">
        <v>21</v>
      </c>
      <c r="F10">
        <v>1</v>
      </c>
      <c r="G10">
        <f t="shared" si="7"/>
        <v>50</v>
      </c>
      <c r="I10">
        <v>2014</v>
      </c>
      <c r="J10">
        <f t="shared" si="8"/>
        <v>52.5</v>
      </c>
      <c r="K10" cm="1">
        <f t="array" ref="K10">STOWA2024_JAARROND_T(A10*60,J10,I10,"","")</f>
        <v>9.6732366095759605</v>
      </c>
      <c r="L10">
        <f t="shared" si="9"/>
        <v>0.10337801506995664</v>
      </c>
    </row>
    <row r="11" spans="1:12" x14ac:dyDescent="0.3">
      <c r="A11">
        <v>12</v>
      </c>
      <c r="B11">
        <f t="shared" si="6"/>
        <v>3.4161791889455659E-2</v>
      </c>
      <c r="C11">
        <f t="shared" si="5"/>
        <v>3.4161791889455659E-2</v>
      </c>
      <c r="D11" t="s">
        <v>24</v>
      </c>
      <c r="E11" t="s">
        <v>21</v>
      </c>
      <c r="F11">
        <v>1</v>
      </c>
      <c r="G11">
        <f t="shared" si="7"/>
        <v>55</v>
      </c>
      <c r="I11">
        <v>2014</v>
      </c>
      <c r="J11">
        <f t="shared" si="8"/>
        <v>57.5</v>
      </c>
      <c r="K11" cm="1">
        <f t="array" ref="K11">STOWA2024_JAARROND_T(A11*60,J11,I11,"","")</f>
        <v>14.447479998904528</v>
      </c>
      <c r="L11">
        <f t="shared" si="9"/>
        <v>6.9216223180500983E-2</v>
      </c>
    </row>
    <row r="12" spans="1:12" x14ac:dyDescent="0.3">
      <c r="A12">
        <v>12</v>
      </c>
      <c r="B12">
        <f t="shared" si="6"/>
        <v>2.1188420809596924E-2</v>
      </c>
      <c r="C12">
        <f t="shared" si="5"/>
        <v>2.1188420809596924E-2</v>
      </c>
      <c r="D12" t="s">
        <v>24</v>
      </c>
      <c r="E12" t="s">
        <v>21</v>
      </c>
      <c r="F12">
        <v>1</v>
      </c>
      <c r="G12">
        <f t="shared" si="7"/>
        <v>60</v>
      </c>
      <c r="I12">
        <v>2014</v>
      </c>
      <c r="J12">
        <f t="shared" si="8"/>
        <v>62.5</v>
      </c>
      <c r="K12" cm="1">
        <f t="array" ref="K12">STOWA2024_JAARROND_T(A12*60,J12,I12,"","")</f>
        <v>20.821273317427792</v>
      </c>
      <c r="L12">
        <f t="shared" si="9"/>
        <v>4.8027802370904059E-2</v>
      </c>
    </row>
    <row r="13" spans="1:12" x14ac:dyDescent="0.3">
      <c r="A13">
        <v>12</v>
      </c>
      <c r="B13">
        <f t="shared" si="6"/>
        <v>1.366189591830147E-2</v>
      </c>
      <c r="C13">
        <f t="shared" si="5"/>
        <v>1.366189591830147E-2</v>
      </c>
      <c r="D13" t="s">
        <v>24</v>
      </c>
      <c r="E13" t="s">
        <v>21</v>
      </c>
      <c r="F13">
        <v>1</v>
      </c>
      <c r="G13">
        <f t="shared" si="7"/>
        <v>65</v>
      </c>
      <c r="I13">
        <v>2014</v>
      </c>
      <c r="J13">
        <f t="shared" si="8"/>
        <v>67.5</v>
      </c>
      <c r="K13" cm="1">
        <f t="array" ref="K13">STOWA2024_JAARROND_T(A13*60,J13,I13,"","")</f>
        <v>29.098606823573782</v>
      </c>
      <c r="L13">
        <f t="shared" si="9"/>
        <v>3.4365906452602589E-2</v>
      </c>
    </row>
    <row r="14" spans="1:12" x14ac:dyDescent="0.3">
      <c r="A14">
        <v>12</v>
      </c>
      <c r="B14">
        <f t="shared" si="6"/>
        <v>9.1169389991869292E-3</v>
      </c>
      <c r="C14">
        <f t="shared" si="5"/>
        <v>9.1169389991869292E-3</v>
      </c>
      <c r="D14" t="s">
        <v>24</v>
      </c>
      <c r="E14" t="s">
        <v>21</v>
      </c>
      <c r="F14">
        <v>1</v>
      </c>
      <c r="G14">
        <f t="shared" si="7"/>
        <v>70</v>
      </c>
      <c r="I14">
        <v>2014</v>
      </c>
      <c r="J14">
        <f t="shared" si="8"/>
        <v>72.5</v>
      </c>
      <c r="K14" cm="1">
        <f t="array" ref="K14">STOWA2024_JAARROND_T(A14*60,J14,I14,"","")</f>
        <v>39.605579984409253</v>
      </c>
      <c r="L14">
        <f t="shared" si="9"/>
        <v>2.524896745341566E-2</v>
      </c>
    </row>
    <row r="15" spans="1:12" x14ac:dyDescent="0.3">
      <c r="A15">
        <v>12</v>
      </c>
      <c r="B15">
        <f t="shared" si="6"/>
        <v>6.2699778230964065E-3</v>
      </c>
      <c r="C15">
        <f t="shared" si="5"/>
        <v>6.2699778230964065E-3</v>
      </c>
      <c r="D15" t="s">
        <v>24</v>
      </c>
      <c r="E15" t="s">
        <v>21</v>
      </c>
      <c r="F15">
        <v>1</v>
      </c>
      <c r="G15">
        <f t="shared" si="7"/>
        <v>75</v>
      </c>
      <c r="I15">
        <v>2014</v>
      </c>
      <c r="J15">
        <f t="shared" si="8"/>
        <v>77.5</v>
      </c>
      <c r="K15" cm="1">
        <f t="array" ref="K15">STOWA2024_JAARROND_T(A15*60,J15,I15,"","")</f>
        <v>52.689843847244809</v>
      </c>
      <c r="L15">
        <f t="shared" si="9"/>
        <v>1.8978989630319253E-2</v>
      </c>
    </row>
    <row r="16" spans="1:12" x14ac:dyDescent="0.3">
      <c r="A16">
        <v>12</v>
      </c>
      <c r="B16">
        <f t="shared" si="6"/>
        <v>4.4268439338688344E-3</v>
      </c>
      <c r="C16">
        <f t="shared" si="5"/>
        <v>4.4268439338688344E-3</v>
      </c>
      <c r="D16" t="s">
        <v>24</v>
      </c>
      <c r="E16" t="s">
        <v>21</v>
      </c>
      <c r="F16">
        <v>1</v>
      </c>
      <c r="G16">
        <f t="shared" si="7"/>
        <v>80</v>
      </c>
      <c r="I16">
        <v>2014</v>
      </c>
      <c r="J16">
        <f t="shared" si="8"/>
        <v>82.5</v>
      </c>
      <c r="K16" cm="1">
        <f t="array" ref="K16">STOWA2024_JAARROND_T(A16*60,J16,I16,"","")</f>
        <v>68.718388398483498</v>
      </c>
      <c r="L16">
        <f t="shared" si="9"/>
        <v>1.4552145696450419E-2</v>
      </c>
    </row>
    <row r="17" spans="1:12" x14ac:dyDescent="0.3">
      <c r="A17">
        <v>12</v>
      </c>
      <c r="B17">
        <f t="shared" si="6"/>
        <v>3.1988091356298966E-3</v>
      </c>
      <c r="C17">
        <f t="shared" si="5"/>
        <v>3.1988091356298966E-3</v>
      </c>
      <c r="D17" t="s">
        <v>24</v>
      </c>
      <c r="E17" t="s">
        <v>21</v>
      </c>
      <c r="F17">
        <v>1</v>
      </c>
      <c r="G17">
        <f t="shared" si="7"/>
        <v>85</v>
      </c>
      <c r="I17">
        <v>2014</v>
      </c>
      <c r="J17">
        <f t="shared" si="8"/>
        <v>87.5</v>
      </c>
      <c r="K17" cm="1">
        <f t="array" ref="K17">STOWA2024_JAARROND_T(A17*60,J17,I17,"","")</f>
        <v>88.079834033188263</v>
      </c>
      <c r="L17">
        <f t="shared" si="9"/>
        <v>1.1353336560820522E-2</v>
      </c>
    </row>
    <row r="18" spans="1:12" x14ac:dyDescent="0.3">
      <c r="A18">
        <v>12</v>
      </c>
      <c r="B18">
        <f t="shared" si="6"/>
        <v>2.3591033280499878E-3</v>
      </c>
      <c r="C18">
        <f t="shared" si="5"/>
        <v>2.3591033280499878E-3</v>
      </c>
      <c r="D18" t="s">
        <v>24</v>
      </c>
      <c r="E18" t="s">
        <v>21</v>
      </c>
      <c r="F18">
        <v>1</v>
      </c>
      <c r="G18">
        <f t="shared" si="7"/>
        <v>90</v>
      </c>
      <c r="I18">
        <v>2014</v>
      </c>
      <c r="J18">
        <f t="shared" si="8"/>
        <v>92.5</v>
      </c>
      <c r="K18" cm="1">
        <f t="array" ref="K18">STOWA2024_JAARROND_T(A18*60,J18,I18,"","")</f>
        <v>111.18235141562651</v>
      </c>
      <c r="L18">
        <f t="shared" si="9"/>
        <v>8.9942332327705345E-3</v>
      </c>
    </row>
    <row r="19" spans="1:12" x14ac:dyDescent="0.3">
      <c r="A19">
        <v>12</v>
      </c>
      <c r="B19">
        <f t="shared" si="6"/>
        <v>3.8490239355950815E-3</v>
      </c>
      <c r="C19">
        <f t="shared" si="5"/>
        <v>3.8490239355950815E-3</v>
      </c>
      <c r="D19" t="s">
        <v>24</v>
      </c>
      <c r="E19" t="s">
        <v>21</v>
      </c>
      <c r="F19">
        <v>1</v>
      </c>
      <c r="G19">
        <f t="shared" si="7"/>
        <v>95</v>
      </c>
      <c r="I19">
        <v>2014</v>
      </c>
      <c r="J19">
        <f t="shared" si="8"/>
        <v>97.5</v>
      </c>
      <c r="K19" cm="1">
        <f t="array" ref="K19">STOWA2024_JAARROND_T(A19*60,J19,I19,"","")</f>
        <v>194.3555533394854</v>
      </c>
      <c r="L19">
        <f t="shared" si="9"/>
        <v>5.1452092971754531E-3</v>
      </c>
    </row>
    <row r="20" spans="1:12" x14ac:dyDescent="0.3">
      <c r="A20">
        <v>12</v>
      </c>
      <c r="B20">
        <f t="shared" si="6"/>
        <v>1.065462591542967E-3</v>
      </c>
      <c r="C20">
        <f t="shared" si="5"/>
        <v>1.065462591542967E-3</v>
      </c>
      <c r="D20" t="s">
        <v>24</v>
      </c>
      <c r="E20" t="s">
        <v>21</v>
      </c>
      <c r="F20">
        <v>1</v>
      </c>
      <c r="G20">
        <f t="shared" si="7"/>
        <v>100</v>
      </c>
      <c r="I20">
        <v>2014</v>
      </c>
      <c r="J20">
        <f t="shared" si="8"/>
        <v>102.5</v>
      </c>
      <c r="K20" cm="1">
        <f t="array" ref="K20">STOWA2024_JAARROND_T(A20*60,J20,I20,"","")</f>
        <v>245.11325632530151</v>
      </c>
      <c r="L20">
        <f t="shared" si="9"/>
        <v>4.079746705632486E-3</v>
      </c>
    </row>
    <row r="21" spans="1:12" x14ac:dyDescent="0.3">
      <c r="A21">
        <v>12</v>
      </c>
      <c r="B21">
        <f t="shared" si="6"/>
        <v>8.0677254235106844E-4</v>
      </c>
      <c r="C21">
        <f t="shared" si="5"/>
        <v>8.0677254235106844E-4</v>
      </c>
      <c r="D21" t="s">
        <v>24</v>
      </c>
      <c r="E21" t="s">
        <v>21</v>
      </c>
      <c r="F21">
        <v>1</v>
      </c>
      <c r="G21">
        <f t="shared" si="7"/>
        <v>105</v>
      </c>
      <c r="I21">
        <v>2014</v>
      </c>
      <c r="J21">
        <f t="shared" si="8"/>
        <v>107.5</v>
      </c>
      <c r="K21" cm="1">
        <f t="array" ref="K21">STOWA2024_JAARROND_T(A21*60,J21,I21,"","")</f>
        <v>305.53250655587829</v>
      </c>
      <c r="L21">
        <f t="shared" si="9"/>
        <v>3.2729741632814176E-3</v>
      </c>
    </row>
    <row r="22" spans="1:12" x14ac:dyDescent="0.3">
      <c r="A22">
        <v>12</v>
      </c>
      <c r="B22">
        <f t="shared" si="6"/>
        <v>6.1928494066433581E-4</v>
      </c>
      <c r="C22">
        <f t="shared" si="5"/>
        <v>6.1928494066433581E-4</v>
      </c>
      <c r="D22" t="s">
        <v>24</v>
      </c>
      <c r="E22" t="s">
        <v>21</v>
      </c>
      <c r="F22">
        <v>1</v>
      </c>
      <c r="G22">
        <f t="shared" si="7"/>
        <v>110</v>
      </c>
      <c r="I22">
        <v>2014</v>
      </c>
      <c r="J22">
        <f t="shared" si="8"/>
        <v>112.5</v>
      </c>
      <c r="K22" cm="1">
        <f t="array" ref="K22">STOWA2024_JAARROND_T(A22*60,J22,I22,"","")</f>
        <v>376.83387771149592</v>
      </c>
      <c r="L22">
        <f t="shared" si="9"/>
        <v>2.6536892226170818E-3</v>
      </c>
    </row>
    <row r="23" spans="1:12" x14ac:dyDescent="0.3">
      <c r="A23">
        <v>12</v>
      </c>
      <c r="B23">
        <f t="shared" si="6"/>
        <v>4.812975502448873E-4</v>
      </c>
      <c r="C23">
        <f t="shared" si="5"/>
        <v>4.812975502448873E-4</v>
      </c>
      <c r="D23" t="s">
        <v>24</v>
      </c>
      <c r="E23" t="s">
        <v>21</v>
      </c>
      <c r="F23">
        <v>1</v>
      </c>
      <c r="G23">
        <f t="shared" si="7"/>
        <v>115</v>
      </c>
      <c r="I23">
        <v>2014</v>
      </c>
      <c r="J23">
        <f t="shared" si="8"/>
        <v>117.5</v>
      </c>
      <c r="K23" cm="1">
        <f t="array" ref="K23">STOWA2024_JAARROND_T(A23*60,J23,I23,"","")</f>
        <v>460.32214757480926</v>
      </c>
      <c r="L23">
        <f t="shared" si="9"/>
        <v>2.1723916723721945E-3</v>
      </c>
    </row>
    <row r="24" spans="1:12" x14ac:dyDescent="0.3">
      <c r="A24">
        <v>12</v>
      </c>
      <c r="B24">
        <f t="shared" si="6"/>
        <v>3.7830508512548869E-4</v>
      </c>
      <c r="C24">
        <f t="shared" si="5"/>
        <v>3.7830508512548869E-4</v>
      </c>
      <c r="D24" t="s">
        <v>24</v>
      </c>
      <c r="E24" t="s">
        <v>21</v>
      </c>
      <c r="F24">
        <v>1</v>
      </c>
      <c r="G24">
        <f t="shared" si="7"/>
        <v>120</v>
      </c>
      <c r="I24">
        <v>2014</v>
      </c>
      <c r="J24">
        <f t="shared" si="8"/>
        <v>122.5</v>
      </c>
      <c r="K24" cm="1">
        <f t="array" ref="K24">STOWA2024_JAARROND_T(A24*60,J24,I24,"","")</f>
        <v>557.38669867358499</v>
      </c>
      <c r="L24">
        <f t="shared" si="9"/>
        <v>1.7940865872467058E-3</v>
      </c>
    </row>
    <row r="25" spans="1:12" x14ac:dyDescent="0.3">
      <c r="A25">
        <v>12</v>
      </c>
      <c r="B25">
        <f t="shared" si="6"/>
        <v>3.0044812075403875E-4</v>
      </c>
      <c r="C25">
        <f t="shared" si="5"/>
        <v>3.0044812075403875E-4</v>
      </c>
      <c r="D25" t="s">
        <v>24</v>
      </c>
      <c r="E25" t="s">
        <v>21</v>
      </c>
      <c r="F25">
        <v>1</v>
      </c>
      <c r="G25">
        <f t="shared" si="7"/>
        <v>125</v>
      </c>
      <c r="I25">
        <v>2014</v>
      </c>
      <c r="J25">
        <f t="shared" si="8"/>
        <v>127.5</v>
      </c>
      <c r="K25" cm="1">
        <f t="array" ref="K25">STOWA2024_JAARROND_T(A25*60,J25,I25,"","")</f>
        <v>669.50605680916931</v>
      </c>
      <c r="L25">
        <f t="shared" si="9"/>
        <v>1.493638466492667E-3</v>
      </c>
    </row>
    <row r="26" spans="1:12" x14ac:dyDescent="0.3">
      <c r="A26">
        <v>12</v>
      </c>
      <c r="B26">
        <f t="shared" si="6"/>
        <v>2.4088788913857479E-4</v>
      </c>
      <c r="C26">
        <f t="shared" si="5"/>
        <v>2.4088788913857479E-4</v>
      </c>
      <c r="D26" t="s">
        <v>24</v>
      </c>
      <c r="E26" t="s">
        <v>21</v>
      </c>
      <c r="F26">
        <v>1</v>
      </c>
      <c r="G26">
        <f t="shared" si="7"/>
        <v>130</v>
      </c>
      <c r="I26">
        <v>2014</v>
      </c>
      <c r="J26">
        <f t="shared" si="8"/>
        <v>132.5</v>
      </c>
      <c r="K26" cm="1">
        <f t="array" ref="K26">STOWA2024_JAARROND_T(A26*60,J26,I26,"","")</f>
        <v>798.24349561432939</v>
      </c>
      <c r="L26">
        <f t="shared" si="9"/>
        <v>1.2527505773540922E-3</v>
      </c>
    </row>
    <row r="27" spans="1:12" x14ac:dyDescent="0.3">
      <c r="A27">
        <v>12</v>
      </c>
      <c r="B27">
        <f t="shared" si="6"/>
        <v>1.9483393830933924E-4</v>
      </c>
      <c r="C27">
        <f t="shared" si="5"/>
        <v>1.9483393830933924E-4</v>
      </c>
      <c r="D27" t="s">
        <v>24</v>
      </c>
      <c r="E27" t="s">
        <v>21</v>
      </c>
      <c r="F27">
        <v>1</v>
      </c>
      <c r="G27">
        <f t="shared" si="7"/>
        <v>135</v>
      </c>
      <c r="I27">
        <v>2014</v>
      </c>
      <c r="J27">
        <f t="shared" si="8"/>
        <v>137.5</v>
      </c>
      <c r="K27" cm="1">
        <f t="array" ref="K27">STOWA2024_JAARROND_T(A27*60,J27,I27,"","")</f>
        <v>945.2540617027737</v>
      </c>
      <c r="L27">
        <f t="shared" si="9"/>
        <v>1.057916639044753E-3</v>
      </c>
    </row>
    <row r="28" spans="1:12" x14ac:dyDescent="0.3">
      <c r="A28">
        <v>12</v>
      </c>
      <c r="B28">
        <f t="shared" si="6"/>
        <v>1.5886547790903201E-4</v>
      </c>
      <c r="C28">
        <f t="shared" si="5"/>
        <v>1.5886547790903201E-4</v>
      </c>
      <c r="D28" t="s">
        <v>24</v>
      </c>
      <c r="E28" t="s">
        <v>21</v>
      </c>
      <c r="F28">
        <v>1</v>
      </c>
      <c r="G28">
        <f t="shared" si="7"/>
        <v>140</v>
      </c>
      <c r="I28">
        <v>2014</v>
      </c>
      <c r="J28">
        <f t="shared" si="8"/>
        <v>142.5</v>
      </c>
      <c r="K28" cm="1">
        <f t="array" ref="K28">STOWA2024_JAARROND_T(A28*60,J28,I28,"","")</f>
        <v>1112.2837533925833</v>
      </c>
      <c r="L28">
        <f t="shared" si="9"/>
        <v>8.9905116113572097E-4</v>
      </c>
    </row>
    <row r="29" spans="1:12" x14ac:dyDescent="0.3">
      <c r="A29">
        <v>12</v>
      </c>
      <c r="B29">
        <f t="shared" si="6"/>
        <v>1.3051457189222854E-4</v>
      </c>
      <c r="C29">
        <f t="shared" si="5"/>
        <v>1.3051457189222854E-4</v>
      </c>
      <c r="D29" t="s">
        <v>24</v>
      </c>
      <c r="E29" t="s">
        <v>21</v>
      </c>
      <c r="F29">
        <v>1</v>
      </c>
      <c r="G29">
        <f t="shared" si="7"/>
        <v>145</v>
      </c>
      <c r="I29">
        <v>2014</v>
      </c>
      <c r="J29">
        <f t="shared" si="8"/>
        <v>147.5</v>
      </c>
      <c r="K29" cm="1">
        <f t="array" ref="K29">STOWA2024_JAARROND_T(A29*60,J29,I29,"","")</f>
        <v>1301.1742238379934</v>
      </c>
      <c r="L29">
        <f t="shared" si="9"/>
        <v>7.6853658924349243E-4</v>
      </c>
    </row>
    <row r="30" spans="1:12" x14ac:dyDescent="0.3">
      <c r="A30">
        <v>12</v>
      </c>
      <c r="B30">
        <f t="shared" si="6"/>
        <v>1.079661711030532E-4</v>
      </c>
      <c r="C30">
        <f t="shared" si="5"/>
        <v>1.079661711030532E-4</v>
      </c>
      <c r="D30" t="s">
        <v>24</v>
      </c>
      <c r="E30" t="s">
        <v>21</v>
      </c>
      <c r="F30">
        <v>1</v>
      </c>
      <c r="G30">
        <f t="shared" si="7"/>
        <v>150</v>
      </c>
      <c r="I30">
        <v>2014</v>
      </c>
      <c r="J30">
        <f t="shared" si="8"/>
        <v>152.5</v>
      </c>
      <c r="K30" cm="1">
        <f t="array" ref="K30">STOWA2024_JAARROND_T(A30*60,J30,I30,"","")</f>
        <v>1513.8431460722738</v>
      </c>
      <c r="L30">
        <f t="shared" si="9"/>
        <v>6.6057041814043924E-4</v>
      </c>
    </row>
    <row r="31" spans="1:12" x14ac:dyDescent="0.3">
      <c r="A31">
        <v>12</v>
      </c>
      <c r="B31">
        <f>L30-L31</f>
        <v>8.9898498427064743E-5</v>
      </c>
      <c r="C31">
        <f t="shared" si="5"/>
        <v>8.9898498427064743E-5</v>
      </c>
      <c r="D31" t="s">
        <v>24</v>
      </c>
      <c r="E31" t="s">
        <v>21</v>
      </c>
      <c r="F31">
        <v>1</v>
      </c>
      <c r="G31">
        <f t="shared" si="7"/>
        <v>155</v>
      </c>
      <c r="I31">
        <v>2014</v>
      </c>
      <c r="J31">
        <f t="shared" si="8"/>
        <v>157.5</v>
      </c>
      <c r="K31" cm="1">
        <f t="array" ref="K31">STOWA2024_JAARROND_T(A31*60,J31,I31,"","")</f>
        <v>1752.3203183052351</v>
      </c>
      <c r="L31">
        <f t="shared" si="9"/>
        <v>5.7067191971337449E-4</v>
      </c>
    </row>
    <row r="32" spans="1:12" x14ac:dyDescent="0.3">
      <c r="A32">
        <v>12</v>
      </c>
      <c r="B32" s="1">
        <f>L31</f>
        <v>5.7067191971337449E-4</v>
      </c>
      <c r="C32">
        <f t="shared" si="5"/>
        <v>5.7067191971337449E-4</v>
      </c>
      <c r="D32" t="s">
        <v>24</v>
      </c>
      <c r="E32" t="s">
        <v>21</v>
      </c>
      <c r="F32">
        <v>1</v>
      </c>
      <c r="G32">
        <f t="shared" si="7"/>
        <v>160</v>
      </c>
      <c r="I32">
        <v>2014</v>
      </c>
      <c r="J32" s="1">
        <v>999</v>
      </c>
      <c r="K32" cm="1">
        <f t="array" ref="K32">STOWA2024_JAARROND_T(A32*60,J32,I32,"","")</f>
        <v>6245298.7520468431</v>
      </c>
      <c r="L32">
        <f>1/K32</f>
        <v>1.6012044254444331E-7</v>
      </c>
    </row>
    <row r="33" spans="1:12" x14ac:dyDescent="0.3">
      <c r="A33">
        <v>24</v>
      </c>
      <c r="B33" s="1">
        <f>365.25*24/A33 - L33</f>
        <v>343.50143592245649</v>
      </c>
      <c r="C33">
        <f>B33</f>
        <v>343.50143592245649</v>
      </c>
      <c r="D33" t="s">
        <v>24</v>
      </c>
      <c r="E33" t="s">
        <v>21</v>
      </c>
      <c r="F33">
        <v>1</v>
      </c>
      <c r="G33">
        <v>10</v>
      </c>
      <c r="I33">
        <v>2014</v>
      </c>
      <c r="J33" s="1">
        <v>12.5</v>
      </c>
      <c r="K33" cm="1">
        <f t="array" ref="K33">STOWA2024_JAARROND_T(A33*60,J33,I33,"","")</f>
        <v>4.5980047070443134E-2</v>
      </c>
      <c r="L33">
        <f>1/K33</f>
        <v>21.748564077543527</v>
      </c>
    </row>
    <row r="34" spans="1:12" x14ac:dyDescent="0.3">
      <c r="A34">
        <v>24</v>
      </c>
      <c r="B34">
        <f>L33-L34</f>
        <v>11.476327517562893</v>
      </c>
      <c r="C34">
        <f t="shared" ref="C34:C187" si="10">B34</f>
        <v>11.476327517562893</v>
      </c>
      <c r="D34" t="s">
        <v>24</v>
      </c>
      <c r="E34" t="s">
        <v>21</v>
      </c>
      <c r="F34">
        <v>1</v>
      </c>
      <c r="G34">
        <f t="shared" ref="G34:G38" si="11">G33+5</f>
        <v>15</v>
      </c>
      <c r="I34">
        <v>2014</v>
      </c>
      <c r="J34">
        <f t="shared" ref="J34:J38" si="12">AVERAGE(G34:G35)</f>
        <v>17.5</v>
      </c>
      <c r="K34" cm="1">
        <f t="array" ref="K34">STOWA2024_JAARROND_T(A34*60,J34,I34,"","")</f>
        <v>9.7349782996224654E-2</v>
      </c>
      <c r="L34">
        <f t="shared" ref="L34:L38" si="13">1/K34</f>
        <v>10.272236559980634</v>
      </c>
    </row>
    <row r="35" spans="1:12" x14ac:dyDescent="0.3">
      <c r="A35">
        <v>24</v>
      </c>
      <c r="B35">
        <f t="shared" ref="B35:B38" si="14">L34-L35</f>
        <v>5.0673260409223664</v>
      </c>
      <c r="C35">
        <f>B35</f>
        <v>5.0673260409223664</v>
      </c>
      <c r="D35" t="s">
        <v>24</v>
      </c>
      <c r="E35" t="s">
        <v>21</v>
      </c>
      <c r="F35">
        <v>1</v>
      </c>
      <c r="G35">
        <f t="shared" si="11"/>
        <v>20</v>
      </c>
      <c r="I35">
        <v>2014</v>
      </c>
      <c r="J35">
        <f t="shared" si="12"/>
        <v>22.5</v>
      </c>
      <c r="K35" cm="1">
        <f t="array" ref="K35">STOWA2024_JAARROND_T(A35*60,J35,I35,"","")</f>
        <v>0.19212626160207871</v>
      </c>
      <c r="L35">
        <f t="shared" si="13"/>
        <v>5.2049105190582674</v>
      </c>
    </row>
    <row r="36" spans="1:12" x14ac:dyDescent="0.3">
      <c r="A36">
        <v>24</v>
      </c>
      <c r="B36">
        <f t="shared" si="14"/>
        <v>2.4096553692327864</v>
      </c>
      <c r="C36">
        <f t="shared" si="10"/>
        <v>2.4096553692327864</v>
      </c>
      <c r="D36" t="s">
        <v>24</v>
      </c>
      <c r="E36" t="s">
        <v>21</v>
      </c>
      <c r="F36">
        <v>1</v>
      </c>
      <c r="G36">
        <f t="shared" si="11"/>
        <v>25</v>
      </c>
      <c r="I36">
        <v>2014</v>
      </c>
      <c r="J36">
        <f t="shared" si="12"/>
        <v>27.5</v>
      </c>
      <c r="K36" cm="1">
        <f t="array" ref="K36">STOWA2024_JAARROND_T(A36*60,J36,I36,"","")</f>
        <v>0.3577490949484286</v>
      </c>
      <c r="L36">
        <f t="shared" si="13"/>
        <v>2.795255149825481</v>
      </c>
    </row>
    <row r="37" spans="1:12" x14ac:dyDescent="0.3">
      <c r="A37">
        <v>24</v>
      </c>
      <c r="B37">
        <f t="shared" si="14"/>
        <v>1.2186913402979787</v>
      </c>
      <c r="C37">
        <f t="shared" si="10"/>
        <v>1.2186913402979787</v>
      </c>
      <c r="D37" t="s">
        <v>24</v>
      </c>
      <c r="E37" t="s">
        <v>21</v>
      </c>
      <c r="F37">
        <v>1</v>
      </c>
      <c r="G37">
        <f t="shared" si="11"/>
        <v>30</v>
      </c>
      <c r="I37">
        <v>2014</v>
      </c>
      <c r="J37">
        <f t="shared" si="12"/>
        <v>32.5</v>
      </c>
      <c r="K37" cm="1">
        <f t="array" ref="K37">STOWA2024_JAARROND_T(A37*60,J37,I37,"","")</f>
        <v>0.6342908507456485</v>
      </c>
      <c r="L37">
        <f t="shared" si="13"/>
        <v>1.5765638095275023</v>
      </c>
    </row>
    <row r="38" spans="1:12" x14ac:dyDescent="0.3">
      <c r="A38">
        <v>24</v>
      </c>
      <c r="B38">
        <f t="shared" si="14"/>
        <v>0.6492279072005247</v>
      </c>
      <c r="C38">
        <f t="shared" si="10"/>
        <v>0.6492279072005247</v>
      </c>
      <c r="D38" t="s">
        <v>24</v>
      </c>
      <c r="E38" t="s">
        <v>21</v>
      </c>
      <c r="F38">
        <v>1</v>
      </c>
      <c r="G38">
        <f t="shared" si="11"/>
        <v>35</v>
      </c>
      <c r="I38">
        <v>2014</v>
      </c>
      <c r="J38">
        <f t="shared" si="12"/>
        <v>37.5</v>
      </c>
      <c r="K38" cm="1">
        <f t="array" ref="K38">STOWA2024_JAARROND_T(A38*60,J38,I38,"","")</f>
        <v>1.0783579040676472</v>
      </c>
      <c r="L38">
        <f t="shared" si="13"/>
        <v>0.9273359023269776</v>
      </c>
    </row>
    <row r="39" spans="1:12" x14ac:dyDescent="0.3">
      <c r="A39">
        <v>24</v>
      </c>
      <c r="B39">
        <f>L38-L39</f>
        <v>0.36188627013527064</v>
      </c>
      <c r="C39">
        <f t="shared" si="10"/>
        <v>0.36188627013527064</v>
      </c>
      <c r="D39" t="s">
        <v>24</v>
      </c>
      <c r="E39" t="s">
        <v>21</v>
      </c>
      <c r="F39">
        <v>1</v>
      </c>
      <c r="G39">
        <f>G38+5</f>
        <v>40</v>
      </c>
      <c r="I39">
        <v>2014</v>
      </c>
      <c r="J39">
        <f>AVERAGE(G39:G40)</f>
        <v>42.5</v>
      </c>
      <c r="K39" cm="1">
        <f t="array" ref="K39">STOWA2024_JAARROND_T(A39*60,J39,I39,"","")</f>
        <v>1.7685041126014305</v>
      </c>
      <c r="L39">
        <f>1/K39</f>
        <v>0.56544963219170696</v>
      </c>
    </row>
    <row r="40" spans="1:12" x14ac:dyDescent="0.3">
      <c r="A40">
        <v>24</v>
      </c>
      <c r="B40">
        <f t="shared" ref="B40:B62" si="15">L39-L40</f>
        <v>0.2096154332648848</v>
      </c>
      <c r="C40">
        <f t="shared" si="10"/>
        <v>0.2096154332648848</v>
      </c>
      <c r="D40" t="s">
        <v>24</v>
      </c>
      <c r="E40" t="s">
        <v>21</v>
      </c>
      <c r="F40">
        <v>1</v>
      </c>
      <c r="G40">
        <f t="shared" ref="G40:G62" si="16">G39+5</f>
        <v>45</v>
      </c>
      <c r="I40">
        <v>2014</v>
      </c>
      <c r="J40">
        <f t="shared" ref="J40:J62" si="17">AVERAGE(G40:G41)</f>
        <v>47.5</v>
      </c>
      <c r="K40" cm="1">
        <f t="array" ref="K40">STOWA2024_JAARROND_T(A40*60,J40,I40,"","")</f>
        <v>2.8102976133714779</v>
      </c>
      <c r="L40">
        <f t="shared" ref="L40:L62" si="18">1/K40</f>
        <v>0.35583419892682217</v>
      </c>
    </row>
    <row r="41" spans="1:12" x14ac:dyDescent="0.3">
      <c r="A41">
        <v>24</v>
      </c>
      <c r="B41">
        <f t="shared" si="15"/>
        <v>0.12560813774259752</v>
      </c>
      <c r="C41">
        <f t="shared" si="10"/>
        <v>0.12560813774259752</v>
      </c>
      <c r="D41" t="s">
        <v>24</v>
      </c>
      <c r="E41" t="s">
        <v>21</v>
      </c>
      <c r="F41">
        <v>1</v>
      </c>
      <c r="G41">
        <f t="shared" si="16"/>
        <v>50</v>
      </c>
      <c r="I41">
        <v>2014</v>
      </c>
      <c r="J41">
        <f t="shared" si="17"/>
        <v>52.5</v>
      </c>
      <c r="K41" cm="1">
        <f t="array" ref="K41">STOWA2024_JAARROND_T(A41*60,J41,I41,"","")</f>
        <v>4.3435569146961592</v>
      </c>
      <c r="L41">
        <f t="shared" si="18"/>
        <v>0.23022606118422465</v>
      </c>
    </row>
    <row r="42" spans="1:12" x14ac:dyDescent="0.3">
      <c r="A42">
        <v>24</v>
      </c>
      <c r="B42">
        <f t="shared" si="15"/>
        <v>7.7558203292288325E-2</v>
      </c>
      <c r="C42">
        <f t="shared" si="10"/>
        <v>7.7558203292288325E-2</v>
      </c>
      <c r="D42" t="s">
        <v>24</v>
      </c>
      <c r="E42" t="s">
        <v>21</v>
      </c>
      <c r="F42">
        <v>1</v>
      </c>
      <c r="G42">
        <f t="shared" si="16"/>
        <v>55</v>
      </c>
      <c r="I42">
        <v>2014</v>
      </c>
      <c r="J42">
        <f t="shared" si="17"/>
        <v>57.5</v>
      </c>
      <c r="K42" cm="1">
        <f t="array" ref="K42">STOWA2024_JAARROND_T(A42*60,J42,I42,"","")</f>
        <v>6.5501672310607457</v>
      </c>
      <c r="L42">
        <f t="shared" si="18"/>
        <v>0.15266785789193632</v>
      </c>
    </row>
    <row r="43" spans="1:12" x14ac:dyDescent="0.3">
      <c r="A43">
        <v>24</v>
      </c>
      <c r="B43">
        <f t="shared" si="15"/>
        <v>4.9179775613164681E-2</v>
      </c>
      <c r="C43">
        <f t="shared" si="10"/>
        <v>4.9179775613164681E-2</v>
      </c>
      <c r="D43" t="s">
        <v>24</v>
      </c>
      <c r="E43" t="s">
        <v>21</v>
      </c>
      <c r="F43">
        <v>1</v>
      </c>
      <c r="G43">
        <f t="shared" si="16"/>
        <v>60</v>
      </c>
      <c r="I43">
        <v>2014</v>
      </c>
      <c r="J43">
        <f t="shared" si="17"/>
        <v>62.5</v>
      </c>
      <c r="K43" cm="1">
        <f t="array" ref="K43">STOWA2024_JAARROND_T(A43*60,J43,I43,"","")</f>
        <v>9.6629484089408866</v>
      </c>
      <c r="L43">
        <f t="shared" si="18"/>
        <v>0.10348808227877164</v>
      </c>
    </row>
    <row r="44" spans="1:12" x14ac:dyDescent="0.3">
      <c r="A44">
        <v>24</v>
      </c>
      <c r="B44">
        <f t="shared" si="15"/>
        <v>3.1939352112677219E-2</v>
      </c>
      <c r="C44">
        <f t="shared" si="10"/>
        <v>3.1939352112677219E-2</v>
      </c>
      <c r="D44" t="s">
        <v>24</v>
      </c>
      <c r="E44" t="s">
        <v>21</v>
      </c>
      <c r="F44">
        <v>1</v>
      </c>
      <c r="G44">
        <f t="shared" si="16"/>
        <v>65</v>
      </c>
      <c r="I44">
        <v>2014</v>
      </c>
      <c r="J44">
        <f t="shared" si="17"/>
        <v>67.5</v>
      </c>
      <c r="K44" cm="1">
        <f t="array" ref="K44">STOWA2024_JAARROND_T(A44*60,J44,I44,"","")</f>
        <v>13.976488439118112</v>
      </c>
      <c r="L44">
        <f t="shared" si="18"/>
        <v>7.1548730166094421E-2</v>
      </c>
    </row>
    <row r="45" spans="1:12" x14ac:dyDescent="0.3">
      <c r="A45">
        <v>24</v>
      </c>
      <c r="B45">
        <f t="shared" si="15"/>
        <v>2.1190637922994526E-2</v>
      </c>
      <c r="C45">
        <f t="shared" si="10"/>
        <v>2.1190637922994526E-2</v>
      </c>
      <c r="D45" t="s">
        <v>24</v>
      </c>
      <c r="E45" t="s">
        <v>21</v>
      </c>
      <c r="F45">
        <v>1</v>
      </c>
      <c r="G45">
        <f t="shared" si="16"/>
        <v>70</v>
      </c>
      <c r="I45">
        <v>2014</v>
      </c>
      <c r="J45">
        <f t="shared" si="17"/>
        <v>72.5</v>
      </c>
      <c r="K45" cm="1">
        <f t="array" ref="K45">STOWA2024_JAARROND_T(A45*60,J45,I45,"","")</f>
        <v>19.857781648529802</v>
      </c>
      <c r="L45">
        <f t="shared" si="18"/>
        <v>5.0358092243099895E-2</v>
      </c>
    </row>
    <row r="46" spans="1:12" x14ac:dyDescent="0.3">
      <c r="A46">
        <v>24</v>
      </c>
      <c r="B46">
        <f t="shared" si="15"/>
        <v>1.4336502910128675E-2</v>
      </c>
      <c r="C46">
        <f t="shared" si="10"/>
        <v>1.4336502910128675E-2</v>
      </c>
      <c r="D46" t="s">
        <v>24</v>
      </c>
      <c r="E46" t="s">
        <v>21</v>
      </c>
      <c r="F46">
        <v>1</v>
      </c>
      <c r="G46">
        <f t="shared" si="16"/>
        <v>75</v>
      </c>
      <c r="I46">
        <v>2014</v>
      </c>
      <c r="J46">
        <f t="shared" si="17"/>
        <v>77.5</v>
      </c>
      <c r="K46" cm="1">
        <f t="array" ref="K46">STOWA2024_JAARROND_T(A46*60,J46,I46,"","")</f>
        <v>27.76112932598123</v>
      </c>
      <c r="L46">
        <f t="shared" si="18"/>
        <v>3.602158933297122E-2</v>
      </c>
    </row>
    <row r="47" spans="1:12" x14ac:dyDescent="0.3">
      <c r="A47">
        <v>24</v>
      </c>
      <c r="B47">
        <f t="shared" si="15"/>
        <v>9.8717915732990068E-3</v>
      </c>
      <c r="C47">
        <f t="shared" si="10"/>
        <v>9.8717915732990068E-3</v>
      </c>
      <c r="D47" t="s">
        <v>24</v>
      </c>
      <c r="E47" t="s">
        <v>21</v>
      </c>
      <c r="F47">
        <v>1</v>
      </c>
      <c r="G47">
        <f t="shared" si="16"/>
        <v>80</v>
      </c>
      <c r="I47">
        <v>2014</v>
      </c>
      <c r="J47">
        <f t="shared" si="17"/>
        <v>82.5</v>
      </c>
      <c r="K47" cm="1">
        <f t="array" ref="K47">STOWA2024_JAARROND_T(A47*60,J47,I47,"","")</f>
        <v>38.241213534055838</v>
      </c>
      <c r="L47">
        <f t="shared" si="18"/>
        <v>2.6149797759672213E-2</v>
      </c>
    </row>
    <row r="48" spans="1:12" x14ac:dyDescent="0.3">
      <c r="A48">
        <v>24</v>
      </c>
      <c r="B48">
        <f t="shared" si="15"/>
        <v>6.9078766837385869E-3</v>
      </c>
      <c r="C48">
        <f t="shared" si="10"/>
        <v>6.9078766837385869E-3</v>
      </c>
      <c r="D48" t="s">
        <v>24</v>
      </c>
      <c r="E48" t="s">
        <v>21</v>
      </c>
      <c r="F48">
        <v>1</v>
      </c>
      <c r="G48">
        <f t="shared" si="16"/>
        <v>85</v>
      </c>
      <c r="I48">
        <v>2014</v>
      </c>
      <c r="J48">
        <f t="shared" si="17"/>
        <v>87.5</v>
      </c>
      <c r="K48" cm="1">
        <f t="array" ref="K48">STOWA2024_JAARROND_T(A48*60,J48,I48,"","")</f>
        <v>51.969862887065169</v>
      </c>
      <c r="L48">
        <f t="shared" si="18"/>
        <v>1.9241921075933626E-2</v>
      </c>
    </row>
    <row r="49" spans="1:12" x14ac:dyDescent="0.3">
      <c r="A49">
        <v>24</v>
      </c>
      <c r="B49">
        <f t="shared" si="15"/>
        <v>4.9062085412348057E-3</v>
      </c>
      <c r="C49">
        <f t="shared" si="10"/>
        <v>4.9062085412348057E-3</v>
      </c>
      <c r="D49" t="s">
        <v>24</v>
      </c>
      <c r="E49" t="s">
        <v>21</v>
      </c>
      <c r="F49">
        <v>1</v>
      </c>
      <c r="G49">
        <f t="shared" si="16"/>
        <v>90</v>
      </c>
      <c r="I49">
        <v>2014</v>
      </c>
      <c r="J49">
        <f t="shared" si="17"/>
        <v>92.5</v>
      </c>
      <c r="K49" cm="1">
        <f t="array" ref="K49">STOWA2024_JAARROND_T(A49*60,J49,I49,"","")</f>
        <v>69.755863029448577</v>
      </c>
      <c r="L49">
        <f t="shared" si="18"/>
        <v>1.433571253469882E-2</v>
      </c>
    </row>
    <row r="50" spans="1:12" x14ac:dyDescent="0.3">
      <c r="A50">
        <v>24</v>
      </c>
      <c r="B50">
        <f t="shared" si="15"/>
        <v>3.5321025055577073E-3</v>
      </c>
      <c r="C50">
        <f t="shared" si="10"/>
        <v>3.5321025055577073E-3</v>
      </c>
      <c r="D50" t="s">
        <v>24</v>
      </c>
      <c r="E50" t="s">
        <v>21</v>
      </c>
      <c r="F50">
        <v>1</v>
      </c>
      <c r="G50">
        <f t="shared" si="16"/>
        <v>95</v>
      </c>
      <c r="I50">
        <v>2014</v>
      </c>
      <c r="J50">
        <f t="shared" si="17"/>
        <v>97.5</v>
      </c>
      <c r="K50" cm="1">
        <f t="array" ref="K50">STOWA2024_JAARROND_T(A50*60,J50,I50,"","")</f>
        <v>92.56165275335286</v>
      </c>
      <c r="L50">
        <f t="shared" si="18"/>
        <v>1.0803610029141113E-2</v>
      </c>
    </row>
    <row r="51" spans="1:12" x14ac:dyDescent="0.3">
      <c r="A51">
        <v>24</v>
      </c>
      <c r="B51">
        <f t="shared" si="15"/>
        <v>2.5751118827855718E-3</v>
      </c>
      <c r="C51">
        <f t="shared" si="10"/>
        <v>2.5751118827855718E-3</v>
      </c>
      <c r="D51" t="s">
        <v>24</v>
      </c>
      <c r="E51" t="s">
        <v>21</v>
      </c>
      <c r="F51">
        <v>1</v>
      </c>
      <c r="G51">
        <f t="shared" si="16"/>
        <v>100</v>
      </c>
      <c r="I51">
        <v>2014</v>
      </c>
      <c r="J51">
        <f t="shared" si="17"/>
        <v>102.5</v>
      </c>
      <c r="K51" cm="1">
        <f t="array" ref="K51">STOWA2024_JAARROND_T(A51*60,J51,I51,"","")</f>
        <v>121.52886009251968</v>
      </c>
      <c r="L51">
        <f t="shared" si="18"/>
        <v>8.2284981463555413E-3</v>
      </c>
    </row>
    <row r="52" spans="1:12" x14ac:dyDescent="0.3">
      <c r="A52">
        <v>24</v>
      </c>
      <c r="B52">
        <f t="shared" si="15"/>
        <v>1.8993986003384136E-3</v>
      </c>
      <c r="C52">
        <f t="shared" si="10"/>
        <v>1.8993986003384136E-3</v>
      </c>
      <c r="D52" t="s">
        <v>24</v>
      </c>
      <c r="E52" t="s">
        <v>21</v>
      </c>
      <c r="F52">
        <v>1</v>
      </c>
      <c r="G52">
        <f t="shared" si="16"/>
        <v>105</v>
      </c>
      <c r="I52">
        <v>2014</v>
      </c>
      <c r="J52">
        <f t="shared" si="17"/>
        <v>107.5</v>
      </c>
      <c r="K52" cm="1">
        <f t="array" ref="K52">STOWA2024_JAARROND_T(A52*60,J52,I52,"","")</f>
        <v>158.00035893404382</v>
      </c>
      <c r="L52">
        <f t="shared" si="18"/>
        <v>6.3290995460171277E-3</v>
      </c>
    </row>
    <row r="53" spans="1:12" x14ac:dyDescent="0.3">
      <c r="A53">
        <v>24</v>
      </c>
      <c r="B53">
        <f t="shared" si="15"/>
        <v>1.41626514000879E-3</v>
      </c>
      <c r="C53">
        <f t="shared" si="10"/>
        <v>1.41626514000879E-3</v>
      </c>
      <c r="D53" t="s">
        <v>24</v>
      </c>
      <c r="E53" t="s">
        <v>21</v>
      </c>
      <c r="F53">
        <v>1</v>
      </c>
      <c r="G53">
        <f t="shared" si="16"/>
        <v>110</v>
      </c>
      <c r="I53">
        <v>2014</v>
      </c>
      <c r="J53">
        <f t="shared" si="17"/>
        <v>112.5</v>
      </c>
      <c r="K53" cm="1">
        <f t="array" ref="K53">STOWA2024_JAARROND_T(A53*60,J53,I53,"","")</f>
        <v>203.5484849188102</v>
      </c>
      <c r="L53">
        <f t="shared" si="18"/>
        <v>4.9128344060083377E-3</v>
      </c>
    </row>
    <row r="54" spans="1:12" x14ac:dyDescent="0.3">
      <c r="A54">
        <v>24</v>
      </c>
      <c r="B54">
        <f t="shared" si="15"/>
        <v>1.0666494825457328E-3</v>
      </c>
      <c r="C54">
        <f t="shared" si="10"/>
        <v>1.0666494825457328E-3</v>
      </c>
      <c r="D54" t="s">
        <v>24</v>
      </c>
      <c r="E54" t="s">
        <v>21</v>
      </c>
      <c r="F54">
        <v>1</v>
      </c>
      <c r="G54">
        <f t="shared" si="16"/>
        <v>115</v>
      </c>
      <c r="I54">
        <v>2014</v>
      </c>
      <c r="J54">
        <f t="shared" si="17"/>
        <v>117.5</v>
      </c>
      <c r="K54" cm="1">
        <f t="array" ref="K54">STOWA2024_JAARROND_T(A54*60,J54,I54,"","")</f>
        <v>259.99789919090267</v>
      </c>
      <c r="L54">
        <f t="shared" si="18"/>
        <v>3.8461849234626049E-3</v>
      </c>
    </row>
    <row r="55" spans="1:12" x14ac:dyDescent="0.3">
      <c r="A55">
        <v>24</v>
      </c>
      <c r="B55">
        <f t="shared" si="15"/>
        <v>8.1095668620019285E-4</v>
      </c>
      <c r="C55">
        <f t="shared" si="10"/>
        <v>8.1095668620019285E-4</v>
      </c>
      <c r="D55" t="s">
        <v>24</v>
      </c>
      <c r="E55" t="s">
        <v>21</v>
      </c>
      <c r="F55">
        <v>1</v>
      </c>
      <c r="G55">
        <f t="shared" si="16"/>
        <v>120</v>
      </c>
      <c r="I55">
        <v>2014</v>
      </c>
      <c r="J55">
        <f t="shared" si="17"/>
        <v>122.5</v>
      </c>
      <c r="K55" cm="1">
        <f t="array" ref="K55">STOWA2024_JAARROND_T(A55*60,J55,I55,"","")</f>
        <v>329.46451529521158</v>
      </c>
      <c r="L55">
        <f t="shared" si="18"/>
        <v>3.035228237262412E-3</v>
      </c>
    </row>
    <row r="56" spans="1:12" x14ac:dyDescent="0.3">
      <c r="A56">
        <v>24</v>
      </c>
      <c r="B56">
        <f t="shared" si="15"/>
        <v>6.2199121644724437E-4</v>
      </c>
      <c r="C56">
        <f t="shared" si="10"/>
        <v>6.2199121644724437E-4</v>
      </c>
      <c r="D56" t="s">
        <v>24</v>
      </c>
      <c r="E56" t="s">
        <v>21</v>
      </c>
      <c r="F56">
        <v>1</v>
      </c>
      <c r="G56">
        <f t="shared" si="16"/>
        <v>125</v>
      </c>
      <c r="I56">
        <v>2014</v>
      </c>
      <c r="J56">
        <f t="shared" si="17"/>
        <v>127.5</v>
      </c>
      <c r="K56" cm="1">
        <f t="array" ref="K56">STOWA2024_JAARROND_T(A56*60,J56,I56,"","")</f>
        <v>414.38117821605846</v>
      </c>
      <c r="L56">
        <f t="shared" si="18"/>
        <v>2.4132370208151677E-3</v>
      </c>
    </row>
    <row r="57" spans="1:12" x14ac:dyDescent="0.3">
      <c r="A57">
        <v>24</v>
      </c>
      <c r="B57">
        <f t="shared" si="15"/>
        <v>4.8103836630872146E-4</v>
      </c>
      <c r="C57">
        <f t="shared" si="10"/>
        <v>4.8103836630872146E-4</v>
      </c>
      <c r="D57" t="s">
        <v>24</v>
      </c>
      <c r="E57" t="s">
        <v>21</v>
      </c>
      <c r="F57">
        <v>1</v>
      </c>
      <c r="G57">
        <f t="shared" si="16"/>
        <v>130</v>
      </c>
      <c r="I57">
        <v>2014</v>
      </c>
      <c r="J57">
        <f t="shared" si="17"/>
        <v>132.5</v>
      </c>
      <c r="K57" cm="1">
        <f t="array" ref="K57">STOWA2024_JAARROND_T(A57*60,J57,I57,"","")</f>
        <v>517.54512801657881</v>
      </c>
      <c r="L57">
        <f t="shared" si="18"/>
        <v>1.9321986545064462E-3</v>
      </c>
    </row>
    <row r="58" spans="1:12" x14ac:dyDescent="0.3">
      <c r="A58">
        <v>24</v>
      </c>
      <c r="B58">
        <f t="shared" si="15"/>
        <v>3.7491077714890556E-4</v>
      </c>
      <c r="C58">
        <f t="shared" si="10"/>
        <v>3.7491077714890556E-4</v>
      </c>
      <c r="D58" t="s">
        <v>24</v>
      </c>
      <c r="E58" t="s">
        <v>21</v>
      </c>
      <c r="F58">
        <v>1</v>
      </c>
      <c r="G58">
        <f t="shared" si="16"/>
        <v>135</v>
      </c>
      <c r="I58">
        <v>2014</v>
      </c>
      <c r="J58">
        <f t="shared" si="17"/>
        <v>137.5</v>
      </c>
      <c r="K58" cm="1">
        <f t="array" ref="K58">STOWA2024_JAARROND_T(A58*60,J58,I58,"","")</f>
        <v>642.1420307315525</v>
      </c>
      <c r="L58">
        <f t="shared" si="18"/>
        <v>1.5572878773575406E-3</v>
      </c>
    </row>
    <row r="59" spans="1:12" x14ac:dyDescent="0.3">
      <c r="A59">
        <v>24</v>
      </c>
      <c r="B59">
        <f t="shared" si="15"/>
        <v>2.9433776686564129E-4</v>
      </c>
      <c r="C59">
        <f t="shared" si="10"/>
        <v>2.9433776686564129E-4</v>
      </c>
      <c r="D59" t="s">
        <v>24</v>
      </c>
      <c r="E59" t="s">
        <v>21</v>
      </c>
      <c r="F59">
        <v>1</v>
      </c>
      <c r="G59">
        <f t="shared" si="16"/>
        <v>140</v>
      </c>
      <c r="I59">
        <v>2014</v>
      </c>
      <c r="J59">
        <f t="shared" si="17"/>
        <v>142.5</v>
      </c>
      <c r="K59" cm="1">
        <f t="array" ref="K59">STOWA2024_JAARROND_T(A59*60,J59,I59,"","")</f>
        <v>791.79691398143643</v>
      </c>
      <c r="L59">
        <f t="shared" si="18"/>
        <v>1.2629501104918994E-3</v>
      </c>
    </row>
    <row r="60" spans="1:12" x14ac:dyDescent="0.3">
      <c r="A60">
        <v>24</v>
      </c>
      <c r="B60">
        <f t="shared" si="15"/>
        <v>2.3267699378517418E-4</v>
      </c>
      <c r="C60">
        <f t="shared" si="10"/>
        <v>2.3267699378517418E-4</v>
      </c>
      <c r="D60" t="s">
        <v>24</v>
      </c>
      <c r="E60" t="s">
        <v>21</v>
      </c>
      <c r="F60">
        <v>1</v>
      </c>
      <c r="G60">
        <f t="shared" si="16"/>
        <v>145</v>
      </c>
      <c r="I60">
        <v>2014</v>
      </c>
      <c r="J60">
        <f t="shared" si="17"/>
        <v>147.5</v>
      </c>
      <c r="K60" cm="1">
        <f t="array" ref="K60">STOWA2024_JAARROND_T(A60*60,J60,I60,"","")</f>
        <v>970.61641596211564</v>
      </c>
      <c r="L60">
        <f t="shared" si="18"/>
        <v>1.0302731167067252E-3</v>
      </c>
    </row>
    <row r="61" spans="1:12" x14ac:dyDescent="0.3">
      <c r="A61">
        <v>24</v>
      </c>
      <c r="B61">
        <f t="shared" si="15"/>
        <v>1.8513341511307779E-4</v>
      </c>
      <c r="C61">
        <f t="shared" si="10"/>
        <v>1.8513341511307779E-4</v>
      </c>
      <c r="D61" t="s">
        <v>24</v>
      </c>
      <c r="E61" t="s">
        <v>21</v>
      </c>
      <c r="F61">
        <v>1</v>
      </c>
      <c r="G61">
        <f t="shared" si="16"/>
        <v>150</v>
      </c>
      <c r="I61">
        <v>2014</v>
      </c>
      <c r="J61">
        <f t="shared" si="17"/>
        <v>152.5</v>
      </c>
      <c r="K61" cm="1">
        <f t="array" ref="K61">STOWA2024_JAARROND_T(A61*60,J61,I61,"","")</f>
        <v>1183.2363313595829</v>
      </c>
      <c r="L61">
        <f t="shared" si="18"/>
        <v>8.451397015936474E-4</v>
      </c>
    </row>
    <row r="62" spans="1:12" x14ac:dyDescent="0.3">
      <c r="A62">
        <v>24</v>
      </c>
      <c r="B62">
        <f t="shared" si="15"/>
        <v>1.4821007818649988E-4</v>
      </c>
      <c r="C62">
        <f t="shared" si="10"/>
        <v>1.4821007818649988E-4</v>
      </c>
      <c r="D62" t="s">
        <v>24</v>
      </c>
      <c r="E62" t="s">
        <v>21</v>
      </c>
      <c r="F62">
        <v>1</v>
      </c>
      <c r="G62">
        <f t="shared" si="16"/>
        <v>155</v>
      </c>
      <c r="I62">
        <v>2014</v>
      </c>
      <c r="J62">
        <f t="shared" si="17"/>
        <v>157.5</v>
      </c>
      <c r="K62" cm="1">
        <f t="array" ref="K62">STOWA2024_JAARROND_T(A62*60,J62,I62,"","")</f>
        <v>1434.8651089204716</v>
      </c>
      <c r="L62">
        <f t="shared" si="18"/>
        <v>6.9692962340714751E-4</v>
      </c>
    </row>
    <row r="63" spans="1:12" x14ac:dyDescent="0.3">
      <c r="A63">
        <v>24</v>
      </c>
      <c r="B63" s="1">
        <f>L62</f>
        <v>6.9692962340714751E-4</v>
      </c>
      <c r="C63">
        <f t="shared" si="10"/>
        <v>6.9692962340714751E-4</v>
      </c>
      <c r="D63" t="s">
        <v>24</v>
      </c>
      <c r="E63" t="s">
        <v>21</v>
      </c>
      <c r="F63">
        <v>1</v>
      </c>
      <c r="G63">
        <f t="shared" ref="G63" si="19">G62+5</f>
        <v>160</v>
      </c>
      <c r="I63">
        <v>2014</v>
      </c>
      <c r="J63" s="1">
        <v>999</v>
      </c>
      <c r="K63" cm="1">
        <f t="array" ref="K63">STOWA2024_JAARROND_T(A63*60,J63,I63,"","")</f>
        <v>304678772.34082139</v>
      </c>
      <c r="L63">
        <f>1/K63</f>
        <v>3.2821452978725238E-9</v>
      </c>
    </row>
    <row r="64" spans="1:12" x14ac:dyDescent="0.3">
      <c r="A64">
        <v>48</v>
      </c>
      <c r="B64" s="1">
        <f>365.25*24/A64 - L64</f>
        <v>146.74847668325953</v>
      </c>
      <c r="C64">
        <f>B64</f>
        <v>146.74847668325953</v>
      </c>
      <c r="D64" t="s">
        <v>24</v>
      </c>
      <c r="E64" t="s">
        <v>21</v>
      </c>
      <c r="F64">
        <v>1</v>
      </c>
      <c r="G64">
        <v>10</v>
      </c>
      <c r="I64">
        <v>2014</v>
      </c>
      <c r="J64" s="1">
        <v>12.5</v>
      </c>
      <c r="K64" cm="1">
        <f t="array" ref="K64">STOWA2024_JAARROND_T(A64*60,J64,I64,"","")</f>
        <v>2.7873380906264855E-2</v>
      </c>
      <c r="L64">
        <f>1/K64</f>
        <v>35.876523316740482</v>
      </c>
    </row>
    <row r="65" spans="1:12" x14ac:dyDescent="0.3">
      <c r="A65">
        <v>48</v>
      </c>
      <c r="B65">
        <f t="shared" ref="B65:B69" si="20">L64-L65</f>
        <v>16.638205444735281</v>
      </c>
      <c r="C65">
        <f t="shared" si="10"/>
        <v>16.638205444735281</v>
      </c>
      <c r="D65" t="s">
        <v>24</v>
      </c>
      <c r="E65" t="s">
        <v>21</v>
      </c>
      <c r="F65">
        <v>1</v>
      </c>
      <c r="G65">
        <f t="shared" ref="G65:G69" si="21">G64+5</f>
        <v>15</v>
      </c>
      <c r="I65">
        <v>2014</v>
      </c>
      <c r="J65">
        <f t="shared" ref="J65:J69" si="22">AVERAGE(G65:G66)</f>
        <v>17.5</v>
      </c>
      <c r="K65" cm="1">
        <f t="array" ref="K65">STOWA2024_JAARROND_T(A65*60,J65,I65,"","")</f>
        <v>5.1979596483077053E-2</v>
      </c>
      <c r="L65">
        <f t="shared" ref="L65:L69" si="23">1/K65</f>
        <v>19.238317872005201</v>
      </c>
    </row>
    <row r="66" spans="1:12" x14ac:dyDescent="0.3">
      <c r="A66">
        <v>48</v>
      </c>
      <c r="B66">
        <f t="shared" si="20"/>
        <v>8.5344289243083544</v>
      </c>
      <c r="C66">
        <f t="shared" si="10"/>
        <v>8.5344289243083544</v>
      </c>
      <c r="D66" t="s">
        <v>24</v>
      </c>
      <c r="E66" t="s">
        <v>21</v>
      </c>
      <c r="F66">
        <v>1</v>
      </c>
      <c r="G66">
        <f t="shared" si="21"/>
        <v>20</v>
      </c>
      <c r="I66">
        <v>2014</v>
      </c>
      <c r="J66">
        <f t="shared" si="22"/>
        <v>22.5</v>
      </c>
      <c r="K66" cm="1">
        <f t="array" ref="K66">STOWA2024_JAARROND_T(A66*60,J66,I66,"","")</f>
        <v>9.3423988691060722E-2</v>
      </c>
      <c r="L66">
        <f t="shared" si="23"/>
        <v>10.703888947696846</v>
      </c>
    </row>
    <row r="67" spans="1:12" x14ac:dyDescent="0.3">
      <c r="A67">
        <v>48</v>
      </c>
      <c r="B67">
        <f t="shared" si="20"/>
        <v>4.5501153624021571</v>
      </c>
      <c r="C67">
        <f t="shared" si="10"/>
        <v>4.5501153624021571</v>
      </c>
      <c r="D67" t="s">
        <v>24</v>
      </c>
      <c r="E67" t="s">
        <v>21</v>
      </c>
      <c r="F67">
        <v>1</v>
      </c>
      <c r="G67">
        <f t="shared" si="21"/>
        <v>25</v>
      </c>
      <c r="I67">
        <v>2014</v>
      </c>
      <c r="J67">
        <f t="shared" si="22"/>
        <v>27.5</v>
      </c>
      <c r="K67" cm="1">
        <f t="array" ref="K67">STOWA2024_JAARROND_T(A67*60,J67,I67,"","")</f>
        <v>0.16250191628590971</v>
      </c>
      <c r="L67">
        <f t="shared" si="23"/>
        <v>6.1537735852946893</v>
      </c>
    </row>
    <row r="68" spans="1:12" x14ac:dyDescent="0.3">
      <c r="A68">
        <v>48</v>
      </c>
      <c r="B68">
        <f t="shared" si="20"/>
        <v>2.510762477570633</v>
      </c>
      <c r="C68">
        <f t="shared" si="10"/>
        <v>2.510762477570633</v>
      </c>
      <c r="D68" t="s">
        <v>24</v>
      </c>
      <c r="E68" t="s">
        <v>21</v>
      </c>
      <c r="F68">
        <v>1</v>
      </c>
      <c r="G68">
        <f t="shared" si="21"/>
        <v>30</v>
      </c>
      <c r="I68">
        <v>2014</v>
      </c>
      <c r="J68">
        <f t="shared" si="22"/>
        <v>32.5</v>
      </c>
      <c r="K68" cm="1">
        <f t="array" ref="K68">STOWA2024_JAARROND_T(A68*60,J68,I68,"","")</f>
        <v>0.27449820229198874</v>
      </c>
      <c r="L68">
        <f t="shared" si="23"/>
        <v>3.6430111077240563</v>
      </c>
    </row>
    <row r="69" spans="1:12" x14ac:dyDescent="0.3">
      <c r="A69">
        <v>48</v>
      </c>
      <c r="B69">
        <f t="shared" si="20"/>
        <v>1.4287395510462244</v>
      </c>
      <c r="C69">
        <f t="shared" si="10"/>
        <v>1.4287395510462244</v>
      </c>
      <c r="D69" t="s">
        <v>24</v>
      </c>
      <c r="E69" t="s">
        <v>21</v>
      </c>
      <c r="F69">
        <v>1</v>
      </c>
      <c r="G69">
        <f t="shared" si="21"/>
        <v>35</v>
      </c>
      <c r="I69">
        <v>2014</v>
      </c>
      <c r="J69">
        <f t="shared" si="22"/>
        <v>37.5</v>
      </c>
      <c r="K69" cm="1">
        <f t="array" ref="K69">STOWA2024_JAARROND_T(A69*60,J69,I69,"","")</f>
        <v>0.45161579074806146</v>
      </c>
      <c r="L69">
        <f t="shared" si="23"/>
        <v>2.2142715566778319</v>
      </c>
    </row>
    <row r="70" spans="1:12" x14ac:dyDescent="0.3">
      <c r="A70">
        <v>48</v>
      </c>
      <c r="B70">
        <f>L69-L70</f>
        <v>0.83598676009692574</v>
      </c>
      <c r="C70">
        <f t="shared" si="10"/>
        <v>0.83598676009692574</v>
      </c>
      <c r="D70" t="s">
        <v>24</v>
      </c>
      <c r="E70" t="s">
        <v>21</v>
      </c>
      <c r="F70">
        <v>1</v>
      </c>
      <c r="G70">
        <f>G69+5</f>
        <v>40</v>
      </c>
      <c r="I70">
        <v>2014</v>
      </c>
      <c r="J70">
        <f>AVERAGE(G70:G71)</f>
        <v>42.5</v>
      </c>
      <c r="K70" cm="1">
        <f t="array" ref="K70">STOWA2024_JAARROND_T(A70*60,J70,I70,"","")</f>
        <v>0.72553945489400118</v>
      </c>
      <c r="L70">
        <f>1/K70</f>
        <v>1.3782847965809062</v>
      </c>
    </row>
    <row r="71" spans="1:12" x14ac:dyDescent="0.3">
      <c r="A71">
        <v>48</v>
      </c>
      <c r="B71">
        <f t="shared" ref="B71:B93" si="24">L70-L71</f>
        <v>0.50146616479295114</v>
      </c>
      <c r="C71">
        <f t="shared" si="10"/>
        <v>0.50146616479295114</v>
      </c>
      <c r="D71" t="s">
        <v>24</v>
      </c>
      <c r="E71" t="s">
        <v>21</v>
      </c>
      <c r="F71">
        <v>1</v>
      </c>
      <c r="G71">
        <f t="shared" ref="G71:G94" si="25">G70+5</f>
        <v>45</v>
      </c>
      <c r="I71">
        <v>2014</v>
      </c>
      <c r="J71">
        <f t="shared" ref="J71:J93" si="26">AVERAGE(G71:G72)</f>
        <v>47.5</v>
      </c>
      <c r="K71" cm="1">
        <f t="array" ref="K71">STOWA2024_JAARROND_T(A71*60,J71,I71,"","")</f>
        <v>1.1404867138382553</v>
      </c>
      <c r="L71">
        <f t="shared" ref="L71:L93" si="27">1/K71</f>
        <v>0.87681863178795505</v>
      </c>
    </row>
    <row r="72" spans="1:12" x14ac:dyDescent="0.3">
      <c r="A72">
        <v>48</v>
      </c>
      <c r="B72">
        <f t="shared" si="24"/>
        <v>0.30796589256508466</v>
      </c>
      <c r="C72">
        <f t="shared" si="10"/>
        <v>0.30796589256508466</v>
      </c>
      <c r="D72" t="s">
        <v>24</v>
      </c>
      <c r="E72" t="s">
        <v>21</v>
      </c>
      <c r="F72">
        <v>1</v>
      </c>
      <c r="G72">
        <f t="shared" si="25"/>
        <v>50</v>
      </c>
      <c r="I72">
        <v>2014</v>
      </c>
      <c r="J72">
        <f t="shared" si="26"/>
        <v>52.5</v>
      </c>
      <c r="K72" cm="1">
        <f t="array" ref="K72">STOWA2024_JAARROND_T(A72*60,J72,I72,"","")</f>
        <v>1.7579242061243039</v>
      </c>
      <c r="L72">
        <f t="shared" si="27"/>
        <v>0.56885273922287038</v>
      </c>
    </row>
    <row r="73" spans="1:12" x14ac:dyDescent="0.3">
      <c r="A73">
        <v>48</v>
      </c>
      <c r="B73">
        <f t="shared" si="24"/>
        <v>0.19305252184646554</v>
      </c>
      <c r="C73">
        <f t="shared" si="10"/>
        <v>0.19305252184646554</v>
      </c>
      <c r="D73" t="s">
        <v>24</v>
      </c>
      <c r="E73" t="s">
        <v>21</v>
      </c>
      <c r="F73">
        <v>1</v>
      </c>
      <c r="G73">
        <f t="shared" si="25"/>
        <v>55</v>
      </c>
      <c r="I73">
        <v>2014</v>
      </c>
      <c r="J73">
        <f t="shared" si="26"/>
        <v>57.5</v>
      </c>
      <c r="K73" cm="1">
        <f t="array" ref="K73">STOWA2024_JAARROND_T(A73*60,J73,I73,"","")</f>
        <v>2.660988349025863</v>
      </c>
      <c r="L73">
        <f t="shared" si="27"/>
        <v>0.37580021737640484</v>
      </c>
    </row>
    <row r="74" spans="1:12" x14ac:dyDescent="0.3">
      <c r="A74">
        <v>48</v>
      </c>
      <c r="B74">
        <f t="shared" si="24"/>
        <v>0.1233708755117926</v>
      </c>
      <c r="C74">
        <f t="shared" si="10"/>
        <v>0.1233708755117926</v>
      </c>
      <c r="D74" t="s">
        <v>24</v>
      </c>
      <c r="E74" t="s">
        <v>21</v>
      </c>
      <c r="F74">
        <v>1</v>
      </c>
      <c r="G74">
        <f t="shared" si="25"/>
        <v>60</v>
      </c>
      <c r="I74">
        <v>2014</v>
      </c>
      <c r="J74">
        <f t="shared" si="26"/>
        <v>62.5</v>
      </c>
      <c r="K74" cm="1">
        <f t="array" ref="K74">STOWA2024_JAARROND_T(A74*60,J74,I74,"","")</f>
        <v>3.9615046040738764</v>
      </c>
      <c r="L74">
        <f t="shared" si="27"/>
        <v>0.25242934186461224</v>
      </c>
    </row>
    <row r="75" spans="1:12" x14ac:dyDescent="0.3">
      <c r="A75">
        <v>48</v>
      </c>
      <c r="B75">
        <f t="shared" si="24"/>
        <v>8.0243319091728771E-2</v>
      </c>
      <c r="C75">
        <f t="shared" si="10"/>
        <v>8.0243319091728771E-2</v>
      </c>
      <c r="D75" t="s">
        <v>24</v>
      </c>
      <c r="E75" t="s">
        <v>21</v>
      </c>
      <c r="F75">
        <v>1</v>
      </c>
      <c r="G75">
        <f t="shared" si="25"/>
        <v>65</v>
      </c>
      <c r="I75">
        <v>2014</v>
      </c>
      <c r="J75">
        <f t="shared" si="26"/>
        <v>67.5</v>
      </c>
      <c r="K75" cm="1">
        <f t="array" ref="K75">STOWA2024_JAARROND_T(A75*60,J75,I75,"","")</f>
        <v>5.8076723295886703</v>
      </c>
      <c r="L75">
        <f t="shared" si="27"/>
        <v>0.17218602277288347</v>
      </c>
    </row>
    <row r="76" spans="1:12" x14ac:dyDescent="0.3">
      <c r="A76">
        <v>48</v>
      </c>
      <c r="B76">
        <f t="shared" si="24"/>
        <v>5.3053447969961226E-2</v>
      </c>
      <c r="C76">
        <f t="shared" si="10"/>
        <v>5.3053447969961226E-2</v>
      </c>
      <c r="D76" t="s">
        <v>24</v>
      </c>
      <c r="E76" t="s">
        <v>21</v>
      </c>
      <c r="F76">
        <v>1</v>
      </c>
      <c r="G76">
        <f t="shared" si="25"/>
        <v>70</v>
      </c>
      <c r="I76">
        <v>2014</v>
      </c>
      <c r="J76">
        <f t="shared" si="26"/>
        <v>72.5</v>
      </c>
      <c r="K76" cm="1">
        <f t="array" ref="K76">STOWA2024_JAARROND_T(A76*60,J76,I76,"","")</f>
        <v>8.3940097966846814</v>
      </c>
      <c r="L76">
        <f t="shared" si="27"/>
        <v>0.11913257480292225</v>
      </c>
    </row>
    <row r="77" spans="1:12" x14ac:dyDescent="0.3">
      <c r="A77">
        <v>48</v>
      </c>
      <c r="B77">
        <f t="shared" si="24"/>
        <v>3.561077627409534E-2</v>
      </c>
      <c r="C77">
        <f t="shared" si="10"/>
        <v>3.561077627409534E-2</v>
      </c>
      <c r="D77" t="s">
        <v>24</v>
      </c>
      <c r="E77" t="s">
        <v>21</v>
      </c>
      <c r="F77">
        <v>1</v>
      </c>
      <c r="G77">
        <f t="shared" si="25"/>
        <v>75</v>
      </c>
      <c r="I77">
        <v>2014</v>
      </c>
      <c r="J77">
        <f t="shared" si="26"/>
        <v>77.5</v>
      </c>
      <c r="K77" cm="1">
        <f t="array" ref="K77">STOWA2024_JAARROND_T(A77*60,J77,I77,"","")</f>
        <v>11.972922250409367</v>
      </c>
      <c r="L77">
        <f t="shared" si="27"/>
        <v>8.3521798528826907E-2</v>
      </c>
    </row>
    <row r="78" spans="1:12" x14ac:dyDescent="0.3">
      <c r="A78">
        <v>48</v>
      </c>
      <c r="B78">
        <f t="shared" si="24"/>
        <v>2.4242275332342557E-2</v>
      </c>
      <c r="C78">
        <f t="shared" si="10"/>
        <v>2.4242275332342557E-2</v>
      </c>
      <c r="D78" t="s">
        <v>24</v>
      </c>
      <c r="E78" t="s">
        <v>21</v>
      </c>
      <c r="F78">
        <v>1</v>
      </c>
      <c r="G78">
        <f t="shared" si="25"/>
        <v>80</v>
      </c>
      <c r="I78">
        <v>2014</v>
      </c>
      <c r="J78">
        <f t="shared" si="26"/>
        <v>82.5</v>
      </c>
      <c r="K78" cm="1">
        <f t="array" ref="K78">STOWA2024_JAARROND_T(A78*60,J78,I78,"","")</f>
        <v>16.869231499812507</v>
      </c>
      <c r="L78">
        <f t="shared" si="27"/>
        <v>5.927952319648435E-2</v>
      </c>
    </row>
    <row r="79" spans="1:12" x14ac:dyDescent="0.3">
      <c r="A79">
        <v>48</v>
      </c>
      <c r="B79">
        <f t="shared" si="24"/>
        <v>1.6721244964399425E-2</v>
      </c>
      <c r="C79">
        <f t="shared" si="10"/>
        <v>1.6721244964399425E-2</v>
      </c>
      <c r="D79" t="s">
        <v>24</v>
      </c>
      <c r="E79" t="s">
        <v>21</v>
      </c>
      <c r="F79">
        <v>1</v>
      </c>
      <c r="G79">
        <f t="shared" si="25"/>
        <v>85</v>
      </c>
      <c r="I79">
        <v>2014</v>
      </c>
      <c r="J79">
        <f t="shared" si="26"/>
        <v>87.5</v>
      </c>
      <c r="K79" cm="1">
        <f t="array" ref="K79">STOWA2024_JAARROND_T(A79*60,J79,I79,"","")</f>
        <v>23.497191182092848</v>
      </c>
      <c r="L79">
        <f t="shared" si="27"/>
        <v>4.2558278232084926E-2</v>
      </c>
    </row>
    <row r="80" spans="1:12" x14ac:dyDescent="0.3">
      <c r="A80">
        <v>48</v>
      </c>
      <c r="B80">
        <f t="shared" si="24"/>
        <v>1.1674937054577207E-2</v>
      </c>
      <c r="C80">
        <f t="shared" si="10"/>
        <v>1.1674937054577207E-2</v>
      </c>
      <c r="D80" t="s">
        <v>24</v>
      </c>
      <c r="E80" t="s">
        <v>21</v>
      </c>
      <c r="F80">
        <v>1</v>
      </c>
      <c r="G80">
        <f t="shared" si="25"/>
        <v>90</v>
      </c>
      <c r="I80">
        <v>2014</v>
      </c>
      <c r="J80">
        <f t="shared" si="26"/>
        <v>92.5</v>
      </c>
      <c r="K80" cm="1">
        <f t="array" ref="K80">STOWA2024_JAARROND_T(A80*60,J80,I80,"","")</f>
        <v>32.379916222545837</v>
      </c>
      <c r="L80">
        <f t="shared" si="27"/>
        <v>3.0883341177507719E-2</v>
      </c>
    </row>
    <row r="81" spans="1:12" x14ac:dyDescent="0.3">
      <c r="A81">
        <v>48</v>
      </c>
      <c r="B81">
        <f t="shared" si="24"/>
        <v>8.2458000355625435E-3</v>
      </c>
      <c r="C81">
        <f t="shared" si="10"/>
        <v>8.2458000355625435E-3</v>
      </c>
      <c r="D81" t="s">
        <v>24</v>
      </c>
      <c r="E81" t="s">
        <v>21</v>
      </c>
      <c r="F81">
        <v>1</v>
      </c>
      <c r="G81">
        <f t="shared" si="25"/>
        <v>95</v>
      </c>
      <c r="I81">
        <v>2014</v>
      </c>
      <c r="J81">
        <f t="shared" si="26"/>
        <v>97.5</v>
      </c>
      <c r="K81" cm="1">
        <f t="array" ref="K81">STOWA2024_JAARROND_T(A81*60,J81,I81,"","")</f>
        <v>44.174408948818943</v>
      </c>
      <c r="L81">
        <f t="shared" si="27"/>
        <v>2.2637541141945175E-2</v>
      </c>
    </row>
    <row r="82" spans="1:12" x14ac:dyDescent="0.3">
      <c r="A82">
        <v>48</v>
      </c>
      <c r="B82">
        <f t="shared" si="24"/>
        <v>5.8868119615541233E-3</v>
      </c>
      <c r="C82">
        <f t="shared" si="10"/>
        <v>5.8868119615541233E-3</v>
      </c>
      <c r="D82" t="s">
        <v>24</v>
      </c>
      <c r="E82" t="s">
        <v>21</v>
      </c>
      <c r="F82">
        <v>1</v>
      </c>
      <c r="G82">
        <f t="shared" si="25"/>
        <v>100</v>
      </c>
      <c r="I82">
        <v>2014</v>
      </c>
      <c r="J82">
        <f t="shared" si="26"/>
        <v>102.5</v>
      </c>
      <c r="K82" cm="1">
        <f t="array" ref="K82">STOWA2024_JAARROND_T(A82*60,J82,I82,"","")</f>
        <v>59.698893655962905</v>
      </c>
      <c r="L82">
        <f t="shared" si="27"/>
        <v>1.6750729180391052E-2</v>
      </c>
    </row>
    <row r="83" spans="1:12" x14ac:dyDescent="0.3">
      <c r="A83">
        <v>48</v>
      </c>
      <c r="B83">
        <f t="shared" si="24"/>
        <v>4.2452839142563328E-3</v>
      </c>
      <c r="C83">
        <f t="shared" si="10"/>
        <v>4.2452839142563328E-3</v>
      </c>
      <c r="D83" t="s">
        <v>24</v>
      </c>
      <c r="E83" t="s">
        <v>21</v>
      </c>
      <c r="F83">
        <v>1</v>
      </c>
      <c r="G83">
        <f t="shared" si="25"/>
        <v>105</v>
      </c>
      <c r="I83">
        <v>2014</v>
      </c>
      <c r="J83">
        <f t="shared" si="26"/>
        <v>107.5</v>
      </c>
      <c r="K83" cm="1">
        <f t="array" ref="K83">STOWA2024_JAARROND_T(A83*60,J83,I83,"","")</f>
        <v>79.965165471400113</v>
      </c>
      <c r="L83">
        <f t="shared" si="27"/>
        <v>1.2505445266134719E-2</v>
      </c>
    </row>
    <row r="84" spans="1:12" x14ac:dyDescent="0.3">
      <c r="A84">
        <v>48</v>
      </c>
      <c r="B84">
        <f t="shared" si="24"/>
        <v>3.090934700462112E-3</v>
      </c>
      <c r="C84">
        <f t="shared" si="10"/>
        <v>3.090934700462112E-3</v>
      </c>
      <c r="D84" t="s">
        <v>24</v>
      </c>
      <c r="E84" t="s">
        <v>21</v>
      </c>
      <c r="F84">
        <v>1</v>
      </c>
      <c r="G84">
        <f t="shared" si="25"/>
        <v>110</v>
      </c>
      <c r="I84">
        <v>2014</v>
      </c>
      <c r="J84">
        <f t="shared" si="26"/>
        <v>112.5</v>
      </c>
      <c r="K84" cm="1">
        <f t="array" ref="K84">STOWA2024_JAARROND_T(A84*60,J84,I84,"","")</f>
        <v>106.21901085821942</v>
      </c>
      <c r="L84">
        <f t="shared" si="27"/>
        <v>9.4145105656726069E-3</v>
      </c>
    </row>
    <row r="85" spans="1:12" x14ac:dyDescent="0.3">
      <c r="A85">
        <v>48</v>
      </c>
      <c r="B85">
        <f t="shared" si="24"/>
        <v>2.2706903759345332E-3</v>
      </c>
      <c r="C85">
        <f t="shared" si="10"/>
        <v>2.2706903759345332E-3</v>
      </c>
      <c r="D85" t="s">
        <v>24</v>
      </c>
      <c r="E85" t="s">
        <v>21</v>
      </c>
      <c r="F85">
        <v>1</v>
      </c>
      <c r="G85">
        <f t="shared" si="25"/>
        <v>115</v>
      </c>
      <c r="I85">
        <v>2014</v>
      </c>
      <c r="J85">
        <f t="shared" si="26"/>
        <v>117.5</v>
      </c>
      <c r="K85" cm="1">
        <f t="array" ref="K85">STOWA2024_JAARROND_T(A85*60,J85,I85,"","")</f>
        <v>139.98112682573898</v>
      </c>
      <c r="L85">
        <f t="shared" si="27"/>
        <v>7.1438201897380737E-3</v>
      </c>
    </row>
    <row r="86" spans="1:12" x14ac:dyDescent="0.3">
      <c r="A86">
        <v>48</v>
      </c>
      <c r="B86">
        <f t="shared" si="24"/>
        <v>1.682291966156887E-3</v>
      </c>
      <c r="C86">
        <f t="shared" si="10"/>
        <v>1.682291966156887E-3</v>
      </c>
      <c r="D86" t="s">
        <v>24</v>
      </c>
      <c r="E86" t="s">
        <v>21</v>
      </c>
      <c r="F86">
        <v>1</v>
      </c>
      <c r="G86">
        <f t="shared" si="25"/>
        <v>120</v>
      </c>
      <c r="I86">
        <v>2014</v>
      </c>
      <c r="J86">
        <f t="shared" si="26"/>
        <v>122.5</v>
      </c>
      <c r="K86" cm="1">
        <f t="array" ref="K86">STOWA2024_JAARROND_T(A86*60,J86,I86,"","")</f>
        <v>183.09893477842152</v>
      </c>
      <c r="L86">
        <f t="shared" si="27"/>
        <v>5.4615282235811868E-3</v>
      </c>
    </row>
    <row r="87" spans="1:12" x14ac:dyDescent="0.3">
      <c r="A87">
        <v>48</v>
      </c>
      <c r="B87">
        <f t="shared" si="24"/>
        <v>1.2564751366652156E-3</v>
      </c>
      <c r="C87">
        <f t="shared" si="10"/>
        <v>1.2564751366652156E-3</v>
      </c>
      <c r="D87" t="s">
        <v>24</v>
      </c>
      <c r="E87" t="s">
        <v>21</v>
      </c>
      <c r="F87">
        <v>1</v>
      </c>
      <c r="G87">
        <f t="shared" si="25"/>
        <v>125</v>
      </c>
      <c r="I87">
        <v>2014</v>
      </c>
      <c r="J87">
        <f t="shared" si="26"/>
        <v>127.5</v>
      </c>
      <c r="K87" cm="1">
        <f t="array" ref="K87">STOWA2024_JAARROND_T(A87*60,J87,I87,"","")</f>
        <v>237.80912614670703</v>
      </c>
      <c r="L87">
        <f t="shared" si="27"/>
        <v>4.2050530869159712E-3</v>
      </c>
    </row>
    <row r="88" spans="1:12" x14ac:dyDescent="0.3">
      <c r="A88">
        <v>48</v>
      </c>
      <c r="B88">
        <f t="shared" si="24"/>
        <v>9.4556086800750075E-4</v>
      </c>
      <c r="C88">
        <f t="shared" si="10"/>
        <v>9.4556086800750075E-4</v>
      </c>
      <c r="D88" t="s">
        <v>24</v>
      </c>
      <c r="E88" t="s">
        <v>21</v>
      </c>
      <c r="F88">
        <v>1</v>
      </c>
      <c r="G88">
        <f t="shared" si="25"/>
        <v>130</v>
      </c>
      <c r="I88">
        <v>2014</v>
      </c>
      <c r="J88">
        <f t="shared" si="26"/>
        <v>132.5</v>
      </c>
      <c r="K88" cm="1">
        <f t="array" ref="K88">STOWA2024_JAARROND_T(A88*60,J88,I88,"","")</f>
        <v>306.7962531706479</v>
      </c>
      <c r="L88">
        <f t="shared" si="27"/>
        <v>3.2594922189084705E-3</v>
      </c>
    </row>
    <row r="89" spans="1:12" x14ac:dyDescent="0.3">
      <c r="A89">
        <v>48</v>
      </c>
      <c r="B89">
        <f t="shared" si="24"/>
        <v>7.1676072882902913E-4</v>
      </c>
      <c r="C89">
        <f t="shared" si="10"/>
        <v>7.1676072882902913E-4</v>
      </c>
      <c r="D89" t="s">
        <v>24</v>
      </c>
      <c r="E89" t="s">
        <v>21</v>
      </c>
      <c r="F89">
        <v>1</v>
      </c>
      <c r="G89">
        <f t="shared" si="25"/>
        <v>135</v>
      </c>
      <c r="I89">
        <v>2014</v>
      </c>
      <c r="J89">
        <f t="shared" si="26"/>
        <v>137.5</v>
      </c>
      <c r="K89" cm="1">
        <f t="array" ref="K89">STOWA2024_JAARROND_T(A89*60,J89,I89,"","")</f>
        <v>393.27786040387514</v>
      </c>
      <c r="L89">
        <f t="shared" si="27"/>
        <v>2.5427314900794413E-3</v>
      </c>
    </row>
    <row r="90" spans="1:12" x14ac:dyDescent="0.3">
      <c r="A90">
        <v>48</v>
      </c>
      <c r="B90">
        <f t="shared" si="24"/>
        <v>5.4707871307943436E-4</v>
      </c>
      <c r="C90">
        <f t="shared" si="10"/>
        <v>5.4707871307943436E-4</v>
      </c>
      <c r="D90" t="s">
        <v>24</v>
      </c>
      <c r="E90" t="s">
        <v>21</v>
      </c>
      <c r="F90">
        <v>1</v>
      </c>
      <c r="G90">
        <f t="shared" si="25"/>
        <v>140</v>
      </c>
      <c r="I90">
        <v>2014</v>
      </c>
      <c r="J90">
        <f t="shared" si="26"/>
        <v>142.5</v>
      </c>
      <c r="K90" cm="1">
        <f t="array" ref="K90">STOWA2024_JAARROND_T(A90*60,J90,I90,"","")</f>
        <v>501.08917318936818</v>
      </c>
      <c r="L90">
        <f t="shared" si="27"/>
        <v>1.995652777000007E-3</v>
      </c>
    </row>
    <row r="91" spans="1:12" x14ac:dyDescent="0.3">
      <c r="A91">
        <v>48</v>
      </c>
      <c r="B91">
        <f t="shared" si="24"/>
        <v>4.2028212602510497E-4</v>
      </c>
      <c r="C91">
        <f t="shared" si="10"/>
        <v>4.2028212602510497E-4</v>
      </c>
      <c r="D91" t="s">
        <v>24</v>
      </c>
      <c r="E91" t="s">
        <v>21</v>
      </c>
      <c r="F91">
        <v>1</v>
      </c>
      <c r="G91">
        <f t="shared" si="25"/>
        <v>145</v>
      </c>
      <c r="I91">
        <v>2014</v>
      </c>
      <c r="J91">
        <f t="shared" si="26"/>
        <v>147.5</v>
      </c>
      <c r="K91" cm="1">
        <f t="array" ref="K91">STOWA2024_JAARROND_T(A91*60,J91,I91,"","")</f>
        <v>634.7712516931557</v>
      </c>
      <c r="L91">
        <f t="shared" si="27"/>
        <v>1.575370650974902E-3</v>
      </c>
    </row>
    <row r="92" spans="1:12" x14ac:dyDescent="0.3">
      <c r="A92">
        <v>48</v>
      </c>
      <c r="B92">
        <f t="shared" si="24"/>
        <v>3.2489803026031715E-4</v>
      </c>
      <c r="C92">
        <f t="shared" si="10"/>
        <v>3.2489803026031715E-4</v>
      </c>
      <c r="D92" t="s">
        <v>24</v>
      </c>
      <c r="E92" t="s">
        <v>21</v>
      </c>
      <c r="F92">
        <v>1</v>
      </c>
      <c r="G92">
        <f t="shared" si="25"/>
        <v>150</v>
      </c>
      <c r="I92">
        <v>2014</v>
      </c>
      <c r="J92">
        <f t="shared" si="26"/>
        <v>152.5</v>
      </c>
      <c r="K92" cm="1">
        <f t="array" ref="K92">STOWA2024_JAARROND_T(A92*60,J92,I92,"","")</f>
        <v>799.69763706505478</v>
      </c>
      <c r="L92">
        <f t="shared" si="27"/>
        <v>1.2504726207145849E-3</v>
      </c>
    </row>
    <row r="93" spans="1:12" x14ac:dyDescent="0.3">
      <c r="A93">
        <v>48</v>
      </c>
      <c r="B93">
        <f t="shared" si="24"/>
        <v>2.5265711391802789E-4</v>
      </c>
      <c r="C93">
        <f t="shared" si="10"/>
        <v>2.5265711391802789E-4</v>
      </c>
      <c r="D93" t="s">
        <v>24</v>
      </c>
      <c r="E93" t="s">
        <v>21</v>
      </c>
      <c r="F93">
        <v>1</v>
      </c>
      <c r="G93">
        <f t="shared" si="25"/>
        <v>155</v>
      </c>
      <c r="I93">
        <v>2014</v>
      </c>
      <c r="J93">
        <f t="shared" si="26"/>
        <v>157.5</v>
      </c>
      <c r="K93" cm="1">
        <f t="array" ref="K93">STOWA2024_JAARROND_T(A93*60,J93,I93,"","")</f>
        <v>1002.1892756612456</v>
      </c>
      <c r="L93">
        <f t="shared" si="27"/>
        <v>9.9781550679655696E-4</v>
      </c>
    </row>
    <row r="94" spans="1:12" x14ac:dyDescent="0.3">
      <c r="A94">
        <v>48</v>
      </c>
      <c r="B94" s="1">
        <f>L93</f>
        <v>9.9781550679655696E-4</v>
      </c>
      <c r="C94">
        <f t="shared" si="10"/>
        <v>9.9781550679655696E-4</v>
      </c>
      <c r="D94" t="s">
        <v>24</v>
      </c>
      <c r="E94" t="s">
        <v>21</v>
      </c>
      <c r="F94">
        <v>1</v>
      </c>
      <c r="G94">
        <f t="shared" si="25"/>
        <v>160</v>
      </c>
      <c r="I94">
        <v>2014</v>
      </c>
      <c r="J94" s="1">
        <v>999</v>
      </c>
      <c r="K94" cm="1">
        <f t="array" ref="K94">STOWA2024_JAARROND_T(A94*60,J94,I94,"","")</f>
        <v>5532545844.8934364</v>
      </c>
      <c r="L94">
        <f>1/K94</f>
        <v>1.8074861520090328E-10</v>
      </c>
    </row>
    <row r="95" spans="1:12" x14ac:dyDescent="0.3">
      <c r="A95">
        <v>96</v>
      </c>
      <c r="B95" s="1">
        <f>365.25*24/A95 - L95</f>
        <v>39.574959255292157</v>
      </c>
      <c r="C95">
        <f>B95</f>
        <v>39.574959255292157</v>
      </c>
      <c r="D95" t="s">
        <v>24</v>
      </c>
      <c r="E95" t="s">
        <v>21</v>
      </c>
      <c r="F95">
        <v>1</v>
      </c>
      <c r="G95">
        <v>10</v>
      </c>
      <c r="I95">
        <v>2014</v>
      </c>
      <c r="J95" s="1">
        <v>12.5</v>
      </c>
      <c r="K95" cm="1">
        <f t="array" ref="K95">STOWA2024_JAARROND_T(A95*60,J95,I95,"","")</f>
        <v>1.932832495719829E-2</v>
      </c>
      <c r="L95">
        <f>1/K95</f>
        <v>51.737540744707843</v>
      </c>
    </row>
    <row r="96" spans="1:12" x14ac:dyDescent="0.3">
      <c r="A96">
        <v>96</v>
      </c>
      <c r="B96">
        <f t="shared" ref="B96:B100" si="28">L95-L96</f>
        <v>19.192267030895785</v>
      </c>
      <c r="C96">
        <f t="shared" si="10"/>
        <v>19.192267030895785</v>
      </c>
      <c r="D96" t="s">
        <v>24</v>
      </c>
      <c r="E96" t="s">
        <v>21</v>
      </c>
      <c r="F96">
        <v>1</v>
      </c>
      <c r="G96">
        <f t="shared" ref="G96:G100" si="29">G95+5</f>
        <v>15</v>
      </c>
      <c r="I96">
        <v>2014</v>
      </c>
      <c r="J96">
        <f t="shared" ref="J96:J100" si="30">AVERAGE(G96:G97)</f>
        <v>17.5</v>
      </c>
      <c r="K96" cm="1">
        <f t="array" ref="K96">STOWA2024_JAARROND_T(A96*60,J96,I96,"","")</f>
        <v>3.0726427707861152E-2</v>
      </c>
      <c r="L96">
        <f t="shared" ref="L96:L100" si="31">1/K96</f>
        <v>32.545273713812058</v>
      </c>
    </row>
    <row r="97" spans="1:12" x14ac:dyDescent="0.3">
      <c r="A97">
        <v>96</v>
      </c>
      <c r="B97">
        <f t="shared" si="28"/>
        <v>11.841373137553319</v>
      </c>
      <c r="C97">
        <f t="shared" si="10"/>
        <v>11.841373137553319</v>
      </c>
      <c r="D97" t="s">
        <v>24</v>
      </c>
      <c r="E97" t="s">
        <v>21</v>
      </c>
      <c r="F97">
        <v>1</v>
      </c>
      <c r="G97">
        <f t="shared" si="29"/>
        <v>20</v>
      </c>
      <c r="I97">
        <v>2014</v>
      </c>
      <c r="J97">
        <f t="shared" si="30"/>
        <v>22.5</v>
      </c>
      <c r="K97" cm="1">
        <f t="array" ref="K97">STOWA2024_JAARROND_T(A97*60,J97,I97,"","")</f>
        <v>4.8300077384775736E-2</v>
      </c>
      <c r="L97">
        <f t="shared" si="31"/>
        <v>20.703900576258739</v>
      </c>
    </row>
    <row r="98" spans="1:12" x14ac:dyDescent="0.3">
      <c r="A98">
        <v>96</v>
      </c>
      <c r="B98">
        <f t="shared" si="28"/>
        <v>7.3909756334763532</v>
      </c>
      <c r="C98">
        <f t="shared" si="10"/>
        <v>7.3909756334763532</v>
      </c>
      <c r="D98" t="s">
        <v>24</v>
      </c>
      <c r="E98" t="s">
        <v>21</v>
      </c>
      <c r="F98">
        <v>1</v>
      </c>
      <c r="G98">
        <f t="shared" si="29"/>
        <v>25</v>
      </c>
      <c r="I98">
        <v>2014</v>
      </c>
      <c r="J98">
        <f t="shared" si="30"/>
        <v>27.5</v>
      </c>
      <c r="K98" cm="1">
        <f t="array" ref="K98">STOWA2024_JAARROND_T(A98*60,J98,I98,"","")</f>
        <v>7.5114973178163291E-2</v>
      </c>
      <c r="L98">
        <f t="shared" si="31"/>
        <v>13.312924942782386</v>
      </c>
    </row>
    <row r="99" spans="1:12" x14ac:dyDescent="0.3">
      <c r="A99">
        <v>96</v>
      </c>
      <c r="B99">
        <f t="shared" si="28"/>
        <v>4.6647155887892122</v>
      </c>
      <c r="C99">
        <f t="shared" si="10"/>
        <v>4.6647155887892122</v>
      </c>
      <c r="D99" t="s">
        <v>24</v>
      </c>
      <c r="E99" t="s">
        <v>21</v>
      </c>
      <c r="F99">
        <v>1</v>
      </c>
      <c r="G99">
        <f t="shared" si="29"/>
        <v>30</v>
      </c>
      <c r="I99">
        <v>2014</v>
      </c>
      <c r="J99">
        <f t="shared" si="30"/>
        <v>32.5</v>
      </c>
      <c r="K99" cm="1">
        <f t="array" ref="K99">STOWA2024_JAARROND_T(A99*60,J99,I99,"","")</f>
        <v>0.1156308732903495</v>
      </c>
      <c r="L99">
        <f t="shared" si="31"/>
        <v>8.6482093539931739</v>
      </c>
    </row>
    <row r="100" spans="1:12" x14ac:dyDescent="0.3">
      <c r="A100">
        <v>96</v>
      </c>
      <c r="B100">
        <f t="shared" si="28"/>
        <v>2.9751314677595042</v>
      </c>
      <c r="C100">
        <f t="shared" si="10"/>
        <v>2.9751314677595042</v>
      </c>
      <c r="D100" t="s">
        <v>24</v>
      </c>
      <c r="E100" t="s">
        <v>21</v>
      </c>
      <c r="F100">
        <v>1</v>
      </c>
      <c r="G100">
        <f t="shared" si="29"/>
        <v>35</v>
      </c>
      <c r="I100">
        <v>2014</v>
      </c>
      <c r="J100">
        <f t="shared" si="30"/>
        <v>37.5</v>
      </c>
      <c r="K100" cm="1">
        <f t="array" ref="K100">STOWA2024_JAARROND_T(A100*60,J100,I100,"","")</f>
        <v>0.17627115651392816</v>
      </c>
      <c r="L100">
        <f t="shared" si="31"/>
        <v>5.6730778862336697</v>
      </c>
    </row>
    <row r="101" spans="1:12" x14ac:dyDescent="0.3">
      <c r="A101">
        <v>96</v>
      </c>
      <c r="B101">
        <f>L100-L101</f>
        <v>1.9167538275564717</v>
      </c>
      <c r="C101">
        <f t="shared" si="10"/>
        <v>1.9167538275564717</v>
      </c>
      <c r="D101" t="s">
        <v>24</v>
      </c>
      <c r="E101" t="s">
        <v>21</v>
      </c>
      <c r="F101">
        <v>1</v>
      </c>
      <c r="G101">
        <f>G100+5</f>
        <v>40</v>
      </c>
      <c r="I101">
        <v>2014</v>
      </c>
      <c r="J101">
        <f>AVERAGE(G101:G102)</f>
        <v>42.5</v>
      </c>
      <c r="K101" cm="1">
        <f t="array" ref="K101">STOWA2024_JAARROND_T(A101*60,J101,I101,"","")</f>
        <v>0.26621771294997199</v>
      </c>
      <c r="L101">
        <f>1/K101</f>
        <v>3.756324058677198</v>
      </c>
    </row>
    <row r="102" spans="1:12" x14ac:dyDescent="0.3">
      <c r="A102">
        <v>96</v>
      </c>
      <c r="B102">
        <f t="shared" ref="B102:B124" si="32">L101-L102</f>
        <v>1.2469167550758988</v>
      </c>
      <c r="C102">
        <f t="shared" si="10"/>
        <v>1.2469167550758988</v>
      </c>
      <c r="D102" t="s">
        <v>24</v>
      </c>
      <c r="E102" t="s">
        <v>21</v>
      </c>
      <c r="F102">
        <v>1</v>
      </c>
      <c r="G102">
        <f t="shared" ref="G102:G125" si="33">G101+5</f>
        <v>45</v>
      </c>
      <c r="I102">
        <v>2014</v>
      </c>
      <c r="J102">
        <f t="shared" ref="J102:J124" si="34">AVERAGE(G102:G103)</f>
        <v>47.5</v>
      </c>
      <c r="K102" cm="1">
        <f t="array" ref="K102">STOWA2024_JAARROND_T(A102*60,J102,I102,"","")</f>
        <v>0.39850047402224448</v>
      </c>
      <c r="L102">
        <f t="shared" ref="L102:L124" si="35">1/K102</f>
        <v>2.5094073036012992</v>
      </c>
    </row>
    <row r="103" spans="1:12" x14ac:dyDescent="0.3">
      <c r="A103">
        <v>96</v>
      </c>
      <c r="B103">
        <f t="shared" si="32"/>
        <v>0.81859168031112972</v>
      </c>
      <c r="C103">
        <f t="shared" si="10"/>
        <v>0.81859168031112972</v>
      </c>
      <c r="D103" t="s">
        <v>24</v>
      </c>
      <c r="E103" t="s">
        <v>21</v>
      </c>
      <c r="F103">
        <v>1</v>
      </c>
      <c r="G103">
        <f t="shared" si="33"/>
        <v>50</v>
      </c>
      <c r="I103">
        <v>2014</v>
      </c>
      <c r="J103">
        <f t="shared" si="34"/>
        <v>52.5</v>
      </c>
      <c r="K103" cm="1">
        <f t="array" ref="K103">STOWA2024_JAARROND_T(A103*60,J103,I103,"","")</f>
        <v>0.59143054170158027</v>
      </c>
      <c r="L103">
        <f t="shared" si="35"/>
        <v>1.6908156232901694</v>
      </c>
    </row>
    <row r="104" spans="1:12" x14ac:dyDescent="0.3">
      <c r="A104">
        <v>96</v>
      </c>
      <c r="B104">
        <f t="shared" si="32"/>
        <v>0.54218848025422184</v>
      </c>
      <c r="C104">
        <f t="shared" si="10"/>
        <v>0.54218848025422184</v>
      </c>
      <c r="D104" t="s">
        <v>24</v>
      </c>
      <c r="E104" t="s">
        <v>21</v>
      </c>
      <c r="F104">
        <v>1</v>
      </c>
      <c r="G104">
        <f t="shared" si="33"/>
        <v>55</v>
      </c>
      <c r="I104">
        <v>2014</v>
      </c>
      <c r="J104">
        <f t="shared" si="34"/>
        <v>57.5</v>
      </c>
      <c r="K104" cm="1">
        <f t="array" ref="K104">STOWA2024_JAARROND_T(A104*60,J104,I104,"","")</f>
        <v>0.8706045352166154</v>
      </c>
      <c r="L104">
        <f t="shared" si="35"/>
        <v>1.1486271430359476</v>
      </c>
    </row>
    <row r="105" spans="1:12" x14ac:dyDescent="0.3">
      <c r="A105">
        <v>96</v>
      </c>
      <c r="B105">
        <f t="shared" si="32"/>
        <v>0.36210119706675858</v>
      </c>
      <c r="C105">
        <f t="shared" si="10"/>
        <v>0.36210119706675858</v>
      </c>
      <c r="D105" t="s">
        <v>24</v>
      </c>
      <c r="E105" t="s">
        <v>21</v>
      </c>
      <c r="F105">
        <v>1</v>
      </c>
      <c r="G105">
        <f t="shared" si="33"/>
        <v>60</v>
      </c>
      <c r="I105">
        <v>2014</v>
      </c>
      <c r="J105">
        <f t="shared" si="34"/>
        <v>62.5</v>
      </c>
      <c r="K105" cm="1">
        <f t="array" ref="K105">STOWA2024_JAARROND_T(A105*60,J105,I105,"","")</f>
        <v>1.2714138740429721</v>
      </c>
      <c r="L105">
        <f t="shared" si="35"/>
        <v>0.78652594596918901</v>
      </c>
    </row>
    <row r="106" spans="1:12" x14ac:dyDescent="0.3">
      <c r="A106">
        <v>96</v>
      </c>
      <c r="B106">
        <f t="shared" si="32"/>
        <v>0.24392529023873633</v>
      </c>
      <c r="C106">
        <f t="shared" si="10"/>
        <v>0.24392529023873633</v>
      </c>
      <c r="D106" t="s">
        <v>24</v>
      </c>
      <c r="E106" t="s">
        <v>21</v>
      </c>
      <c r="F106">
        <v>1</v>
      </c>
      <c r="G106">
        <f t="shared" si="33"/>
        <v>65</v>
      </c>
      <c r="I106">
        <v>2014</v>
      </c>
      <c r="J106">
        <f t="shared" si="34"/>
        <v>67.5</v>
      </c>
      <c r="K106" cm="1">
        <f t="array" ref="K106">STOWA2024_JAARROND_T(A106*60,J106,I106,"","")</f>
        <v>1.8429760256256844</v>
      </c>
      <c r="L106">
        <f t="shared" si="35"/>
        <v>0.54260065573045269</v>
      </c>
    </row>
    <row r="107" spans="1:12" x14ac:dyDescent="0.3">
      <c r="A107">
        <v>96</v>
      </c>
      <c r="B107">
        <f t="shared" si="32"/>
        <v>0.16555780865009523</v>
      </c>
      <c r="C107">
        <f t="shared" si="10"/>
        <v>0.16555780865009523</v>
      </c>
      <c r="D107" t="s">
        <v>24</v>
      </c>
      <c r="E107" t="s">
        <v>21</v>
      </c>
      <c r="F107">
        <v>1</v>
      </c>
      <c r="G107">
        <f t="shared" si="33"/>
        <v>70</v>
      </c>
      <c r="I107">
        <v>2014</v>
      </c>
      <c r="J107">
        <f t="shared" si="34"/>
        <v>72.5</v>
      </c>
      <c r="K107" cm="1">
        <f t="array" ref="K107">STOWA2024_JAARROND_T(A107*60,J107,I107,"","")</f>
        <v>2.6522184620223666</v>
      </c>
      <c r="L107">
        <f t="shared" si="35"/>
        <v>0.37704284708035746</v>
      </c>
    </row>
    <row r="108" spans="1:12" x14ac:dyDescent="0.3">
      <c r="A108">
        <v>96</v>
      </c>
      <c r="B108">
        <f t="shared" si="32"/>
        <v>0.11320936132453491</v>
      </c>
      <c r="C108">
        <f t="shared" si="10"/>
        <v>0.11320936132453491</v>
      </c>
      <c r="D108" t="s">
        <v>24</v>
      </c>
      <c r="E108" t="s">
        <v>21</v>
      </c>
      <c r="F108">
        <v>1</v>
      </c>
      <c r="G108">
        <f t="shared" si="33"/>
        <v>75</v>
      </c>
      <c r="I108">
        <v>2014</v>
      </c>
      <c r="J108">
        <f t="shared" si="34"/>
        <v>77.5</v>
      </c>
      <c r="K108" cm="1">
        <f t="array" ref="K108">STOWA2024_JAARROND_T(A108*60,J108,I108,"","")</f>
        <v>3.7902694464094613</v>
      </c>
      <c r="L108">
        <f t="shared" si="35"/>
        <v>0.26383348575582255</v>
      </c>
    </row>
    <row r="109" spans="1:12" x14ac:dyDescent="0.3">
      <c r="A109">
        <v>96</v>
      </c>
      <c r="B109">
        <f t="shared" si="32"/>
        <v>7.7973844951214927E-2</v>
      </c>
      <c r="C109">
        <f t="shared" si="10"/>
        <v>7.7973844951214927E-2</v>
      </c>
      <c r="D109" t="s">
        <v>24</v>
      </c>
      <c r="E109" t="s">
        <v>21</v>
      </c>
      <c r="F109">
        <v>1</v>
      </c>
      <c r="G109">
        <f t="shared" si="33"/>
        <v>80</v>
      </c>
      <c r="I109">
        <v>2014</v>
      </c>
      <c r="J109">
        <f t="shared" si="34"/>
        <v>82.5</v>
      </c>
      <c r="K109" cm="1">
        <f t="array" ref="K109">STOWA2024_JAARROND_T(A109*60,J109,I109,"","")</f>
        <v>5.3804042430668959</v>
      </c>
      <c r="L109">
        <f t="shared" si="35"/>
        <v>0.18585964080460762</v>
      </c>
    </row>
    <row r="110" spans="1:12" x14ac:dyDescent="0.3">
      <c r="A110">
        <v>96</v>
      </c>
      <c r="B110">
        <f t="shared" si="32"/>
        <v>5.4082406799835725E-2</v>
      </c>
      <c r="C110">
        <f t="shared" si="10"/>
        <v>5.4082406799835725E-2</v>
      </c>
      <c r="D110" t="s">
        <v>24</v>
      </c>
      <c r="E110" t="s">
        <v>21</v>
      </c>
      <c r="F110">
        <v>1</v>
      </c>
      <c r="G110">
        <f t="shared" si="33"/>
        <v>85</v>
      </c>
      <c r="I110">
        <v>2014</v>
      </c>
      <c r="J110">
        <f t="shared" si="34"/>
        <v>87.5</v>
      </c>
      <c r="K110" cm="1">
        <f t="array" ref="K110">STOWA2024_JAARROND_T(A110*60,J110,I110,"","")</f>
        <v>7.5885641973923068</v>
      </c>
      <c r="L110">
        <f t="shared" si="35"/>
        <v>0.1317772340047719</v>
      </c>
    </row>
    <row r="111" spans="1:12" x14ac:dyDescent="0.3">
      <c r="A111">
        <v>96</v>
      </c>
      <c r="B111">
        <f t="shared" si="32"/>
        <v>3.7760920980188017E-2</v>
      </c>
      <c r="C111">
        <f t="shared" si="10"/>
        <v>3.7760920980188017E-2</v>
      </c>
      <c r="D111" t="s">
        <v>24</v>
      </c>
      <c r="E111" t="s">
        <v>21</v>
      </c>
      <c r="F111">
        <v>1</v>
      </c>
      <c r="G111">
        <f t="shared" si="33"/>
        <v>90</v>
      </c>
      <c r="I111">
        <v>2014</v>
      </c>
      <c r="J111">
        <f t="shared" si="34"/>
        <v>92.5</v>
      </c>
      <c r="K111" cm="1">
        <f t="array" ref="K111">STOWA2024_JAARROND_T(A111*60,J111,I111,"","")</f>
        <v>10.636451992522986</v>
      </c>
      <c r="L111">
        <f t="shared" si="35"/>
        <v>9.4016313024583881E-2</v>
      </c>
    </row>
    <row r="112" spans="1:12" x14ac:dyDescent="0.3">
      <c r="A112">
        <v>96</v>
      </c>
      <c r="B112">
        <f t="shared" si="32"/>
        <v>2.6536595346550076E-2</v>
      </c>
      <c r="C112">
        <f t="shared" si="10"/>
        <v>2.6536595346550076E-2</v>
      </c>
      <c r="D112" t="s">
        <v>24</v>
      </c>
      <c r="E112" t="s">
        <v>21</v>
      </c>
      <c r="F112">
        <v>1</v>
      </c>
      <c r="G112">
        <f t="shared" si="33"/>
        <v>95</v>
      </c>
      <c r="I112">
        <v>2014</v>
      </c>
      <c r="J112">
        <f t="shared" si="34"/>
        <v>97.5</v>
      </c>
      <c r="K112" cm="1">
        <f t="array" ref="K112">STOWA2024_JAARROND_T(A112*60,J112,I112,"","")</f>
        <v>14.819267691238771</v>
      </c>
      <c r="L112">
        <f t="shared" si="35"/>
        <v>6.7479717678033804E-2</v>
      </c>
    </row>
    <row r="113" spans="1:12" x14ac:dyDescent="0.3">
      <c r="A113">
        <v>96</v>
      </c>
      <c r="B113">
        <f t="shared" si="32"/>
        <v>1.8765076566936559E-2</v>
      </c>
      <c r="C113">
        <f t="shared" si="10"/>
        <v>1.8765076566936559E-2</v>
      </c>
      <c r="D113" t="s">
        <v>24</v>
      </c>
      <c r="E113" t="s">
        <v>21</v>
      </c>
      <c r="F113">
        <v>1</v>
      </c>
      <c r="G113">
        <f t="shared" si="33"/>
        <v>100</v>
      </c>
      <c r="I113">
        <v>2014</v>
      </c>
      <c r="J113">
        <f t="shared" si="34"/>
        <v>102.5</v>
      </c>
      <c r="K113" cm="1">
        <f t="array" ref="K113">STOWA2024_JAARROND_T(A113*60,J113,I113,"","")</f>
        <v>20.527709476898906</v>
      </c>
      <c r="L113">
        <f t="shared" si="35"/>
        <v>4.8714641111097245E-2</v>
      </c>
    </row>
    <row r="114" spans="1:12" x14ac:dyDescent="0.3">
      <c r="A114">
        <v>96</v>
      </c>
      <c r="B114">
        <f t="shared" si="32"/>
        <v>1.3349479889890679E-2</v>
      </c>
      <c r="C114">
        <f t="shared" si="10"/>
        <v>1.3349479889890679E-2</v>
      </c>
      <c r="D114" t="s">
        <v>24</v>
      </c>
      <c r="E114" t="s">
        <v>21</v>
      </c>
      <c r="F114">
        <v>1</v>
      </c>
      <c r="G114">
        <f t="shared" si="33"/>
        <v>105</v>
      </c>
      <c r="I114">
        <v>2014</v>
      </c>
      <c r="J114">
        <f t="shared" si="34"/>
        <v>107.5</v>
      </c>
      <c r="K114" cm="1">
        <f t="array" ref="K114">STOWA2024_JAARROND_T(A114*60,J114,I114,"","")</f>
        <v>28.276415700329235</v>
      </c>
      <c r="L114">
        <f t="shared" si="35"/>
        <v>3.5365161221206566E-2</v>
      </c>
    </row>
    <row r="115" spans="1:12" x14ac:dyDescent="0.3">
      <c r="A115">
        <v>96</v>
      </c>
      <c r="B115">
        <f t="shared" si="32"/>
        <v>9.5520889350416173E-3</v>
      </c>
      <c r="C115">
        <f t="shared" si="10"/>
        <v>9.5520889350416173E-3</v>
      </c>
      <c r="D115" t="s">
        <v>24</v>
      </c>
      <c r="E115" t="s">
        <v>21</v>
      </c>
      <c r="F115">
        <v>1</v>
      </c>
      <c r="G115">
        <f t="shared" si="33"/>
        <v>110</v>
      </c>
      <c r="I115">
        <v>2014</v>
      </c>
      <c r="J115">
        <f t="shared" si="34"/>
        <v>112.5</v>
      </c>
      <c r="K115" cm="1">
        <f t="array" ref="K115">STOWA2024_JAARROND_T(A115*60,J115,I115,"","")</f>
        <v>38.74006119511666</v>
      </c>
      <c r="L115">
        <f t="shared" si="35"/>
        <v>2.5813072286164949E-2</v>
      </c>
    </row>
    <row r="116" spans="1:12" x14ac:dyDescent="0.3">
      <c r="A116">
        <v>96</v>
      </c>
      <c r="B116">
        <f t="shared" si="32"/>
        <v>6.8732073935824853E-3</v>
      </c>
      <c r="C116">
        <f t="shared" si="10"/>
        <v>6.8732073935824853E-3</v>
      </c>
      <c r="D116" t="s">
        <v>24</v>
      </c>
      <c r="E116" t="s">
        <v>21</v>
      </c>
      <c r="F116">
        <v>1</v>
      </c>
      <c r="G116">
        <f t="shared" si="33"/>
        <v>115</v>
      </c>
      <c r="I116">
        <v>2014</v>
      </c>
      <c r="J116">
        <f t="shared" si="34"/>
        <v>117.5</v>
      </c>
      <c r="K116" cm="1">
        <f t="array" ref="K116">STOWA2024_JAARROND_T(A116*60,J116,I116,"","")</f>
        <v>52.798687090510143</v>
      </c>
      <c r="L116">
        <f t="shared" si="35"/>
        <v>1.8939864892582464E-2</v>
      </c>
    </row>
    <row r="117" spans="1:12" x14ac:dyDescent="0.3">
      <c r="A117">
        <v>96</v>
      </c>
      <c r="B117">
        <f t="shared" si="32"/>
        <v>4.9727529960776826E-3</v>
      </c>
      <c r="C117">
        <f t="shared" si="10"/>
        <v>4.9727529960776826E-3</v>
      </c>
      <c r="D117" t="s">
        <v>24</v>
      </c>
      <c r="E117" t="s">
        <v>21</v>
      </c>
      <c r="F117">
        <v>1</v>
      </c>
      <c r="G117">
        <f t="shared" si="33"/>
        <v>120</v>
      </c>
      <c r="I117">
        <v>2014</v>
      </c>
      <c r="J117">
        <f t="shared" si="34"/>
        <v>122.5</v>
      </c>
      <c r="K117" cm="1">
        <f t="array" ref="K117">STOWA2024_JAARROND_T(A117*60,J117,I117,"","")</f>
        <v>71.596762982205817</v>
      </c>
      <c r="L117">
        <f t="shared" si="35"/>
        <v>1.3967111896504781E-2</v>
      </c>
    </row>
    <row r="118" spans="1:12" x14ac:dyDescent="0.3">
      <c r="A118">
        <v>96</v>
      </c>
      <c r="B118">
        <f t="shared" si="32"/>
        <v>3.6165317637369097E-3</v>
      </c>
      <c r="C118">
        <f t="shared" si="10"/>
        <v>3.6165317637369097E-3</v>
      </c>
      <c r="D118" t="s">
        <v>24</v>
      </c>
      <c r="E118" t="s">
        <v>21</v>
      </c>
      <c r="F118">
        <v>1</v>
      </c>
      <c r="G118">
        <f t="shared" si="33"/>
        <v>125</v>
      </c>
      <c r="I118">
        <v>2014</v>
      </c>
      <c r="J118">
        <f t="shared" si="34"/>
        <v>127.5</v>
      </c>
      <c r="K118" cm="1">
        <f t="array" ref="K118">STOWA2024_JAARROND_T(A118*60,J118,I118,"","")</f>
        <v>96.612942189993731</v>
      </c>
      <c r="L118">
        <f t="shared" si="35"/>
        <v>1.0350580132767871E-2</v>
      </c>
    </row>
    <row r="119" spans="1:12" x14ac:dyDescent="0.3">
      <c r="A119">
        <v>96</v>
      </c>
      <c r="B119">
        <f t="shared" si="32"/>
        <v>2.6437146487708636E-3</v>
      </c>
      <c r="C119">
        <f t="shared" si="10"/>
        <v>2.6437146487708636E-3</v>
      </c>
      <c r="D119" t="s">
        <v>24</v>
      </c>
      <c r="E119" t="s">
        <v>21</v>
      </c>
      <c r="F119">
        <v>1</v>
      </c>
      <c r="G119">
        <f t="shared" si="33"/>
        <v>130</v>
      </c>
      <c r="I119">
        <v>2014</v>
      </c>
      <c r="J119">
        <f t="shared" si="34"/>
        <v>132.5</v>
      </c>
      <c r="K119" cm="1">
        <f t="array" ref="K119">STOWA2024_JAARROND_T(A119*60,J119,I119,"","")</f>
        <v>129.75443804961424</v>
      </c>
      <c r="L119">
        <f t="shared" si="35"/>
        <v>7.7068654839970076E-3</v>
      </c>
    </row>
    <row r="120" spans="1:12" x14ac:dyDescent="0.3">
      <c r="A120">
        <v>96</v>
      </c>
      <c r="B120">
        <f t="shared" si="32"/>
        <v>1.9420192113938457E-3</v>
      </c>
      <c r="C120">
        <f t="shared" si="10"/>
        <v>1.9420192113938457E-3</v>
      </c>
      <c r="D120" t="s">
        <v>24</v>
      </c>
      <c r="E120" t="s">
        <v>21</v>
      </c>
      <c r="F120">
        <v>1</v>
      </c>
      <c r="G120">
        <f t="shared" si="33"/>
        <v>135</v>
      </c>
      <c r="I120">
        <v>2014</v>
      </c>
      <c r="J120">
        <f t="shared" si="34"/>
        <v>137.5</v>
      </c>
      <c r="K120" cm="1">
        <f t="array" ref="K120">STOWA2024_JAARROND_T(A120*60,J120,I120,"","")</f>
        <v>173.46516328672925</v>
      </c>
      <c r="L120">
        <f t="shared" si="35"/>
        <v>5.764846272603162E-3</v>
      </c>
    </row>
    <row r="121" spans="1:12" x14ac:dyDescent="0.3">
      <c r="A121">
        <v>96</v>
      </c>
      <c r="B121">
        <f t="shared" si="32"/>
        <v>1.4334511926966317E-3</v>
      </c>
      <c r="C121">
        <f t="shared" si="10"/>
        <v>1.4334511926966317E-3</v>
      </c>
      <c r="D121" t="s">
        <v>24</v>
      </c>
      <c r="E121" t="s">
        <v>21</v>
      </c>
      <c r="F121">
        <v>1</v>
      </c>
      <c r="G121">
        <f t="shared" si="33"/>
        <v>140</v>
      </c>
      <c r="I121">
        <v>2014</v>
      </c>
      <c r="J121">
        <f t="shared" si="34"/>
        <v>142.5</v>
      </c>
      <c r="K121" cm="1">
        <f t="array" ref="K121">STOWA2024_JAARROND_T(A121*60,J121,I121,"","")</f>
        <v>230.8724975560483</v>
      </c>
      <c r="L121">
        <f t="shared" si="35"/>
        <v>4.3313950799065302E-3</v>
      </c>
    </row>
    <row r="122" spans="1:12" x14ac:dyDescent="0.3">
      <c r="A122">
        <v>96</v>
      </c>
      <c r="B122">
        <f t="shared" si="32"/>
        <v>1.0629214299124369E-3</v>
      </c>
      <c r="C122">
        <f t="shared" si="10"/>
        <v>1.0629214299124369E-3</v>
      </c>
      <c r="D122" t="s">
        <v>24</v>
      </c>
      <c r="E122" t="s">
        <v>21</v>
      </c>
      <c r="F122">
        <v>1</v>
      </c>
      <c r="G122">
        <f t="shared" si="33"/>
        <v>145</v>
      </c>
      <c r="I122">
        <v>2014</v>
      </c>
      <c r="J122">
        <f t="shared" si="34"/>
        <v>147.5</v>
      </c>
      <c r="K122" cm="1">
        <f t="array" ref="K122">STOWA2024_JAARROND_T(A122*60,J122,I122,"","")</f>
        <v>305.95320846530524</v>
      </c>
      <c r="L122">
        <f t="shared" si="35"/>
        <v>3.2684736499940933E-3</v>
      </c>
    </row>
    <row r="123" spans="1:12" x14ac:dyDescent="0.3">
      <c r="A123">
        <v>96</v>
      </c>
      <c r="B123">
        <f t="shared" si="32"/>
        <v>7.917310386868358E-4</v>
      </c>
      <c r="C123">
        <f t="shared" si="10"/>
        <v>7.917310386868358E-4</v>
      </c>
      <c r="D123" t="s">
        <v>24</v>
      </c>
      <c r="E123" t="s">
        <v>21</v>
      </c>
      <c r="F123">
        <v>1</v>
      </c>
      <c r="G123">
        <f t="shared" si="33"/>
        <v>150</v>
      </c>
      <c r="I123">
        <v>2014</v>
      </c>
      <c r="J123">
        <f t="shared" si="34"/>
        <v>152.5</v>
      </c>
      <c r="K123" cm="1">
        <f t="array" ref="K123">STOWA2024_JAARROND_T(A123*60,J123,I123,"","")</f>
        <v>403.75612525686989</v>
      </c>
      <c r="L123">
        <f t="shared" si="35"/>
        <v>2.4767426113072575E-3</v>
      </c>
    </row>
    <row r="124" spans="1:12" x14ac:dyDescent="0.3">
      <c r="A124">
        <v>96</v>
      </c>
      <c r="B124">
        <f t="shared" si="32"/>
        <v>5.9230329302957518E-4</v>
      </c>
      <c r="C124">
        <f t="shared" si="10"/>
        <v>5.9230329302957518E-4</v>
      </c>
      <c r="D124" t="s">
        <v>24</v>
      </c>
      <c r="E124" t="s">
        <v>21</v>
      </c>
      <c r="F124">
        <v>1</v>
      </c>
      <c r="G124">
        <f t="shared" si="33"/>
        <v>155</v>
      </c>
      <c r="I124">
        <v>2014</v>
      </c>
      <c r="J124">
        <f t="shared" si="34"/>
        <v>157.5</v>
      </c>
      <c r="K124" cm="1">
        <f t="array" ref="K124">STOWA2024_JAARROND_T(A124*60,J124,I124,"","")</f>
        <v>530.66182089321308</v>
      </c>
      <c r="L124">
        <f t="shared" si="35"/>
        <v>1.8844393182776823E-3</v>
      </c>
    </row>
    <row r="125" spans="1:12" x14ac:dyDescent="0.3">
      <c r="A125">
        <v>96</v>
      </c>
      <c r="B125" s="1">
        <f>L124</f>
        <v>1.8844393182776823E-3</v>
      </c>
      <c r="C125">
        <f t="shared" si="10"/>
        <v>1.8844393182776823E-3</v>
      </c>
      <c r="D125" t="s">
        <v>24</v>
      </c>
      <c r="E125" t="s">
        <v>21</v>
      </c>
      <c r="F125">
        <v>1</v>
      </c>
      <c r="G125">
        <f t="shared" si="33"/>
        <v>160</v>
      </c>
      <c r="I125">
        <v>2014</v>
      </c>
      <c r="J125" s="1">
        <v>999</v>
      </c>
      <c r="K125" cm="1">
        <f t="array" ref="K125">STOWA2024_JAARROND_T(A125*60,J125,I125,"","")</f>
        <v>5638393419665.2119</v>
      </c>
      <c r="L125">
        <f>1/K125</f>
        <v>1.7735548507705524E-13</v>
      </c>
    </row>
    <row r="126" spans="1:12" x14ac:dyDescent="0.3">
      <c r="A126">
        <v>192</v>
      </c>
      <c r="B126" s="1">
        <f>365.25*24/A126 - L126</f>
        <v>-17.544578479041654</v>
      </c>
      <c r="C126">
        <f>B126</f>
        <v>-17.544578479041654</v>
      </c>
      <c r="D126" t="s">
        <v>24</v>
      </c>
      <c r="E126" t="s">
        <v>21</v>
      </c>
      <c r="F126">
        <v>1</v>
      </c>
      <c r="G126">
        <v>10</v>
      </c>
      <c r="I126">
        <v>2014</v>
      </c>
      <c r="J126" s="1">
        <v>12.5</v>
      </c>
      <c r="K126" cm="1">
        <f t="array" ref="K126">STOWA2024_JAARROND_T(A126*60,J126,I126,"","")</f>
        <v>1.5822577394402591E-2</v>
      </c>
      <c r="L126">
        <f>1/K126</f>
        <v>63.200828479041654</v>
      </c>
    </row>
    <row r="127" spans="1:12" x14ac:dyDescent="0.3">
      <c r="A127">
        <v>192</v>
      </c>
      <c r="B127">
        <f t="shared" ref="B127:B131" si="36">L126-L127</f>
        <v>16.720956560171011</v>
      </c>
      <c r="C127">
        <f t="shared" si="10"/>
        <v>16.720956560171011</v>
      </c>
      <c r="D127" t="s">
        <v>24</v>
      </c>
      <c r="E127" t="s">
        <v>21</v>
      </c>
      <c r="F127">
        <v>1</v>
      </c>
      <c r="G127">
        <f t="shared" ref="G127:G131" si="37">G126+5</f>
        <v>15</v>
      </c>
      <c r="I127">
        <v>2014</v>
      </c>
      <c r="J127">
        <f t="shared" ref="J127:J131" si="38">AVERAGE(G127:G128)</f>
        <v>17.5</v>
      </c>
      <c r="K127" cm="1">
        <f t="array" ref="K127">STOWA2024_JAARROND_T(A127*60,J127,I127,"","")</f>
        <v>2.1514689234631991E-2</v>
      </c>
      <c r="L127">
        <f t="shared" ref="L127:L131" si="39">1/K127</f>
        <v>46.479871918870643</v>
      </c>
    </row>
    <row r="128" spans="1:12" x14ac:dyDescent="0.3">
      <c r="A128">
        <v>192</v>
      </c>
      <c r="B128">
        <f t="shared" si="36"/>
        <v>12.311338318724481</v>
      </c>
      <c r="C128">
        <f t="shared" si="10"/>
        <v>12.311338318724481</v>
      </c>
      <c r="D128" t="s">
        <v>24</v>
      </c>
      <c r="E128" t="s">
        <v>21</v>
      </c>
      <c r="F128">
        <v>1</v>
      </c>
      <c r="G128">
        <f t="shared" si="37"/>
        <v>20</v>
      </c>
      <c r="I128">
        <v>2014</v>
      </c>
      <c r="J128">
        <f t="shared" si="38"/>
        <v>22.5</v>
      </c>
      <c r="K128" cm="1">
        <f t="array" ref="K128">STOWA2024_JAARROND_T(A128*60,J128,I128,"","")</f>
        <v>2.9266693493563395E-2</v>
      </c>
      <c r="L128">
        <f t="shared" si="39"/>
        <v>34.168533600146162</v>
      </c>
    </row>
    <row r="129" spans="1:12" x14ac:dyDescent="0.3">
      <c r="A129">
        <v>192</v>
      </c>
      <c r="B129">
        <f t="shared" si="36"/>
        <v>9.0603275114890636</v>
      </c>
      <c r="C129">
        <f t="shared" si="10"/>
        <v>9.0603275114890636</v>
      </c>
      <c r="D129" t="s">
        <v>24</v>
      </c>
      <c r="E129" t="s">
        <v>21</v>
      </c>
      <c r="F129">
        <v>1</v>
      </c>
      <c r="G129">
        <f t="shared" si="37"/>
        <v>25</v>
      </c>
      <c r="I129">
        <v>2014</v>
      </c>
      <c r="J129">
        <f t="shared" si="38"/>
        <v>27.5</v>
      </c>
      <c r="K129" cm="1">
        <f t="array" ref="K129">STOWA2024_JAARROND_T(A129*60,J129,I129,"","")</f>
        <v>3.9827616376454739E-2</v>
      </c>
      <c r="L129">
        <f t="shared" si="39"/>
        <v>25.108206088657099</v>
      </c>
    </row>
    <row r="130" spans="1:12" x14ac:dyDescent="0.3">
      <c r="A130">
        <v>192</v>
      </c>
      <c r="B130">
        <f t="shared" si="36"/>
        <v>6.6655142500844455</v>
      </c>
      <c r="C130">
        <f t="shared" si="10"/>
        <v>6.6655142500844455</v>
      </c>
      <c r="D130" t="s">
        <v>24</v>
      </c>
      <c r="E130" t="s">
        <v>21</v>
      </c>
      <c r="F130">
        <v>1</v>
      </c>
      <c r="G130">
        <f t="shared" si="37"/>
        <v>30</v>
      </c>
      <c r="I130">
        <v>2014</v>
      </c>
      <c r="J130">
        <f t="shared" si="38"/>
        <v>32.5</v>
      </c>
      <c r="K130" cm="1">
        <f t="array" ref="K130">STOWA2024_JAARROND_T(A130*60,J130,I130,"","")</f>
        <v>5.4222019689583102E-2</v>
      </c>
      <c r="L130">
        <f t="shared" si="39"/>
        <v>18.442691838572653</v>
      </c>
    </row>
    <row r="131" spans="1:12" x14ac:dyDescent="0.3">
      <c r="A131">
        <v>192</v>
      </c>
      <c r="B131">
        <f t="shared" si="36"/>
        <v>4.9015104158585991</v>
      </c>
      <c r="C131">
        <f t="shared" si="10"/>
        <v>4.9015104158585991</v>
      </c>
      <c r="D131" t="s">
        <v>24</v>
      </c>
      <c r="E131" t="s">
        <v>21</v>
      </c>
      <c r="F131">
        <v>1</v>
      </c>
      <c r="G131">
        <f t="shared" si="37"/>
        <v>35</v>
      </c>
      <c r="I131">
        <v>2014</v>
      </c>
      <c r="J131">
        <f t="shared" si="38"/>
        <v>37.5</v>
      </c>
      <c r="K131" cm="1">
        <f t="array" ref="K131">STOWA2024_JAARROND_T(A131*60,J131,I131,"","")</f>
        <v>7.3848800099716144E-2</v>
      </c>
      <c r="L131">
        <f t="shared" si="39"/>
        <v>13.541181422714054</v>
      </c>
    </row>
    <row r="132" spans="1:12" x14ac:dyDescent="0.3">
      <c r="A132">
        <v>192</v>
      </c>
      <c r="B132">
        <f>L131-L132</f>
        <v>3.602882342904314</v>
      </c>
      <c r="C132">
        <f t="shared" si="10"/>
        <v>3.602882342904314</v>
      </c>
      <c r="D132" t="s">
        <v>24</v>
      </c>
      <c r="E132" t="s">
        <v>21</v>
      </c>
      <c r="F132">
        <v>1</v>
      </c>
      <c r="G132">
        <f>G131+5</f>
        <v>40</v>
      </c>
      <c r="I132">
        <v>2014</v>
      </c>
      <c r="J132">
        <f>AVERAGE(G132:G133)</f>
        <v>42.5</v>
      </c>
      <c r="K132" cm="1">
        <f t="array" ref="K132">STOWA2024_JAARROND_T(A132*60,J132,I132,"","")</f>
        <v>0.10062083984084973</v>
      </c>
      <c r="L132">
        <f>1/K132</f>
        <v>9.9382990798097399</v>
      </c>
    </row>
    <row r="133" spans="1:12" x14ac:dyDescent="0.3">
      <c r="A133">
        <v>192</v>
      </c>
      <c r="B133">
        <f t="shared" ref="B133:B155" si="40">L132-L133</f>
        <v>2.6472460475164086</v>
      </c>
      <c r="C133">
        <f t="shared" si="10"/>
        <v>2.6472460475164086</v>
      </c>
      <c r="D133" t="s">
        <v>24</v>
      </c>
      <c r="E133" t="s">
        <v>21</v>
      </c>
      <c r="F133">
        <v>1</v>
      </c>
      <c r="G133">
        <f t="shared" ref="G133:G156" si="41">G132+5</f>
        <v>45</v>
      </c>
      <c r="I133">
        <v>2014</v>
      </c>
      <c r="J133">
        <f t="shared" ref="J133:J155" si="42">AVERAGE(G133:G134)</f>
        <v>47.5</v>
      </c>
      <c r="K133" cm="1">
        <f t="array" ref="K133">STOWA2024_JAARROND_T(A133*60,J133,I133,"","")</f>
        <v>0.13715439944968547</v>
      </c>
      <c r="L133">
        <f t="shared" ref="L133:L155" si="43">1/K133</f>
        <v>7.2910530322933313</v>
      </c>
    </row>
    <row r="134" spans="1:12" x14ac:dyDescent="0.3">
      <c r="A134">
        <v>192</v>
      </c>
      <c r="B134">
        <f t="shared" si="40"/>
        <v>1.9443605564131081</v>
      </c>
      <c r="C134">
        <f t="shared" si="10"/>
        <v>1.9443605564131081</v>
      </c>
      <c r="D134" t="s">
        <v>24</v>
      </c>
      <c r="E134" t="s">
        <v>21</v>
      </c>
      <c r="F134">
        <v>1</v>
      </c>
      <c r="G134">
        <f t="shared" si="41"/>
        <v>50</v>
      </c>
      <c r="I134">
        <v>2014</v>
      </c>
      <c r="J134">
        <f t="shared" si="42"/>
        <v>52.5</v>
      </c>
      <c r="K134" cm="1">
        <f t="array" ref="K134">STOWA2024_JAARROND_T(A134*60,J134,I134,"","")</f>
        <v>0.18703151612163191</v>
      </c>
      <c r="L134">
        <f t="shared" si="43"/>
        <v>5.3466924758802232</v>
      </c>
    </row>
    <row r="135" spans="1:12" x14ac:dyDescent="0.3">
      <c r="A135">
        <v>192</v>
      </c>
      <c r="B135">
        <f t="shared" si="40"/>
        <v>1.4273965885624156</v>
      </c>
      <c r="C135">
        <f t="shared" si="10"/>
        <v>1.4273965885624156</v>
      </c>
      <c r="D135" t="s">
        <v>24</v>
      </c>
      <c r="E135" t="s">
        <v>21</v>
      </c>
      <c r="F135">
        <v>1</v>
      </c>
      <c r="G135">
        <f t="shared" si="41"/>
        <v>55</v>
      </c>
      <c r="I135">
        <v>2014</v>
      </c>
      <c r="J135">
        <f t="shared" si="42"/>
        <v>57.5</v>
      </c>
      <c r="K135" cm="1">
        <f t="array" ref="K135">STOWA2024_JAARROND_T(A135*60,J135,I135,"","")</f>
        <v>0.25514787062539329</v>
      </c>
      <c r="L135">
        <f t="shared" si="43"/>
        <v>3.9192958873178076</v>
      </c>
    </row>
    <row r="136" spans="1:12" x14ac:dyDescent="0.3">
      <c r="A136">
        <v>192</v>
      </c>
      <c r="B136">
        <f t="shared" si="40"/>
        <v>1.0475402549690407</v>
      </c>
      <c r="C136">
        <f t="shared" si="10"/>
        <v>1.0475402549690407</v>
      </c>
      <c r="D136" t="s">
        <v>24</v>
      </c>
      <c r="E136" t="s">
        <v>21</v>
      </c>
      <c r="F136">
        <v>1</v>
      </c>
      <c r="G136">
        <f t="shared" si="41"/>
        <v>60</v>
      </c>
      <c r="I136">
        <v>2014</v>
      </c>
      <c r="J136">
        <f t="shared" si="42"/>
        <v>62.5</v>
      </c>
      <c r="K136" cm="1">
        <f t="array" ref="K136">STOWA2024_JAARROND_T(A136*60,J136,I136,"","")</f>
        <v>0.34821904368726342</v>
      </c>
      <c r="L136">
        <f t="shared" si="43"/>
        <v>2.871755632348767</v>
      </c>
    </row>
    <row r="137" spans="1:12" x14ac:dyDescent="0.3">
      <c r="A137">
        <v>192</v>
      </c>
      <c r="B137">
        <f t="shared" si="40"/>
        <v>0.76841713880783935</v>
      </c>
      <c r="C137">
        <f t="shared" si="10"/>
        <v>0.76841713880783935</v>
      </c>
      <c r="D137" t="s">
        <v>24</v>
      </c>
      <c r="E137" t="s">
        <v>21</v>
      </c>
      <c r="F137">
        <v>1</v>
      </c>
      <c r="G137">
        <f t="shared" si="41"/>
        <v>65</v>
      </c>
      <c r="I137">
        <v>2014</v>
      </c>
      <c r="J137">
        <f t="shared" si="42"/>
        <v>67.5</v>
      </c>
      <c r="K137" cm="1">
        <f t="array" ref="K137">STOWA2024_JAARROND_T(A137*60,J137,I137,"","")</f>
        <v>0.47543464975840399</v>
      </c>
      <c r="L137">
        <f t="shared" si="43"/>
        <v>2.1033384935409276</v>
      </c>
    </row>
    <row r="138" spans="1:12" x14ac:dyDescent="0.3">
      <c r="A138">
        <v>192</v>
      </c>
      <c r="B138">
        <f t="shared" si="40"/>
        <v>0.56346255485483376</v>
      </c>
      <c r="C138">
        <f t="shared" si="10"/>
        <v>0.56346255485483376</v>
      </c>
      <c r="D138" t="s">
        <v>24</v>
      </c>
      <c r="E138" t="s">
        <v>21</v>
      </c>
      <c r="F138">
        <v>1</v>
      </c>
      <c r="G138">
        <f t="shared" si="41"/>
        <v>70</v>
      </c>
      <c r="I138">
        <v>2014</v>
      </c>
      <c r="J138">
        <f t="shared" si="42"/>
        <v>72.5</v>
      </c>
      <c r="K138" cm="1">
        <f t="array" ref="K138">STOWA2024_JAARROND_T(A138*60,J138,I138,"","")</f>
        <v>0.64940296479549808</v>
      </c>
      <c r="L138">
        <f t="shared" si="43"/>
        <v>1.5398759386860938</v>
      </c>
    </row>
    <row r="139" spans="1:12" x14ac:dyDescent="0.3">
      <c r="A139">
        <v>192</v>
      </c>
      <c r="B139">
        <f t="shared" si="40"/>
        <v>0.41298007052311259</v>
      </c>
      <c r="C139">
        <f t="shared" si="10"/>
        <v>0.41298007052311259</v>
      </c>
      <c r="D139" t="s">
        <v>24</v>
      </c>
      <c r="E139" t="s">
        <v>21</v>
      </c>
      <c r="F139">
        <v>1</v>
      </c>
      <c r="G139">
        <f t="shared" si="41"/>
        <v>75</v>
      </c>
      <c r="I139">
        <v>2014</v>
      </c>
      <c r="J139">
        <f t="shared" si="42"/>
        <v>77.5</v>
      </c>
      <c r="K139" cm="1">
        <f t="array" ref="K139">STOWA2024_JAARROND_T(A139*60,J139,I139,"","")</f>
        <v>0.88739343913839908</v>
      </c>
      <c r="L139">
        <f t="shared" si="43"/>
        <v>1.1268958681629813</v>
      </c>
    </row>
    <row r="140" spans="1:12" x14ac:dyDescent="0.3">
      <c r="A140">
        <v>192</v>
      </c>
      <c r="B140">
        <f t="shared" si="40"/>
        <v>0.30249222830275335</v>
      </c>
      <c r="C140">
        <f t="shared" si="10"/>
        <v>0.30249222830275335</v>
      </c>
      <c r="D140" t="s">
        <v>24</v>
      </c>
      <c r="E140" t="s">
        <v>21</v>
      </c>
      <c r="F140">
        <v>1</v>
      </c>
      <c r="G140">
        <f t="shared" si="41"/>
        <v>80</v>
      </c>
      <c r="I140">
        <v>2014</v>
      </c>
      <c r="J140">
        <f t="shared" si="42"/>
        <v>82.5</v>
      </c>
      <c r="K140" cm="1">
        <f t="array" ref="K140">STOWA2024_JAARROND_T(A140*60,J140,I140,"","")</f>
        <v>1.2129980408256607</v>
      </c>
      <c r="L140">
        <f t="shared" si="43"/>
        <v>0.82440363986022791</v>
      </c>
    </row>
    <row r="141" spans="1:12" x14ac:dyDescent="0.3">
      <c r="A141">
        <v>192</v>
      </c>
      <c r="B141">
        <f t="shared" si="40"/>
        <v>0.22159930078291135</v>
      </c>
      <c r="C141">
        <f t="shared" si="10"/>
        <v>0.22159930078291135</v>
      </c>
      <c r="D141" t="s">
        <v>24</v>
      </c>
      <c r="E141" t="s">
        <v>21</v>
      </c>
      <c r="F141">
        <v>1</v>
      </c>
      <c r="G141">
        <f t="shared" si="41"/>
        <v>85</v>
      </c>
      <c r="I141">
        <v>2014</v>
      </c>
      <c r="J141">
        <f t="shared" si="42"/>
        <v>87.5</v>
      </c>
      <c r="K141" cm="1">
        <f t="array" ref="K141">STOWA2024_JAARROND_T(A141*60,J141,I141,"","")</f>
        <v>1.6589130753946657</v>
      </c>
      <c r="L141">
        <f t="shared" si="43"/>
        <v>0.60280433907731656</v>
      </c>
    </row>
    <row r="142" spans="1:12" x14ac:dyDescent="0.3">
      <c r="A142">
        <v>192</v>
      </c>
      <c r="B142">
        <f t="shared" si="40"/>
        <v>0.16221855631385668</v>
      </c>
      <c r="C142">
        <f t="shared" si="10"/>
        <v>0.16221855631385668</v>
      </c>
      <c r="D142" t="s">
        <v>24</v>
      </c>
      <c r="E142" t="s">
        <v>21</v>
      </c>
      <c r="F142">
        <v>1</v>
      </c>
      <c r="G142">
        <f t="shared" si="41"/>
        <v>90</v>
      </c>
      <c r="I142">
        <v>2014</v>
      </c>
      <c r="J142">
        <f t="shared" si="42"/>
        <v>92.5</v>
      </c>
      <c r="K142" cm="1">
        <f t="array" ref="K142">STOWA2024_JAARROND_T(A142*60,J142,I142,"","")</f>
        <v>2.2697055581951822</v>
      </c>
      <c r="L142">
        <f t="shared" si="43"/>
        <v>0.44058578276345989</v>
      </c>
    </row>
    <row r="143" spans="1:12" x14ac:dyDescent="0.3">
      <c r="A143">
        <v>192</v>
      </c>
      <c r="B143">
        <f t="shared" si="40"/>
        <v>0.1187018746014819</v>
      </c>
      <c r="C143">
        <f t="shared" si="10"/>
        <v>0.1187018746014819</v>
      </c>
      <c r="D143" t="s">
        <v>24</v>
      </c>
      <c r="E143" t="s">
        <v>21</v>
      </c>
      <c r="F143">
        <v>1</v>
      </c>
      <c r="G143">
        <f t="shared" si="41"/>
        <v>95</v>
      </c>
      <c r="I143">
        <v>2014</v>
      </c>
      <c r="J143">
        <f t="shared" si="42"/>
        <v>97.5</v>
      </c>
      <c r="K143" cm="1">
        <f t="array" ref="K143">STOWA2024_JAARROND_T(A143*60,J143,I143,"","")</f>
        <v>3.1067101356827735</v>
      </c>
      <c r="L143">
        <f t="shared" si="43"/>
        <v>0.32188390816197798</v>
      </c>
    </row>
    <row r="144" spans="1:12" x14ac:dyDescent="0.3">
      <c r="A144">
        <v>192</v>
      </c>
      <c r="B144">
        <f t="shared" si="40"/>
        <v>8.6819320320126708E-2</v>
      </c>
      <c r="C144">
        <f t="shared" si="10"/>
        <v>8.6819320320126708E-2</v>
      </c>
      <c r="D144" t="s">
        <v>24</v>
      </c>
      <c r="E144" t="s">
        <v>21</v>
      </c>
      <c r="F144">
        <v>1</v>
      </c>
      <c r="G144">
        <f t="shared" si="41"/>
        <v>100</v>
      </c>
      <c r="I144">
        <v>2014</v>
      </c>
      <c r="J144">
        <f t="shared" si="42"/>
        <v>102.5</v>
      </c>
      <c r="K144" cm="1">
        <f t="array" ref="K144">STOWA2024_JAARROND_T(A144*60,J144,I144,"","")</f>
        <v>4.254149930370577</v>
      </c>
      <c r="L144">
        <f t="shared" si="43"/>
        <v>0.23506458784185127</v>
      </c>
    </row>
    <row r="145" spans="1:12" x14ac:dyDescent="0.3">
      <c r="A145">
        <v>192</v>
      </c>
      <c r="B145">
        <f t="shared" si="40"/>
        <v>6.3476537548437878E-2</v>
      </c>
      <c r="C145">
        <f t="shared" si="10"/>
        <v>6.3476537548437878E-2</v>
      </c>
      <c r="D145" t="s">
        <v>24</v>
      </c>
      <c r="E145" t="s">
        <v>21</v>
      </c>
      <c r="F145">
        <v>1</v>
      </c>
      <c r="G145">
        <f t="shared" si="41"/>
        <v>105</v>
      </c>
      <c r="I145">
        <v>2014</v>
      </c>
      <c r="J145">
        <f t="shared" si="42"/>
        <v>107.5</v>
      </c>
      <c r="K145" cm="1">
        <f t="array" ref="K145">STOWA2024_JAARROND_T(A145*60,J145,I145,"","")</f>
        <v>5.8279116657017349</v>
      </c>
      <c r="L145">
        <f t="shared" si="43"/>
        <v>0.1715880502934134</v>
      </c>
    </row>
    <row r="146" spans="1:12" x14ac:dyDescent="0.3">
      <c r="A146">
        <v>192</v>
      </c>
      <c r="B146">
        <f t="shared" si="40"/>
        <v>4.6387728125294486E-2</v>
      </c>
      <c r="C146">
        <f t="shared" si="10"/>
        <v>4.6387728125294486E-2</v>
      </c>
      <c r="D146" t="s">
        <v>24</v>
      </c>
      <c r="E146" t="s">
        <v>21</v>
      </c>
      <c r="F146">
        <v>1</v>
      </c>
      <c r="G146">
        <f t="shared" si="41"/>
        <v>110</v>
      </c>
      <c r="I146">
        <v>2014</v>
      </c>
      <c r="J146">
        <f t="shared" si="42"/>
        <v>112.5</v>
      </c>
      <c r="K146" cm="1">
        <f t="array" ref="K146">STOWA2024_JAARROND_T(A146*60,J146,I146,"","")</f>
        <v>7.9871998943996374</v>
      </c>
      <c r="L146">
        <f t="shared" si="43"/>
        <v>0.12520032216811891</v>
      </c>
    </row>
    <row r="147" spans="1:12" x14ac:dyDescent="0.3">
      <c r="A147">
        <v>192</v>
      </c>
      <c r="B147">
        <f t="shared" si="40"/>
        <v>3.3886065033070234E-2</v>
      </c>
      <c r="C147">
        <f t="shared" si="10"/>
        <v>3.3886065033070234E-2</v>
      </c>
      <c r="D147" t="s">
        <v>24</v>
      </c>
      <c r="E147" t="s">
        <v>21</v>
      </c>
      <c r="F147">
        <v>1</v>
      </c>
      <c r="G147">
        <f t="shared" si="41"/>
        <v>115</v>
      </c>
      <c r="I147">
        <v>2014</v>
      </c>
      <c r="J147">
        <f t="shared" si="42"/>
        <v>117.5</v>
      </c>
      <c r="K147" cm="1">
        <f t="array" ref="K147">STOWA2024_JAARROND_T(A147*60,J147,I147,"","")</f>
        <v>10.951192413700042</v>
      </c>
      <c r="L147">
        <f t="shared" si="43"/>
        <v>9.1314257135048676E-2</v>
      </c>
    </row>
    <row r="148" spans="1:12" x14ac:dyDescent="0.3">
      <c r="A148">
        <v>192</v>
      </c>
      <c r="B148">
        <f t="shared" si="40"/>
        <v>2.4743110472328966E-2</v>
      </c>
      <c r="C148">
        <f t="shared" si="10"/>
        <v>2.4743110472328966E-2</v>
      </c>
      <c r="D148" t="s">
        <v>24</v>
      </c>
      <c r="E148" t="s">
        <v>21</v>
      </c>
      <c r="F148">
        <v>1</v>
      </c>
      <c r="G148">
        <f t="shared" si="41"/>
        <v>120</v>
      </c>
      <c r="I148">
        <v>2014</v>
      </c>
      <c r="J148">
        <f t="shared" si="42"/>
        <v>122.5</v>
      </c>
      <c r="K148" cm="1">
        <f t="array" ref="K148">STOWA2024_JAARROND_T(A148*60,J148,I148,"","")</f>
        <v>15.021522838812789</v>
      </c>
      <c r="L148">
        <f t="shared" si="43"/>
        <v>6.657114666271971E-2</v>
      </c>
    </row>
    <row r="149" spans="1:12" x14ac:dyDescent="0.3">
      <c r="A149">
        <v>192</v>
      </c>
      <c r="B149">
        <f t="shared" si="40"/>
        <v>1.8059353330081372E-2</v>
      </c>
      <c r="C149">
        <f t="shared" si="10"/>
        <v>1.8059353330081372E-2</v>
      </c>
      <c r="D149" t="s">
        <v>24</v>
      </c>
      <c r="E149" t="s">
        <v>21</v>
      </c>
      <c r="F149">
        <v>1</v>
      </c>
      <c r="G149">
        <f t="shared" si="41"/>
        <v>125</v>
      </c>
      <c r="I149">
        <v>2014</v>
      </c>
      <c r="J149">
        <f t="shared" si="42"/>
        <v>127.5</v>
      </c>
      <c r="K149" cm="1">
        <f t="array" ref="K149">STOWA2024_JAARROND_T(A149*60,J149,I149,"","")</f>
        <v>20.613544280730768</v>
      </c>
      <c r="L149">
        <f t="shared" si="43"/>
        <v>4.8511793332638338E-2</v>
      </c>
    </row>
    <row r="150" spans="1:12" x14ac:dyDescent="0.3">
      <c r="A150">
        <v>192</v>
      </c>
      <c r="B150">
        <f t="shared" si="40"/>
        <v>1.3175418674828035E-2</v>
      </c>
      <c r="C150">
        <f t="shared" si="10"/>
        <v>1.3175418674828035E-2</v>
      </c>
      <c r="D150" t="s">
        <v>24</v>
      </c>
      <c r="E150" t="s">
        <v>21</v>
      </c>
      <c r="F150">
        <v>1</v>
      </c>
      <c r="G150">
        <f t="shared" si="41"/>
        <v>130</v>
      </c>
      <c r="I150">
        <v>2014</v>
      </c>
      <c r="J150">
        <f t="shared" si="42"/>
        <v>132.5</v>
      </c>
      <c r="K150" cm="1">
        <f t="array" ref="K150">STOWA2024_JAARROND_T(A150*60,J150,I150,"","")</f>
        <v>28.299450910960179</v>
      </c>
      <c r="L150">
        <f t="shared" si="43"/>
        <v>3.5336374657810303E-2</v>
      </c>
    </row>
    <row r="151" spans="1:12" x14ac:dyDescent="0.3">
      <c r="A151">
        <v>192</v>
      </c>
      <c r="B151">
        <f t="shared" si="40"/>
        <v>9.6083325833444221E-3</v>
      </c>
      <c r="C151">
        <f t="shared" si="10"/>
        <v>9.6083325833444221E-3</v>
      </c>
      <c r="D151" t="s">
        <v>24</v>
      </c>
      <c r="E151" t="s">
        <v>21</v>
      </c>
      <c r="F151">
        <v>1</v>
      </c>
      <c r="G151">
        <f t="shared" si="41"/>
        <v>135</v>
      </c>
      <c r="I151">
        <v>2014</v>
      </c>
      <c r="J151">
        <f t="shared" si="42"/>
        <v>137.5</v>
      </c>
      <c r="K151" cm="1">
        <f t="array" ref="K151">STOWA2024_JAARROND_T(A151*60,J151,I151,"","")</f>
        <v>38.868095640766327</v>
      </c>
      <c r="L151">
        <f t="shared" si="43"/>
        <v>2.5728042074465881E-2</v>
      </c>
    </row>
    <row r="152" spans="1:12" x14ac:dyDescent="0.3">
      <c r="A152">
        <v>192</v>
      </c>
      <c r="B152">
        <f t="shared" si="40"/>
        <v>7.0036936916482266E-3</v>
      </c>
      <c r="C152">
        <f t="shared" si="10"/>
        <v>7.0036936916482266E-3</v>
      </c>
      <c r="D152" t="s">
        <v>24</v>
      </c>
      <c r="E152" t="s">
        <v>21</v>
      </c>
      <c r="F152">
        <v>1</v>
      </c>
      <c r="G152">
        <f t="shared" si="41"/>
        <v>140</v>
      </c>
      <c r="I152">
        <v>2014</v>
      </c>
      <c r="J152">
        <f t="shared" si="42"/>
        <v>142.5</v>
      </c>
      <c r="K152" cm="1">
        <f t="array" ref="K152">STOWA2024_JAARROND_T(A152*60,J152,I152,"","")</f>
        <v>53.406397891936642</v>
      </c>
      <c r="L152">
        <f t="shared" si="43"/>
        <v>1.8724348382817654E-2</v>
      </c>
    </row>
    <row r="153" spans="1:12" x14ac:dyDescent="0.3">
      <c r="A153">
        <v>192</v>
      </c>
      <c r="B153">
        <f t="shared" si="40"/>
        <v>5.1030479034944211E-3</v>
      </c>
      <c r="C153">
        <f t="shared" si="10"/>
        <v>5.1030479034944211E-3</v>
      </c>
      <c r="D153" t="s">
        <v>24</v>
      </c>
      <c r="E153" t="s">
        <v>21</v>
      </c>
      <c r="F153">
        <v>1</v>
      </c>
      <c r="G153">
        <f t="shared" si="41"/>
        <v>145</v>
      </c>
      <c r="I153">
        <v>2014</v>
      </c>
      <c r="J153">
        <f t="shared" si="42"/>
        <v>147.5</v>
      </c>
      <c r="K153" cm="1">
        <f t="array" ref="K153">STOWA2024_JAARROND_T(A153*60,J153,I153,"","")</f>
        <v>73.414429225606838</v>
      </c>
      <c r="L153">
        <f t="shared" si="43"/>
        <v>1.3621300479323233E-2</v>
      </c>
    </row>
    <row r="154" spans="1:12" x14ac:dyDescent="0.3">
      <c r="A154">
        <v>192</v>
      </c>
      <c r="B154">
        <f t="shared" si="40"/>
        <v>3.7165893982455747E-3</v>
      </c>
      <c r="C154">
        <f t="shared" si="10"/>
        <v>3.7165893982455747E-3</v>
      </c>
      <c r="D154" t="s">
        <v>24</v>
      </c>
      <c r="E154" t="s">
        <v>21</v>
      </c>
      <c r="F154">
        <v>1</v>
      </c>
      <c r="G154">
        <f t="shared" si="41"/>
        <v>150</v>
      </c>
      <c r="I154">
        <v>2014</v>
      </c>
      <c r="J154">
        <f t="shared" si="42"/>
        <v>152.5</v>
      </c>
      <c r="K154" cm="1">
        <f t="array" ref="K154">STOWA2024_JAARROND_T(A154*60,J154,I154,"","")</f>
        <v>100.96205652181399</v>
      </c>
      <c r="L154">
        <f t="shared" si="43"/>
        <v>9.9047110810776585E-3</v>
      </c>
    </row>
    <row r="155" spans="1:12" x14ac:dyDescent="0.3">
      <c r="A155">
        <v>192</v>
      </c>
      <c r="B155">
        <f t="shared" si="40"/>
        <v>2.7056490196688057E-3</v>
      </c>
      <c r="C155">
        <f t="shared" si="10"/>
        <v>2.7056490196688057E-3</v>
      </c>
      <c r="D155" t="s">
        <v>24</v>
      </c>
      <c r="E155" t="s">
        <v>21</v>
      </c>
      <c r="F155">
        <v>1</v>
      </c>
      <c r="G155">
        <f t="shared" si="41"/>
        <v>155</v>
      </c>
      <c r="I155">
        <v>2014</v>
      </c>
      <c r="J155">
        <f t="shared" si="42"/>
        <v>157.5</v>
      </c>
      <c r="K155" cm="1">
        <f t="array" ref="K155">STOWA2024_JAARROND_T(A155*60,J155,I155,"","")</f>
        <v>138.90698419736924</v>
      </c>
      <c r="L155">
        <f t="shared" si="43"/>
        <v>7.1990620614088528E-3</v>
      </c>
    </row>
    <row r="156" spans="1:12" x14ac:dyDescent="0.3">
      <c r="A156">
        <v>192</v>
      </c>
      <c r="B156" s="1">
        <f>L155</f>
        <v>7.1990620614088528E-3</v>
      </c>
      <c r="C156">
        <f t="shared" si="10"/>
        <v>7.1990620614088528E-3</v>
      </c>
      <c r="D156" t="s">
        <v>24</v>
      </c>
      <c r="E156" t="s">
        <v>21</v>
      </c>
      <c r="F156">
        <v>1</v>
      </c>
      <c r="G156">
        <f t="shared" si="41"/>
        <v>160</v>
      </c>
      <c r="I156">
        <v>2014</v>
      </c>
      <c r="J156" s="1">
        <v>999</v>
      </c>
      <c r="K156" cm="1">
        <f t="array" ref="K156">STOWA2024_JAARROND_T(A156*60,J156,I156,"","")</f>
        <v>2.722907328794218E+16</v>
      </c>
      <c r="L156">
        <f>1/K156</f>
        <v>3.6725451117090675E-17</v>
      </c>
    </row>
    <row r="157" spans="1:12" x14ac:dyDescent="0.3">
      <c r="A157">
        <v>216</v>
      </c>
      <c r="B157" s="1">
        <f>365.25*24/A157 - L157</f>
        <v>-23.779102088309578</v>
      </c>
      <c r="C157">
        <f>B157</f>
        <v>-23.779102088309578</v>
      </c>
      <c r="D157" t="s">
        <v>24</v>
      </c>
      <c r="E157" t="s">
        <v>21</v>
      </c>
      <c r="F157">
        <v>1</v>
      </c>
      <c r="G157">
        <v>10</v>
      </c>
      <c r="I157">
        <v>2014</v>
      </c>
      <c r="J157" s="1">
        <v>12.5</v>
      </c>
      <c r="K157" cm="1">
        <f t="array" ref="K157">STOWA2024_JAARROND_T(A157*60,J157,I157,"","")</f>
        <v>1.5537013064358557E-2</v>
      </c>
      <c r="L157">
        <f>1/K157</f>
        <v>64.362435421642914</v>
      </c>
    </row>
    <row r="158" spans="1:12" x14ac:dyDescent="0.3">
      <c r="A158">
        <v>216</v>
      </c>
      <c r="B158">
        <f t="shared" ref="B158:B162" si="44">L157-L158</f>
        <v>15.887698733795254</v>
      </c>
      <c r="C158">
        <f t="shared" si="10"/>
        <v>15.887698733795254</v>
      </c>
      <c r="D158" t="s">
        <v>24</v>
      </c>
      <c r="E158" t="s">
        <v>21</v>
      </c>
      <c r="F158">
        <v>1</v>
      </c>
      <c r="G158">
        <f t="shared" ref="G158:G162" si="45">G157+5</f>
        <v>15</v>
      </c>
      <c r="I158">
        <v>2014</v>
      </c>
      <c r="J158">
        <f t="shared" ref="J158:J162" si="46">AVERAGE(G158:G159)</f>
        <v>17.5</v>
      </c>
      <c r="K158" cm="1">
        <f t="array" ref="K158">STOWA2024_JAARROND_T(A158*60,J158,I158,"","")</f>
        <v>2.0629302360928435E-2</v>
      </c>
      <c r="L158">
        <f t="shared" ref="L158:L162" si="47">1/K158</f>
        <v>48.47473668784766</v>
      </c>
    </row>
    <row r="159" spans="1:12" x14ac:dyDescent="0.3">
      <c r="A159">
        <v>216</v>
      </c>
      <c r="B159">
        <f t="shared" si="44"/>
        <v>12.010131561687977</v>
      </c>
      <c r="C159">
        <f t="shared" si="10"/>
        <v>12.010131561687977</v>
      </c>
      <c r="D159" t="s">
        <v>24</v>
      </c>
      <c r="E159" t="s">
        <v>21</v>
      </c>
      <c r="F159">
        <v>1</v>
      </c>
      <c r="G159">
        <f t="shared" si="45"/>
        <v>20</v>
      </c>
      <c r="I159">
        <v>2014</v>
      </c>
      <c r="J159">
        <f t="shared" si="46"/>
        <v>22.5</v>
      </c>
      <c r="K159" cm="1">
        <f t="array" ref="K159">STOWA2024_JAARROND_T(A159*60,J159,I159,"","")</f>
        <v>2.7423853803989245E-2</v>
      </c>
      <c r="L159">
        <f t="shared" si="47"/>
        <v>36.464605126159682</v>
      </c>
    </row>
    <row r="160" spans="1:12" x14ac:dyDescent="0.3">
      <c r="A160">
        <v>216</v>
      </c>
      <c r="B160">
        <f t="shared" si="44"/>
        <v>9.0684848659795705</v>
      </c>
      <c r="C160">
        <f t="shared" si="10"/>
        <v>9.0684848659795705</v>
      </c>
      <c r="D160" t="s">
        <v>24</v>
      </c>
      <c r="E160" t="s">
        <v>21</v>
      </c>
      <c r="F160">
        <v>1</v>
      </c>
      <c r="G160">
        <f t="shared" si="45"/>
        <v>25</v>
      </c>
      <c r="I160">
        <v>2014</v>
      </c>
      <c r="J160">
        <f t="shared" si="46"/>
        <v>27.5</v>
      </c>
      <c r="K160" cm="1">
        <f t="array" ref="K160">STOWA2024_JAARROND_T(A160*60,J160,I160,"","")</f>
        <v>3.6501518846575015E-2</v>
      </c>
      <c r="L160">
        <f t="shared" si="47"/>
        <v>27.396120260180112</v>
      </c>
    </row>
    <row r="161" spans="1:12" x14ac:dyDescent="0.3">
      <c r="A161">
        <v>216</v>
      </c>
      <c r="B161">
        <f t="shared" si="44"/>
        <v>6.8384689149057856</v>
      </c>
      <c r="C161">
        <f t="shared" si="10"/>
        <v>6.8384689149057856</v>
      </c>
      <c r="D161" t="s">
        <v>24</v>
      </c>
      <c r="E161" t="s">
        <v>21</v>
      </c>
      <c r="F161">
        <v>1</v>
      </c>
      <c r="G161">
        <f t="shared" si="45"/>
        <v>30</v>
      </c>
      <c r="I161">
        <v>2014</v>
      </c>
      <c r="J161">
        <f t="shared" si="46"/>
        <v>32.5</v>
      </c>
      <c r="K161" cm="1">
        <f t="array" ref="K161">STOWA2024_JAARROND_T(A161*60,J161,I161,"","")</f>
        <v>4.8643689067616867E-2</v>
      </c>
      <c r="L161">
        <f t="shared" si="47"/>
        <v>20.557651345274326</v>
      </c>
    </row>
    <row r="162" spans="1:12" x14ac:dyDescent="0.3">
      <c r="A162">
        <v>216</v>
      </c>
      <c r="B162">
        <f t="shared" si="44"/>
        <v>5.1510436389344765</v>
      </c>
      <c r="C162">
        <f t="shared" si="10"/>
        <v>5.1510436389344765</v>
      </c>
      <c r="D162" t="s">
        <v>24</v>
      </c>
      <c r="E162" t="s">
        <v>21</v>
      </c>
      <c r="F162">
        <v>1</v>
      </c>
      <c r="G162">
        <f t="shared" si="45"/>
        <v>35</v>
      </c>
      <c r="I162">
        <v>2014</v>
      </c>
      <c r="J162">
        <f t="shared" si="46"/>
        <v>37.5</v>
      </c>
      <c r="K162" cm="1">
        <f t="array" ref="K162">STOWA2024_JAARROND_T(A162*60,J162,I162,"","")</f>
        <v>6.4907215076846408E-2</v>
      </c>
      <c r="L162">
        <f t="shared" si="47"/>
        <v>15.40660770633985</v>
      </c>
    </row>
    <row r="163" spans="1:12" x14ac:dyDescent="0.3">
      <c r="A163">
        <v>216</v>
      </c>
      <c r="B163">
        <f>L162-L163</f>
        <v>3.8751437980425418</v>
      </c>
      <c r="C163">
        <f t="shared" si="10"/>
        <v>3.8751437980425418</v>
      </c>
      <c r="D163" t="s">
        <v>24</v>
      </c>
      <c r="E163" t="s">
        <v>21</v>
      </c>
      <c r="F163">
        <v>1</v>
      </c>
      <c r="G163">
        <f>G162+5</f>
        <v>40</v>
      </c>
      <c r="I163">
        <v>2014</v>
      </c>
      <c r="J163">
        <f>AVERAGE(G163:G164)</f>
        <v>42.5</v>
      </c>
      <c r="K163" cm="1">
        <f t="array" ref="K163">STOWA2024_JAARROND_T(A163*60,J163,I163,"","")</f>
        <v>8.6719258539279087E-2</v>
      </c>
      <c r="L163">
        <f>1/K163</f>
        <v>11.531463908297308</v>
      </c>
    </row>
    <row r="164" spans="1:12" x14ac:dyDescent="0.3">
      <c r="A164">
        <v>216</v>
      </c>
      <c r="B164">
        <f t="shared" ref="B164:B186" si="48">L163-L164</f>
        <v>2.9113436328975961</v>
      </c>
      <c r="C164">
        <f t="shared" si="10"/>
        <v>2.9113436328975961</v>
      </c>
      <c r="D164" t="s">
        <v>24</v>
      </c>
      <c r="E164" t="s">
        <v>21</v>
      </c>
      <c r="F164">
        <v>1</v>
      </c>
      <c r="G164">
        <f t="shared" ref="G164:G187" si="49">G163+5</f>
        <v>45</v>
      </c>
      <c r="I164">
        <v>2014</v>
      </c>
      <c r="J164">
        <f t="shared" ref="J164:J186" si="50">AVERAGE(G164:G165)</f>
        <v>47.5</v>
      </c>
      <c r="K164" cm="1">
        <f t="array" ref="K164">STOWA2024_JAARROND_T(A164*60,J164,I164,"","")</f>
        <v>0.11600766208028696</v>
      </c>
      <c r="L164">
        <f t="shared" ref="L164:L186" si="51">1/K164</f>
        <v>8.6201202753997119</v>
      </c>
    </row>
    <row r="165" spans="1:12" x14ac:dyDescent="0.3">
      <c r="A165">
        <v>216</v>
      </c>
      <c r="B165">
        <f t="shared" si="48"/>
        <v>2.1846220862505294</v>
      </c>
      <c r="C165">
        <f t="shared" si="10"/>
        <v>2.1846220862505294</v>
      </c>
      <c r="D165" t="s">
        <v>24</v>
      </c>
      <c r="E165" t="s">
        <v>21</v>
      </c>
      <c r="F165">
        <v>1</v>
      </c>
      <c r="G165">
        <f t="shared" si="49"/>
        <v>50</v>
      </c>
      <c r="I165">
        <v>2014</v>
      </c>
      <c r="J165">
        <f t="shared" si="50"/>
        <v>52.5</v>
      </c>
      <c r="K165" cm="1">
        <f t="array" ref="K165">STOWA2024_JAARROND_T(A165*60,J165,I165,"","")</f>
        <v>0.15538812545796193</v>
      </c>
      <c r="L165">
        <f t="shared" si="51"/>
        <v>6.4354981891491825</v>
      </c>
    </row>
    <row r="166" spans="1:12" x14ac:dyDescent="0.3">
      <c r="A166">
        <v>216</v>
      </c>
      <c r="B166">
        <f t="shared" si="48"/>
        <v>1.6372149569124632</v>
      </c>
      <c r="C166">
        <f t="shared" si="10"/>
        <v>1.6372149569124632</v>
      </c>
      <c r="D166" t="s">
        <v>24</v>
      </c>
      <c r="E166" t="s">
        <v>21</v>
      </c>
      <c r="F166">
        <v>1</v>
      </c>
      <c r="G166">
        <f t="shared" si="49"/>
        <v>55</v>
      </c>
      <c r="I166">
        <v>2014</v>
      </c>
      <c r="J166">
        <f t="shared" si="50"/>
        <v>57.5</v>
      </c>
      <c r="K166" cm="1">
        <f t="array" ref="K166">STOWA2024_JAARROND_T(A166*60,J166,I166,"","")</f>
        <v>0.20840787248272757</v>
      </c>
      <c r="L166">
        <f t="shared" si="51"/>
        <v>4.7982832322367193</v>
      </c>
    </row>
    <row r="167" spans="1:12" x14ac:dyDescent="0.3">
      <c r="A167">
        <v>216</v>
      </c>
      <c r="B167">
        <f t="shared" si="48"/>
        <v>1.2254300487226923</v>
      </c>
      <c r="C167">
        <f t="shared" si="10"/>
        <v>1.2254300487226923</v>
      </c>
      <c r="D167" t="s">
        <v>24</v>
      </c>
      <c r="E167" t="s">
        <v>21</v>
      </c>
      <c r="F167">
        <v>1</v>
      </c>
      <c r="G167">
        <f t="shared" si="49"/>
        <v>60</v>
      </c>
      <c r="I167">
        <v>2014</v>
      </c>
      <c r="J167">
        <f t="shared" si="50"/>
        <v>62.5</v>
      </c>
      <c r="K167" cm="1">
        <f t="array" ref="K167">STOWA2024_JAARROND_T(A167*60,J167,I167,"","")</f>
        <v>0.27988835494675007</v>
      </c>
      <c r="L167">
        <f t="shared" si="51"/>
        <v>3.5728531835140269</v>
      </c>
    </row>
    <row r="168" spans="1:12" x14ac:dyDescent="0.3">
      <c r="A168">
        <v>216</v>
      </c>
      <c r="B168">
        <f t="shared" si="48"/>
        <v>0.91598382454340666</v>
      </c>
      <c r="C168">
        <f t="shared" si="10"/>
        <v>0.91598382454340666</v>
      </c>
      <c r="D168" t="s">
        <v>24</v>
      </c>
      <c r="E168" t="s">
        <v>21</v>
      </c>
      <c r="F168">
        <v>1</v>
      </c>
      <c r="G168">
        <f t="shared" si="49"/>
        <v>65</v>
      </c>
      <c r="I168">
        <v>2014</v>
      </c>
      <c r="J168">
        <f t="shared" si="50"/>
        <v>67.5</v>
      </c>
      <c r="K168" cm="1">
        <f t="array" ref="K168">STOWA2024_JAARROND_T(A168*60,J168,I168,"","")</f>
        <v>0.37638282688744651</v>
      </c>
      <c r="L168">
        <f t="shared" si="51"/>
        <v>2.6568693589706203</v>
      </c>
    </row>
    <row r="169" spans="1:12" x14ac:dyDescent="0.3">
      <c r="A169">
        <v>216</v>
      </c>
      <c r="B169">
        <f t="shared" si="48"/>
        <v>0.68380166523309982</v>
      </c>
      <c r="C169">
        <f t="shared" si="10"/>
        <v>0.68380166523309982</v>
      </c>
      <c r="D169" t="s">
        <v>24</v>
      </c>
      <c r="E169" t="s">
        <v>21</v>
      </c>
      <c r="F169">
        <v>1</v>
      </c>
      <c r="G169">
        <f t="shared" si="49"/>
        <v>70</v>
      </c>
      <c r="I169">
        <v>2014</v>
      </c>
      <c r="J169">
        <f t="shared" si="50"/>
        <v>72.5</v>
      </c>
      <c r="K169" cm="1">
        <f t="array" ref="K169">STOWA2024_JAARROND_T(A169*60,J169,I169,"","")</f>
        <v>0.50682498282952027</v>
      </c>
      <c r="L169">
        <f t="shared" si="51"/>
        <v>1.9730676937375204</v>
      </c>
    </row>
    <row r="170" spans="1:12" x14ac:dyDescent="0.3">
      <c r="A170">
        <v>216</v>
      </c>
      <c r="B170">
        <f t="shared" si="48"/>
        <v>0.50976964985987294</v>
      </c>
      <c r="C170">
        <f t="shared" si="10"/>
        <v>0.50976964985987294</v>
      </c>
      <c r="D170" t="s">
        <v>24</v>
      </c>
      <c r="E170" t="s">
        <v>21</v>
      </c>
      <c r="F170">
        <v>1</v>
      </c>
      <c r="G170">
        <f t="shared" si="49"/>
        <v>75</v>
      </c>
      <c r="I170">
        <v>2014</v>
      </c>
      <c r="J170">
        <f t="shared" si="50"/>
        <v>77.5</v>
      </c>
      <c r="K170" cm="1">
        <f t="array" ref="K170">STOWA2024_JAARROND_T(A170*60,J170,I170,"","")</f>
        <v>0.68338777884925139</v>
      </c>
      <c r="L170">
        <f t="shared" si="51"/>
        <v>1.4632980438776475</v>
      </c>
    </row>
    <row r="171" spans="1:12" x14ac:dyDescent="0.3">
      <c r="A171">
        <v>216</v>
      </c>
      <c r="B171">
        <f t="shared" si="48"/>
        <v>0.37954509339106868</v>
      </c>
      <c r="C171">
        <f t="shared" si="10"/>
        <v>0.37954509339106868</v>
      </c>
      <c r="D171" t="s">
        <v>24</v>
      </c>
      <c r="E171" t="s">
        <v>21</v>
      </c>
      <c r="F171">
        <v>1</v>
      </c>
      <c r="G171">
        <f t="shared" si="49"/>
        <v>80</v>
      </c>
      <c r="I171">
        <v>2014</v>
      </c>
      <c r="J171">
        <f t="shared" si="50"/>
        <v>82.5</v>
      </c>
      <c r="K171" cm="1">
        <f t="array" ref="K171">STOWA2024_JAARROND_T(A171*60,J171,I171,"","")</f>
        <v>0.92271951790398743</v>
      </c>
      <c r="L171">
        <f t="shared" si="51"/>
        <v>1.0837529504865788</v>
      </c>
    </row>
    <row r="172" spans="1:12" x14ac:dyDescent="0.3">
      <c r="A172">
        <v>216</v>
      </c>
      <c r="B172">
        <f t="shared" si="48"/>
        <v>0.28214041275137491</v>
      </c>
      <c r="C172">
        <f t="shared" si="10"/>
        <v>0.28214041275137491</v>
      </c>
      <c r="D172" t="s">
        <v>24</v>
      </c>
      <c r="E172" t="s">
        <v>21</v>
      </c>
      <c r="F172">
        <v>1</v>
      </c>
      <c r="G172">
        <f t="shared" si="49"/>
        <v>85</v>
      </c>
      <c r="I172">
        <v>2014</v>
      </c>
      <c r="J172">
        <f t="shared" si="50"/>
        <v>87.5</v>
      </c>
      <c r="K172" cm="1">
        <f t="array" ref="K172">STOWA2024_JAARROND_T(A172*60,J172,I172,"","")</f>
        <v>1.2474854782402733</v>
      </c>
      <c r="L172">
        <f t="shared" si="51"/>
        <v>0.80161253773520391</v>
      </c>
    </row>
    <row r="173" spans="1:12" x14ac:dyDescent="0.3">
      <c r="A173">
        <v>216</v>
      </c>
      <c r="B173">
        <f t="shared" si="48"/>
        <v>0.20955233577805921</v>
      </c>
      <c r="C173">
        <f t="shared" si="10"/>
        <v>0.20955233577805921</v>
      </c>
      <c r="D173" t="s">
        <v>24</v>
      </c>
      <c r="E173" t="s">
        <v>21</v>
      </c>
      <c r="F173">
        <v>1</v>
      </c>
      <c r="G173">
        <f t="shared" si="49"/>
        <v>90</v>
      </c>
      <c r="I173">
        <v>2014</v>
      </c>
      <c r="J173">
        <f t="shared" si="50"/>
        <v>92.5</v>
      </c>
      <c r="K173" cm="1">
        <f t="array" ref="K173">STOWA2024_JAARROND_T(A173*60,J173,I173,"","")</f>
        <v>1.6890174287924582</v>
      </c>
      <c r="L173">
        <f t="shared" si="51"/>
        <v>0.5920602019571447</v>
      </c>
    </row>
    <row r="174" spans="1:12" x14ac:dyDescent="0.3">
      <c r="A174">
        <v>216</v>
      </c>
      <c r="B174">
        <f t="shared" si="48"/>
        <v>0.15539075399132957</v>
      </c>
      <c r="C174">
        <f t="shared" si="10"/>
        <v>0.15539075399132957</v>
      </c>
      <c r="D174" t="s">
        <v>24</v>
      </c>
      <c r="E174" t="s">
        <v>21</v>
      </c>
      <c r="F174">
        <v>1</v>
      </c>
      <c r="G174">
        <f t="shared" si="49"/>
        <v>95</v>
      </c>
      <c r="I174">
        <v>2014</v>
      </c>
      <c r="J174">
        <f t="shared" si="50"/>
        <v>97.5</v>
      </c>
      <c r="K174" cm="1">
        <f t="array" ref="K174">STOWA2024_JAARROND_T(A174*60,J174,I174,"","")</f>
        <v>2.2900617495874944</v>
      </c>
      <c r="L174">
        <f t="shared" si="51"/>
        <v>0.43666944796581514</v>
      </c>
    </row>
    <row r="175" spans="1:12" x14ac:dyDescent="0.3">
      <c r="A175">
        <v>216</v>
      </c>
      <c r="B175">
        <f t="shared" si="48"/>
        <v>0.11505794799596264</v>
      </c>
      <c r="C175">
        <f t="shared" si="10"/>
        <v>0.11505794799596264</v>
      </c>
      <c r="D175" t="s">
        <v>24</v>
      </c>
      <c r="E175" t="s">
        <v>21</v>
      </c>
      <c r="F175">
        <v>1</v>
      </c>
      <c r="G175">
        <f t="shared" si="49"/>
        <v>100</v>
      </c>
      <c r="I175">
        <v>2014</v>
      </c>
      <c r="J175">
        <f t="shared" si="50"/>
        <v>102.5</v>
      </c>
      <c r="K175" cm="1">
        <f t="array" ref="K175">STOWA2024_JAARROND_T(A175*60,J175,I175,"","")</f>
        <v>3.1093415505780699</v>
      </c>
      <c r="L175">
        <f t="shared" si="51"/>
        <v>0.3216114999698525</v>
      </c>
    </row>
    <row r="176" spans="1:12" x14ac:dyDescent="0.3">
      <c r="A176">
        <v>216</v>
      </c>
      <c r="B176">
        <f t="shared" si="48"/>
        <v>8.5081473016395126E-2</v>
      </c>
      <c r="C176">
        <f t="shared" si="10"/>
        <v>8.5081473016395126E-2</v>
      </c>
      <c r="D176" t="s">
        <v>24</v>
      </c>
      <c r="E176" t="s">
        <v>21</v>
      </c>
      <c r="F176">
        <v>1</v>
      </c>
      <c r="G176">
        <f t="shared" si="49"/>
        <v>105</v>
      </c>
      <c r="I176">
        <v>2014</v>
      </c>
      <c r="J176">
        <f t="shared" si="50"/>
        <v>107.5</v>
      </c>
      <c r="K176" cm="1">
        <f t="array" ref="K176">STOWA2024_JAARROND_T(A176*60,J176,I176,"","")</f>
        <v>4.2277930327922917</v>
      </c>
      <c r="L176">
        <f t="shared" si="51"/>
        <v>0.23653002695345737</v>
      </c>
    </row>
    <row r="177" spans="1:12" x14ac:dyDescent="0.3">
      <c r="A177">
        <v>216</v>
      </c>
      <c r="B177">
        <f t="shared" si="48"/>
        <v>6.282373477269379E-2</v>
      </c>
      <c r="C177">
        <f t="shared" si="10"/>
        <v>6.282373477269379E-2</v>
      </c>
      <c r="D177" t="s">
        <v>24</v>
      </c>
      <c r="E177" t="s">
        <v>21</v>
      </c>
      <c r="F177">
        <v>1</v>
      </c>
      <c r="G177">
        <f t="shared" si="49"/>
        <v>110</v>
      </c>
      <c r="I177">
        <v>2014</v>
      </c>
      <c r="J177">
        <f t="shared" si="50"/>
        <v>112.5</v>
      </c>
      <c r="K177" cm="1">
        <f t="array" ref="K177">STOWA2024_JAARROND_T(A177*60,J177,I177,"","")</f>
        <v>5.7568438508800375</v>
      </c>
      <c r="L177">
        <f t="shared" si="51"/>
        <v>0.17370629218076358</v>
      </c>
    </row>
    <row r="178" spans="1:12" x14ac:dyDescent="0.3">
      <c r="A178">
        <v>216</v>
      </c>
      <c r="B178">
        <f t="shared" si="48"/>
        <v>4.6321776550169474E-2</v>
      </c>
      <c r="C178">
        <f t="shared" si="10"/>
        <v>4.6321776550169474E-2</v>
      </c>
      <c r="D178" t="s">
        <v>24</v>
      </c>
      <c r="E178" t="s">
        <v>21</v>
      </c>
      <c r="F178">
        <v>1</v>
      </c>
      <c r="G178">
        <f t="shared" si="49"/>
        <v>115</v>
      </c>
      <c r="I178">
        <v>2014</v>
      </c>
      <c r="J178">
        <f t="shared" si="50"/>
        <v>117.5</v>
      </c>
      <c r="K178" cm="1">
        <f t="array" ref="K178">STOWA2024_JAARROND_T(A178*60,J178,I178,"","")</f>
        <v>7.8502476933690106</v>
      </c>
      <c r="L178">
        <f t="shared" si="51"/>
        <v>0.12738451563059411</v>
      </c>
    </row>
    <row r="179" spans="1:12" x14ac:dyDescent="0.3">
      <c r="A179">
        <v>216</v>
      </c>
      <c r="B179">
        <f t="shared" si="48"/>
        <v>3.4106249045318268E-2</v>
      </c>
      <c r="C179">
        <f t="shared" si="10"/>
        <v>3.4106249045318268E-2</v>
      </c>
      <c r="D179" t="s">
        <v>24</v>
      </c>
      <c r="E179" t="s">
        <v>21</v>
      </c>
      <c r="F179">
        <v>1</v>
      </c>
      <c r="G179">
        <f t="shared" si="49"/>
        <v>120</v>
      </c>
      <c r="I179">
        <v>2014</v>
      </c>
      <c r="J179">
        <f t="shared" si="50"/>
        <v>122.5</v>
      </c>
      <c r="K179" cm="1">
        <f t="array" ref="K179">STOWA2024_JAARROND_T(A179*60,J179,I179,"","")</f>
        <v>10.720610884056159</v>
      </c>
      <c r="L179">
        <f t="shared" si="51"/>
        <v>9.327826658527584E-2</v>
      </c>
    </row>
    <row r="180" spans="1:12" x14ac:dyDescent="0.3">
      <c r="A180">
        <v>216</v>
      </c>
      <c r="B180">
        <f t="shared" si="48"/>
        <v>2.5076132932693784E-2</v>
      </c>
      <c r="C180">
        <f t="shared" si="10"/>
        <v>2.5076132932693784E-2</v>
      </c>
      <c r="D180" t="s">
        <v>24</v>
      </c>
      <c r="E180" t="s">
        <v>21</v>
      </c>
      <c r="F180">
        <v>1</v>
      </c>
      <c r="G180">
        <f t="shared" si="49"/>
        <v>125</v>
      </c>
      <c r="I180">
        <v>2014</v>
      </c>
      <c r="J180">
        <f t="shared" si="50"/>
        <v>127.5</v>
      </c>
      <c r="K180" cm="1">
        <f t="array" ref="K180">STOWA2024_JAARROND_T(A180*60,J180,I180,"","")</f>
        <v>14.662297884901159</v>
      </c>
      <c r="L180">
        <f t="shared" si="51"/>
        <v>6.8202133652582056E-2</v>
      </c>
    </row>
    <row r="181" spans="1:12" x14ac:dyDescent="0.3">
      <c r="A181">
        <v>216</v>
      </c>
      <c r="B181">
        <f t="shared" si="48"/>
        <v>1.8409040742257972E-2</v>
      </c>
      <c r="C181">
        <f t="shared" si="10"/>
        <v>1.8409040742257972E-2</v>
      </c>
      <c r="D181" t="s">
        <v>24</v>
      </c>
      <c r="E181" t="s">
        <v>21</v>
      </c>
      <c r="F181">
        <v>1</v>
      </c>
      <c r="G181">
        <f t="shared" si="49"/>
        <v>130</v>
      </c>
      <c r="I181">
        <v>2014</v>
      </c>
      <c r="J181">
        <f t="shared" si="50"/>
        <v>132.5</v>
      </c>
      <c r="K181" cm="1">
        <f t="array" ref="K181">STOWA2024_JAARROND_T(A181*60,J181,I181,"","")</f>
        <v>20.083106743358382</v>
      </c>
      <c r="L181">
        <f t="shared" si="51"/>
        <v>4.9793092910324084E-2</v>
      </c>
    </row>
    <row r="182" spans="1:12" x14ac:dyDescent="0.3">
      <c r="A182">
        <v>216</v>
      </c>
      <c r="B182">
        <f t="shared" si="48"/>
        <v>1.3495162365530632E-2</v>
      </c>
      <c r="C182">
        <f t="shared" si="10"/>
        <v>1.3495162365530632E-2</v>
      </c>
      <c r="D182" t="s">
        <v>24</v>
      </c>
      <c r="E182" t="s">
        <v>21</v>
      </c>
      <c r="F182">
        <v>1</v>
      </c>
      <c r="G182">
        <f t="shared" si="49"/>
        <v>135</v>
      </c>
      <c r="I182">
        <v>2014</v>
      </c>
      <c r="J182">
        <f t="shared" si="50"/>
        <v>137.5</v>
      </c>
      <c r="K182" cm="1">
        <f t="array" ref="K182">STOWA2024_JAARROND_T(A182*60,J182,I182,"","")</f>
        <v>27.549779973432649</v>
      </c>
      <c r="L182">
        <f t="shared" si="51"/>
        <v>3.6297930544793452E-2</v>
      </c>
    </row>
    <row r="183" spans="1:12" x14ac:dyDescent="0.3">
      <c r="A183">
        <v>216</v>
      </c>
      <c r="B183">
        <f t="shared" si="48"/>
        <v>9.8777666229901522E-3</v>
      </c>
      <c r="C183">
        <f t="shared" si="10"/>
        <v>9.8777666229901522E-3</v>
      </c>
      <c r="D183" t="s">
        <v>24</v>
      </c>
      <c r="E183" t="s">
        <v>21</v>
      </c>
      <c r="F183">
        <v>1</v>
      </c>
      <c r="G183">
        <f t="shared" si="49"/>
        <v>140</v>
      </c>
      <c r="I183">
        <v>2014</v>
      </c>
      <c r="J183">
        <f t="shared" si="50"/>
        <v>142.5</v>
      </c>
      <c r="K183" cm="1">
        <f t="array" ref="K183">STOWA2024_JAARROND_T(A183*60,J183,I183,"","")</f>
        <v>37.849878712325008</v>
      </c>
      <c r="L183">
        <f t="shared" si="51"/>
        <v>2.64201639218033E-2</v>
      </c>
    </row>
    <row r="184" spans="1:12" x14ac:dyDescent="0.3">
      <c r="A184">
        <v>216</v>
      </c>
      <c r="B184">
        <f t="shared" si="48"/>
        <v>7.2192950278701998E-3</v>
      </c>
      <c r="C184">
        <f t="shared" si="10"/>
        <v>7.2192950278701998E-3</v>
      </c>
      <c r="D184" t="s">
        <v>24</v>
      </c>
      <c r="E184" t="s">
        <v>21</v>
      </c>
      <c r="F184">
        <v>1</v>
      </c>
      <c r="G184">
        <f t="shared" si="49"/>
        <v>145</v>
      </c>
      <c r="I184">
        <v>2014</v>
      </c>
      <c r="J184">
        <f t="shared" si="50"/>
        <v>147.5</v>
      </c>
      <c r="K184" cm="1">
        <f t="array" ref="K184">STOWA2024_JAARROND_T(A184*60,J184,I184,"","")</f>
        <v>52.080976414352271</v>
      </c>
      <c r="L184">
        <f t="shared" si="51"/>
        <v>1.9200868893933101E-2</v>
      </c>
    </row>
    <row r="185" spans="1:12" x14ac:dyDescent="0.3">
      <c r="A185">
        <v>216</v>
      </c>
      <c r="B185">
        <f t="shared" si="48"/>
        <v>5.2683772304223594E-3</v>
      </c>
      <c r="C185">
        <f t="shared" si="10"/>
        <v>5.2683772304223594E-3</v>
      </c>
      <c r="D185" t="s">
        <v>24</v>
      </c>
      <c r="E185" t="s">
        <v>21</v>
      </c>
      <c r="F185">
        <v>1</v>
      </c>
      <c r="G185">
        <f t="shared" si="49"/>
        <v>150</v>
      </c>
      <c r="I185">
        <v>2014</v>
      </c>
      <c r="J185">
        <f t="shared" si="50"/>
        <v>152.5</v>
      </c>
      <c r="K185" cm="1">
        <f t="array" ref="K185">STOWA2024_JAARROND_T(A185*60,J185,I185,"","")</f>
        <v>71.774670615379193</v>
      </c>
      <c r="L185">
        <f t="shared" si="51"/>
        <v>1.3932491663510741E-2</v>
      </c>
    </row>
    <row r="186" spans="1:12" x14ac:dyDescent="0.3">
      <c r="A186">
        <v>216</v>
      </c>
      <c r="B186">
        <f t="shared" si="48"/>
        <v>3.8386736948725179E-3</v>
      </c>
      <c r="C186">
        <f t="shared" si="10"/>
        <v>3.8386736948725179E-3</v>
      </c>
      <c r="D186" t="s">
        <v>24</v>
      </c>
      <c r="E186" t="s">
        <v>21</v>
      </c>
      <c r="F186">
        <v>1</v>
      </c>
      <c r="G186">
        <f t="shared" si="49"/>
        <v>155</v>
      </c>
      <c r="I186">
        <v>2014</v>
      </c>
      <c r="J186">
        <f t="shared" si="50"/>
        <v>157.5</v>
      </c>
      <c r="K186" cm="1">
        <f t="array" ref="K186">STOWA2024_JAARROND_T(A186*60,J186,I186,"","")</f>
        <v>99.070540315570199</v>
      </c>
      <c r="L186">
        <f t="shared" si="51"/>
        <v>1.0093817968638223E-2</v>
      </c>
    </row>
    <row r="187" spans="1:12" x14ac:dyDescent="0.3">
      <c r="A187">
        <v>216</v>
      </c>
      <c r="B187" s="1">
        <f>L186</f>
        <v>1.0093817968638223E-2</v>
      </c>
      <c r="C187">
        <f t="shared" si="10"/>
        <v>1.0093817968638223E-2</v>
      </c>
      <c r="D187" t="s">
        <v>24</v>
      </c>
      <c r="E187" t="s">
        <v>21</v>
      </c>
      <c r="F187">
        <v>1</v>
      </c>
      <c r="G187">
        <f t="shared" si="49"/>
        <v>160</v>
      </c>
      <c r="I187">
        <v>2014</v>
      </c>
      <c r="J187" s="1">
        <v>999</v>
      </c>
      <c r="K187" cm="1">
        <f t="array" ref="K187">STOWA2024_JAARROND_T(A187*60,J187,I187,"","")</f>
        <v>2.112192610803964E+16</v>
      </c>
      <c r="L187">
        <f>1/K187</f>
        <v>4.7344167141053008E-17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E187"/>
  <sheetViews>
    <sheetView topLeftCell="A4" workbookViewId="0">
      <selection activeCell="J32" sqref="J32:J33"/>
    </sheetView>
  </sheetViews>
  <sheetFormatPr defaultRowHeight="14.4" x14ac:dyDescent="0.3"/>
  <cols>
    <col min="1" max="1" width="8" customWidth="1"/>
    <col min="2" max="2" width="10.5546875" bestFit="1" customWidth="1"/>
    <col min="3" max="3" width="12" bestFit="1" customWidth="1"/>
    <col min="4" max="4" width="18.44140625" bestFit="1" customWidth="1"/>
    <col min="5" max="5" width="18.33203125" customWidth="1"/>
    <col min="6" max="6" width="4.33203125" bestFit="1" customWidth="1"/>
    <col min="7" max="7" width="8" bestFit="1" customWidth="1"/>
    <col min="8" max="8" width="18.332031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20</v>
      </c>
      <c r="G1" t="s">
        <v>1</v>
      </c>
      <c r="I1" t="s">
        <v>4</v>
      </c>
      <c r="J1" t="s">
        <v>13</v>
      </c>
      <c r="K1" t="s">
        <v>2</v>
      </c>
      <c r="L1" t="s">
        <v>3</v>
      </c>
    </row>
    <row r="2" spans="1:12" x14ac:dyDescent="0.3">
      <c r="A2">
        <v>12</v>
      </c>
      <c r="B2" s="1">
        <f>365.25*24/A2 - L2</f>
        <v>726.673179974101</v>
      </c>
      <c r="C2">
        <f>B2</f>
        <v>726.673179974101</v>
      </c>
      <c r="D2" t="s">
        <v>24</v>
      </c>
      <c r="E2" t="s">
        <v>19</v>
      </c>
      <c r="F2">
        <v>1</v>
      </c>
      <c r="G2">
        <v>10</v>
      </c>
      <c r="I2">
        <v>2014</v>
      </c>
      <c r="J2" s="1">
        <v>12.5</v>
      </c>
      <c r="K2" cm="1">
        <f t="array" ref="K2">STOWA2024_NDJF_T(A2*60,J2,I2,"","")</f>
        <v>0.26131356929049454</v>
      </c>
      <c r="L2">
        <f>1/K2</f>
        <v>3.82682002589896</v>
      </c>
    </row>
    <row r="3" spans="1:12" x14ac:dyDescent="0.3">
      <c r="A3">
        <v>12</v>
      </c>
      <c r="B3">
        <f t="shared" ref="B3:B7" si="0">L2-L3</f>
        <v>2.4026777688463481</v>
      </c>
      <c r="C3">
        <f t="shared" ref="C3:C32" si="1">B3</f>
        <v>2.4026777688463481</v>
      </c>
      <c r="D3" t="s">
        <v>24</v>
      </c>
      <c r="E3" t="s">
        <v>19</v>
      </c>
      <c r="F3">
        <v>1</v>
      </c>
      <c r="G3">
        <f t="shared" ref="G3:G7" si="2">G2+5</f>
        <v>15</v>
      </c>
      <c r="I3">
        <v>2014</v>
      </c>
      <c r="J3">
        <f t="shared" ref="J3:J7" si="3">AVERAGE(G3:G4)</f>
        <v>17.5</v>
      </c>
      <c r="K3" cm="1">
        <f t="array" ref="K3">STOWA2024_NDJF_T(A3*60,J3,I3,"","")</f>
        <v>0.70217704379447898</v>
      </c>
      <c r="L3">
        <f t="shared" ref="L3:L7" si="4">1/K3</f>
        <v>1.4241422570526119</v>
      </c>
    </row>
    <row r="4" spans="1:12" x14ac:dyDescent="0.3">
      <c r="A4">
        <v>12</v>
      </c>
      <c r="B4">
        <f t="shared" si="0"/>
        <v>0.87904532310781258</v>
      </c>
      <c r="C4">
        <f t="shared" si="1"/>
        <v>0.87904532310781258</v>
      </c>
      <c r="D4" t="s">
        <v>24</v>
      </c>
      <c r="E4" t="s">
        <v>19</v>
      </c>
      <c r="F4">
        <v>1</v>
      </c>
      <c r="G4">
        <f t="shared" si="2"/>
        <v>20</v>
      </c>
      <c r="I4">
        <v>2014</v>
      </c>
      <c r="J4">
        <f t="shared" si="3"/>
        <v>22.5</v>
      </c>
      <c r="K4" cm="1">
        <f t="array" ref="K4">STOWA2024_NDJF_T(A4*60,J4,I4,"","")</f>
        <v>1.8345360939074142</v>
      </c>
      <c r="L4">
        <f t="shared" si="4"/>
        <v>0.5450969339447993</v>
      </c>
    </row>
    <row r="5" spans="1:12" x14ac:dyDescent="0.3">
      <c r="A5">
        <v>12</v>
      </c>
      <c r="B5">
        <f t="shared" si="0"/>
        <v>0.33084638007503253</v>
      </c>
      <c r="C5">
        <f t="shared" si="1"/>
        <v>0.33084638007503253</v>
      </c>
      <c r="D5" t="s">
        <v>24</v>
      </c>
      <c r="E5" t="s">
        <v>19</v>
      </c>
      <c r="F5">
        <v>1</v>
      </c>
      <c r="G5">
        <f t="shared" si="2"/>
        <v>25</v>
      </c>
      <c r="I5">
        <v>2014</v>
      </c>
      <c r="J5">
        <f t="shared" si="3"/>
        <v>27.5</v>
      </c>
      <c r="K5" cm="1">
        <f t="array" ref="K5">STOWA2024_NDJF_T(A5*60,J5,I5,"","")</f>
        <v>4.6674325080524879</v>
      </c>
      <c r="L5">
        <f t="shared" si="4"/>
        <v>0.21425055386976674</v>
      </c>
    </row>
    <row r="6" spans="1:12" x14ac:dyDescent="0.3">
      <c r="A6">
        <v>12</v>
      </c>
      <c r="B6">
        <f t="shared" si="0"/>
        <v>0.12789773643111974</v>
      </c>
      <c r="C6">
        <f t="shared" si="1"/>
        <v>0.12789773643111974</v>
      </c>
      <c r="D6" t="s">
        <v>24</v>
      </c>
      <c r="E6" t="s">
        <v>19</v>
      </c>
      <c r="F6">
        <v>1</v>
      </c>
      <c r="G6">
        <f t="shared" si="2"/>
        <v>30</v>
      </c>
      <c r="I6">
        <v>2014</v>
      </c>
      <c r="J6">
        <f t="shared" si="3"/>
        <v>32.5</v>
      </c>
      <c r="K6" cm="1">
        <f t="array" ref="K6">STOWA2024_NDJF_T(A6*60,J6,I6,"","")</f>
        <v>11.580398065303335</v>
      </c>
      <c r="L6">
        <f t="shared" si="4"/>
        <v>8.635281743864702E-2</v>
      </c>
    </row>
    <row r="7" spans="1:12" x14ac:dyDescent="0.3">
      <c r="A7">
        <v>12</v>
      </c>
      <c r="B7">
        <f t="shared" si="0"/>
        <v>5.0711324672556381E-2</v>
      </c>
      <c r="C7">
        <f t="shared" si="1"/>
        <v>5.0711324672556381E-2</v>
      </c>
      <c r="D7" t="s">
        <v>24</v>
      </c>
      <c r="E7" t="s">
        <v>19</v>
      </c>
      <c r="F7">
        <v>1</v>
      </c>
      <c r="G7">
        <f t="shared" si="2"/>
        <v>35</v>
      </c>
      <c r="I7">
        <v>2014</v>
      </c>
      <c r="J7">
        <f t="shared" si="3"/>
        <v>37.5</v>
      </c>
      <c r="K7" cm="1">
        <f t="array" ref="K7">STOWA2024_NDJF_T(A7*60,J7,I7,"","")</f>
        <v>28.057186228501664</v>
      </c>
      <c r="L7">
        <f t="shared" si="4"/>
        <v>3.5641492766090639E-2</v>
      </c>
    </row>
    <row r="8" spans="1:12" x14ac:dyDescent="0.3">
      <c r="A8">
        <v>12</v>
      </c>
      <c r="B8">
        <f>L7-L8</f>
        <v>2.0594709488730954E-2</v>
      </c>
      <c r="C8">
        <f t="shared" si="1"/>
        <v>2.0594709488730954E-2</v>
      </c>
      <c r="D8" t="s">
        <v>24</v>
      </c>
      <c r="E8" t="s">
        <v>19</v>
      </c>
      <c r="F8">
        <v>1</v>
      </c>
      <c r="G8">
        <f>G7+5</f>
        <v>40</v>
      </c>
      <c r="I8">
        <v>2014</v>
      </c>
      <c r="J8">
        <f>AVERAGE(G8:G9)</f>
        <v>42.5</v>
      </c>
      <c r="K8" cm="1">
        <f t="array" ref="K8">STOWA2024_NDJF_T(A8*60,J8,I8,"","")</f>
        <v>66.459387469523904</v>
      </c>
      <c r="L8">
        <f>1/K8</f>
        <v>1.5046783277359683E-2</v>
      </c>
    </row>
    <row r="9" spans="1:12" x14ac:dyDescent="0.3">
      <c r="A9">
        <v>12</v>
      </c>
      <c r="B9">
        <f t="shared" ref="B9:B31" si="5">L8-L9</f>
        <v>8.5566856252318052E-3</v>
      </c>
      <c r="C9">
        <f t="shared" si="1"/>
        <v>8.5566856252318052E-3</v>
      </c>
      <c r="D9" t="s">
        <v>24</v>
      </c>
      <c r="E9" t="s">
        <v>19</v>
      </c>
      <c r="F9">
        <v>1</v>
      </c>
      <c r="G9">
        <f t="shared" ref="G9:G32" si="6">G8+5</f>
        <v>45</v>
      </c>
      <c r="I9">
        <v>2014</v>
      </c>
      <c r="J9">
        <f t="shared" ref="J9:J31" si="7">AVERAGE(G9:G10)</f>
        <v>47.5</v>
      </c>
      <c r="K9" cm="1">
        <f t="array" ref="K9">STOWA2024_NDJF_T(A9*60,J9,I9,"","")</f>
        <v>154.08088654446283</v>
      </c>
      <c r="L9">
        <f t="shared" ref="L9:L31" si="8">1/K9</f>
        <v>6.4900976521278771E-3</v>
      </c>
    </row>
    <row r="10" spans="1:12" x14ac:dyDescent="0.3">
      <c r="A10">
        <v>12</v>
      </c>
      <c r="B10">
        <f t="shared" si="5"/>
        <v>3.6329970860885328E-3</v>
      </c>
      <c r="C10">
        <f t="shared" si="1"/>
        <v>3.6329970860885328E-3</v>
      </c>
      <c r="D10" t="s">
        <v>24</v>
      </c>
      <c r="E10" t="s">
        <v>19</v>
      </c>
      <c r="F10">
        <v>1</v>
      </c>
      <c r="G10">
        <f t="shared" si="6"/>
        <v>50</v>
      </c>
      <c r="I10">
        <v>2014</v>
      </c>
      <c r="J10">
        <f t="shared" si="7"/>
        <v>52.5</v>
      </c>
      <c r="K10" cm="1">
        <f t="array" ref="K10">STOWA2024_NDJF_T(A10*60,J10,I10,"","")</f>
        <v>350.00518073686499</v>
      </c>
      <c r="L10">
        <f t="shared" si="8"/>
        <v>2.8571005660393443E-3</v>
      </c>
    </row>
    <row r="11" spans="1:12" x14ac:dyDescent="0.3">
      <c r="A11">
        <v>12</v>
      </c>
      <c r="B11">
        <f t="shared" si="5"/>
        <v>1.5746348278454806E-3</v>
      </c>
      <c r="C11">
        <f t="shared" si="1"/>
        <v>1.5746348278454806E-3</v>
      </c>
      <c r="D11" t="s">
        <v>24</v>
      </c>
      <c r="E11" t="s">
        <v>19</v>
      </c>
      <c r="F11">
        <v>1</v>
      </c>
      <c r="G11">
        <f t="shared" si="6"/>
        <v>55</v>
      </c>
      <c r="I11">
        <v>2014</v>
      </c>
      <c r="J11">
        <f t="shared" si="7"/>
        <v>57.5</v>
      </c>
      <c r="K11" cm="1">
        <f t="array" ref="K11">STOWA2024_NDJF_T(A11*60,J11,I11,"","")</f>
        <v>779.74792637215489</v>
      </c>
      <c r="L11">
        <f t="shared" si="8"/>
        <v>1.2824657381938637E-3</v>
      </c>
    </row>
    <row r="12" spans="1:12" x14ac:dyDescent="0.3">
      <c r="A12">
        <v>12</v>
      </c>
      <c r="B12">
        <f t="shared" si="5"/>
        <v>6.9603829349586732E-4</v>
      </c>
      <c r="C12">
        <f t="shared" si="1"/>
        <v>6.9603829349586732E-4</v>
      </c>
      <c r="D12" t="s">
        <v>24</v>
      </c>
      <c r="E12" t="s">
        <v>19</v>
      </c>
      <c r="F12">
        <v>1</v>
      </c>
      <c r="G12">
        <f t="shared" si="6"/>
        <v>60</v>
      </c>
      <c r="I12">
        <v>2014</v>
      </c>
      <c r="J12">
        <f t="shared" si="7"/>
        <v>62.5</v>
      </c>
      <c r="K12" cm="1">
        <f t="array" ref="K12">STOWA2024_NDJF_T(A12*60,J12,I12,"","")</f>
        <v>1705.240791578213</v>
      </c>
      <c r="L12">
        <f t="shared" si="8"/>
        <v>5.8642744469799635E-4</v>
      </c>
    </row>
    <row r="13" spans="1:12" x14ac:dyDescent="0.3">
      <c r="A13">
        <v>12</v>
      </c>
      <c r="B13">
        <f t="shared" si="5"/>
        <v>3.1347972117929692E-4</v>
      </c>
      <c r="C13">
        <f t="shared" si="1"/>
        <v>3.1347972117929692E-4</v>
      </c>
      <c r="D13" t="s">
        <v>24</v>
      </c>
      <c r="E13" t="s">
        <v>19</v>
      </c>
      <c r="F13">
        <v>1</v>
      </c>
      <c r="G13">
        <f t="shared" si="6"/>
        <v>65</v>
      </c>
      <c r="I13">
        <v>2014</v>
      </c>
      <c r="J13">
        <f t="shared" si="7"/>
        <v>67.5</v>
      </c>
      <c r="K13" cm="1">
        <f t="array" ref="K13">STOWA2024_NDJF_T(A13*60,J13,I13,"","")</f>
        <v>3663.7052220422374</v>
      </c>
      <c r="L13">
        <f t="shared" si="8"/>
        <v>2.7294772351869943E-4</v>
      </c>
    </row>
    <row r="14" spans="1:12" x14ac:dyDescent="0.3">
      <c r="A14">
        <v>12</v>
      </c>
      <c r="B14">
        <f t="shared" si="5"/>
        <v>1.4373996420458468E-4</v>
      </c>
      <c r="C14">
        <f t="shared" si="1"/>
        <v>1.4373996420458468E-4</v>
      </c>
      <c r="D14" t="s">
        <v>24</v>
      </c>
      <c r="E14" t="s">
        <v>19</v>
      </c>
      <c r="F14">
        <v>1</v>
      </c>
      <c r="G14">
        <f t="shared" si="6"/>
        <v>70</v>
      </c>
      <c r="I14">
        <v>2014</v>
      </c>
      <c r="J14">
        <f t="shared" si="7"/>
        <v>72.5</v>
      </c>
      <c r="K14" cm="1">
        <f t="array" ref="K14">STOWA2024_NDJF_T(A14*60,J14,I14,"","")</f>
        <v>7739.4732739611809</v>
      </c>
      <c r="L14">
        <f t="shared" si="8"/>
        <v>1.2920775931411476E-4</v>
      </c>
    </row>
    <row r="15" spans="1:12" x14ac:dyDescent="0.3">
      <c r="A15">
        <v>12</v>
      </c>
      <c r="B15">
        <f t="shared" si="5"/>
        <v>6.7045121655559452E-5</v>
      </c>
      <c r="C15">
        <f t="shared" si="1"/>
        <v>6.7045121655559452E-5</v>
      </c>
      <c r="D15" t="s">
        <v>24</v>
      </c>
      <c r="E15" t="s">
        <v>19</v>
      </c>
      <c r="F15">
        <v>1</v>
      </c>
      <c r="G15">
        <f t="shared" si="6"/>
        <v>75</v>
      </c>
      <c r="I15">
        <v>2014</v>
      </c>
      <c r="J15">
        <f t="shared" si="7"/>
        <v>77.5</v>
      </c>
      <c r="K15" cm="1">
        <f t="array" ref="K15">STOWA2024_NDJF_T(A15*60,J15,I15,"","")</f>
        <v>16086.83346888792</v>
      </c>
      <c r="L15">
        <f t="shared" si="8"/>
        <v>6.2162637658555304E-5</v>
      </c>
    </row>
    <row r="16" spans="1:12" x14ac:dyDescent="0.3">
      <c r="A16">
        <v>12</v>
      </c>
      <c r="B16">
        <f t="shared" si="5"/>
        <v>3.1788509308068675E-5</v>
      </c>
      <c r="C16">
        <f t="shared" si="1"/>
        <v>3.1788509308068675E-5</v>
      </c>
      <c r="D16" t="s">
        <v>24</v>
      </c>
      <c r="E16" t="s">
        <v>19</v>
      </c>
      <c r="F16">
        <v>1</v>
      </c>
      <c r="G16">
        <f t="shared" si="6"/>
        <v>80</v>
      </c>
      <c r="I16">
        <v>2014</v>
      </c>
      <c r="J16">
        <f t="shared" si="7"/>
        <v>82.5</v>
      </c>
      <c r="K16" cm="1">
        <f t="array" ref="K16">STOWA2024_NDJF_T(A16*60,J16,I16,"","")</f>
        <v>32922.755460206608</v>
      </c>
      <c r="L16">
        <f t="shared" si="8"/>
        <v>3.0374128350486629E-5</v>
      </c>
    </row>
    <row r="17" spans="1:12" x14ac:dyDescent="0.3">
      <c r="A17">
        <v>12</v>
      </c>
      <c r="B17">
        <f t="shared" si="5"/>
        <v>1.5310563659649507E-5</v>
      </c>
      <c r="C17">
        <f t="shared" si="1"/>
        <v>1.5310563659649507E-5</v>
      </c>
      <c r="D17" t="s">
        <v>24</v>
      </c>
      <c r="E17" t="s">
        <v>19</v>
      </c>
      <c r="F17">
        <v>1</v>
      </c>
      <c r="G17">
        <f t="shared" si="6"/>
        <v>85</v>
      </c>
      <c r="I17">
        <v>2014</v>
      </c>
      <c r="J17">
        <f t="shared" si="7"/>
        <v>87.5</v>
      </c>
      <c r="K17" cm="1">
        <f t="array" ref="K17">STOWA2024_NDJF_T(A17*60,J17,I17,"","")</f>
        <v>66385.349054084174</v>
      </c>
      <c r="L17">
        <f t="shared" si="8"/>
        <v>1.5063564690837123E-5</v>
      </c>
    </row>
    <row r="18" spans="1:12" x14ac:dyDescent="0.3">
      <c r="A18">
        <v>12</v>
      </c>
      <c r="B18">
        <f t="shared" si="5"/>
        <v>7.4856811688656004E-6</v>
      </c>
      <c r="C18">
        <f t="shared" si="1"/>
        <v>7.4856811688656004E-6</v>
      </c>
      <c r="D18" t="s">
        <v>24</v>
      </c>
      <c r="E18" t="s">
        <v>19</v>
      </c>
      <c r="F18">
        <v>1</v>
      </c>
      <c r="G18">
        <f t="shared" si="6"/>
        <v>90</v>
      </c>
      <c r="I18">
        <v>2014</v>
      </c>
      <c r="J18">
        <f t="shared" si="7"/>
        <v>92.5</v>
      </c>
      <c r="K18" cm="1">
        <f t="array" ref="K18">STOWA2024_NDJF_T(A18*60,J18,I18,"","")</f>
        <v>131962.96790529607</v>
      </c>
      <c r="L18">
        <f t="shared" si="8"/>
        <v>7.5778835219715228E-6</v>
      </c>
    </row>
    <row r="19" spans="1:12" x14ac:dyDescent="0.3">
      <c r="A19">
        <v>12</v>
      </c>
      <c r="B19">
        <f t="shared" si="5"/>
        <v>3.7132461101223362E-6</v>
      </c>
      <c r="C19">
        <f t="shared" si="1"/>
        <v>3.7132461101223362E-6</v>
      </c>
      <c r="D19" t="s">
        <v>24</v>
      </c>
      <c r="E19" t="s">
        <v>19</v>
      </c>
      <c r="F19">
        <v>1</v>
      </c>
      <c r="G19">
        <f t="shared" si="6"/>
        <v>95</v>
      </c>
      <c r="I19">
        <v>2014</v>
      </c>
      <c r="J19">
        <f t="shared" si="7"/>
        <v>97.5</v>
      </c>
      <c r="K19" cm="1">
        <f t="array" ref="K19">STOWA2024_NDJF_T(A19*60,J19,I19,"","")</f>
        <v>258756.48694336659</v>
      </c>
      <c r="L19">
        <f t="shared" si="8"/>
        <v>3.8646374118491866E-6</v>
      </c>
    </row>
    <row r="20" spans="1:12" x14ac:dyDescent="0.3">
      <c r="A20">
        <v>12</v>
      </c>
      <c r="B20">
        <f t="shared" si="5"/>
        <v>1.8676177329557459E-6</v>
      </c>
      <c r="C20">
        <f t="shared" si="1"/>
        <v>1.8676177329557459E-6</v>
      </c>
      <c r="D20" t="s">
        <v>24</v>
      </c>
      <c r="E20" t="s">
        <v>19</v>
      </c>
      <c r="F20">
        <v>1</v>
      </c>
      <c r="G20">
        <f t="shared" si="6"/>
        <v>100</v>
      </c>
      <c r="I20">
        <v>2014</v>
      </c>
      <c r="J20">
        <f t="shared" si="7"/>
        <v>102.5</v>
      </c>
      <c r="K20" cm="1">
        <f t="array" ref="K20">STOWA2024_NDJF_T(A20*60,J20,I20,"","")</f>
        <v>500746.19222285552</v>
      </c>
      <c r="L20">
        <f t="shared" si="8"/>
        <v>1.9970196788934407E-6</v>
      </c>
    </row>
    <row r="21" spans="1:12" x14ac:dyDescent="0.3">
      <c r="A21">
        <v>12</v>
      </c>
      <c r="B21">
        <f t="shared" si="5"/>
        <v>9.5193920401961353E-7</v>
      </c>
      <c r="C21">
        <f t="shared" si="1"/>
        <v>9.5193920401961353E-7</v>
      </c>
      <c r="D21" t="s">
        <v>24</v>
      </c>
      <c r="E21" t="s">
        <v>19</v>
      </c>
      <c r="F21">
        <v>1</v>
      </c>
      <c r="G21">
        <f t="shared" si="6"/>
        <v>105</v>
      </c>
      <c r="I21">
        <v>2014</v>
      </c>
      <c r="J21">
        <f t="shared" si="7"/>
        <v>107.5</v>
      </c>
      <c r="K21" cm="1">
        <f t="array" ref="K21">STOWA2024_NDJF_T(A21*60,J21,I21,"","")</f>
        <v>956864.11146541627</v>
      </c>
      <c r="L21">
        <f t="shared" si="8"/>
        <v>1.0450804748738272E-6</v>
      </c>
    </row>
    <row r="22" spans="1:12" x14ac:dyDescent="0.3">
      <c r="A22">
        <v>12</v>
      </c>
      <c r="B22">
        <f t="shared" si="5"/>
        <v>4.9146999730491998E-7</v>
      </c>
      <c r="C22">
        <f t="shared" si="1"/>
        <v>4.9146999730491998E-7</v>
      </c>
      <c r="D22" t="s">
        <v>24</v>
      </c>
      <c r="E22" t="s">
        <v>19</v>
      </c>
      <c r="F22">
        <v>1</v>
      </c>
      <c r="G22">
        <f t="shared" si="6"/>
        <v>110</v>
      </c>
      <c r="I22">
        <v>2014</v>
      </c>
      <c r="J22">
        <f t="shared" si="7"/>
        <v>112.5</v>
      </c>
      <c r="K22" cm="1">
        <f t="array" ref="K22">STOWA2024_NDJF_T(A22*60,J22,I22,"","")</f>
        <v>1806324.1945696939</v>
      </c>
      <c r="L22">
        <f t="shared" si="8"/>
        <v>5.5361047756890722E-7</v>
      </c>
    </row>
    <row r="23" spans="1:12" x14ac:dyDescent="0.3">
      <c r="A23">
        <v>12</v>
      </c>
      <c r="B23">
        <f t="shared" si="5"/>
        <v>2.5688771648446747E-7</v>
      </c>
      <c r="C23">
        <f t="shared" si="1"/>
        <v>2.5688771648446747E-7</v>
      </c>
      <c r="D23" t="s">
        <v>24</v>
      </c>
      <c r="E23" t="s">
        <v>19</v>
      </c>
      <c r="F23">
        <v>1</v>
      </c>
      <c r="G23">
        <f t="shared" si="6"/>
        <v>115</v>
      </c>
      <c r="I23">
        <v>2014</v>
      </c>
      <c r="J23">
        <f t="shared" si="7"/>
        <v>117.5</v>
      </c>
      <c r="K23" cm="1">
        <f t="array" ref="K23">STOWA2024_NDJF_T(A23*60,J23,I23,"","")</f>
        <v>3370149.2812525611</v>
      </c>
      <c r="L23">
        <f t="shared" si="8"/>
        <v>2.9672276108443974E-7</v>
      </c>
    </row>
    <row r="24" spans="1:12" x14ac:dyDescent="0.3">
      <c r="A24">
        <v>12</v>
      </c>
      <c r="B24">
        <f t="shared" si="5"/>
        <v>1.3587876945738919E-7</v>
      </c>
      <c r="C24">
        <f t="shared" si="1"/>
        <v>1.3587876945738919E-7</v>
      </c>
      <c r="D24" t="s">
        <v>24</v>
      </c>
      <c r="E24" t="s">
        <v>19</v>
      </c>
      <c r="F24">
        <v>1</v>
      </c>
      <c r="G24">
        <f t="shared" si="6"/>
        <v>120</v>
      </c>
      <c r="I24">
        <v>2014</v>
      </c>
      <c r="J24">
        <f t="shared" si="7"/>
        <v>122.5</v>
      </c>
      <c r="K24" cm="1">
        <f t="array" ref="K24">STOWA2024_NDJF_T(A24*60,J24,I24,"","")</f>
        <v>6217204.5712388372</v>
      </c>
      <c r="L24">
        <f t="shared" si="8"/>
        <v>1.6084399162705055E-7</v>
      </c>
    </row>
    <row r="25" spans="1:12" x14ac:dyDescent="0.3">
      <c r="A25">
        <v>12</v>
      </c>
      <c r="B25">
        <f t="shared" si="5"/>
        <v>7.2700875909167188E-8</v>
      </c>
      <c r="C25">
        <f t="shared" si="1"/>
        <v>7.2700875909167188E-8</v>
      </c>
      <c r="D25" t="s">
        <v>24</v>
      </c>
      <c r="E25" t="s">
        <v>19</v>
      </c>
      <c r="F25">
        <v>1</v>
      </c>
      <c r="G25">
        <f t="shared" si="6"/>
        <v>125</v>
      </c>
      <c r="I25">
        <v>2014</v>
      </c>
      <c r="J25">
        <f t="shared" si="7"/>
        <v>127.5</v>
      </c>
      <c r="K25" cm="1">
        <f t="array" ref="K25">STOWA2024_NDJF_T(A25*60,J25,I25,"","")</f>
        <v>11345185.518522689</v>
      </c>
      <c r="L25">
        <f t="shared" si="8"/>
        <v>8.8143115717883363E-8</v>
      </c>
    </row>
    <row r="26" spans="1:12" x14ac:dyDescent="0.3">
      <c r="A26">
        <v>12</v>
      </c>
      <c r="B26">
        <f t="shared" si="5"/>
        <v>3.9329334578654226E-8</v>
      </c>
      <c r="C26">
        <f t="shared" si="1"/>
        <v>3.9329334578654226E-8</v>
      </c>
      <c r="D26" t="s">
        <v>24</v>
      </c>
      <c r="E26" t="s">
        <v>19</v>
      </c>
      <c r="F26">
        <v>1</v>
      </c>
      <c r="G26">
        <f t="shared" si="6"/>
        <v>130</v>
      </c>
      <c r="I26">
        <v>2014</v>
      </c>
      <c r="J26">
        <f t="shared" si="7"/>
        <v>132.5</v>
      </c>
      <c r="K26" cm="1">
        <f t="array" ref="K26">STOWA2024_NDJF_T(A26*60,J26,I26,"","")</f>
        <v>20486018.019127619</v>
      </c>
      <c r="L26">
        <f t="shared" si="8"/>
        <v>4.8813781139229137E-8</v>
      </c>
    </row>
    <row r="27" spans="1:12" x14ac:dyDescent="0.3">
      <c r="A27">
        <v>12</v>
      </c>
      <c r="B27">
        <f t="shared" si="5"/>
        <v>2.1504909837077657E-8</v>
      </c>
      <c r="C27">
        <f t="shared" si="1"/>
        <v>2.1504909837077657E-8</v>
      </c>
      <c r="D27" t="s">
        <v>24</v>
      </c>
      <c r="E27" t="s">
        <v>19</v>
      </c>
      <c r="F27">
        <v>1</v>
      </c>
      <c r="G27">
        <f t="shared" si="6"/>
        <v>135</v>
      </c>
      <c r="I27">
        <v>2014</v>
      </c>
      <c r="J27">
        <f t="shared" si="7"/>
        <v>137.5</v>
      </c>
      <c r="K27" cm="1">
        <f t="array" ref="K27">STOWA2024_NDJF_T(A27*60,J27,I27,"","")</f>
        <v>36618137.342103072</v>
      </c>
      <c r="L27">
        <f t="shared" si="8"/>
        <v>2.730887130215148E-8</v>
      </c>
    </row>
    <row r="28" spans="1:12" x14ac:dyDescent="0.3">
      <c r="A28">
        <v>12</v>
      </c>
      <c r="B28">
        <f t="shared" si="5"/>
        <v>1.1880275397249376E-8</v>
      </c>
      <c r="C28">
        <f t="shared" si="1"/>
        <v>1.1880275397249376E-8</v>
      </c>
      <c r="D28" t="s">
        <v>24</v>
      </c>
      <c r="E28" t="s">
        <v>19</v>
      </c>
      <c r="F28">
        <v>1</v>
      </c>
      <c r="G28">
        <f t="shared" si="6"/>
        <v>140</v>
      </c>
      <c r="I28">
        <v>2014</v>
      </c>
      <c r="J28">
        <f t="shared" si="7"/>
        <v>142.5</v>
      </c>
      <c r="K28" cm="1">
        <f t="array" ref="K28">STOWA2024_NDJF_T(A28*60,J28,I28,"","")</f>
        <v>64814711.99088645</v>
      </c>
      <c r="L28">
        <f t="shared" si="8"/>
        <v>1.5428595904902105E-8</v>
      </c>
    </row>
    <row r="29" spans="1:12" x14ac:dyDescent="0.3">
      <c r="A29">
        <v>12</v>
      </c>
      <c r="B29">
        <f t="shared" si="5"/>
        <v>6.6288200897697858E-9</v>
      </c>
      <c r="C29">
        <f t="shared" si="1"/>
        <v>6.6288200897697858E-9</v>
      </c>
      <c r="D29" t="s">
        <v>24</v>
      </c>
      <c r="E29" t="s">
        <v>19</v>
      </c>
      <c r="F29">
        <v>1</v>
      </c>
      <c r="G29">
        <f t="shared" si="6"/>
        <v>145</v>
      </c>
      <c r="I29">
        <v>2014</v>
      </c>
      <c r="J29">
        <f t="shared" si="7"/>
        <v>147.5</v>
      </c>
      <c r="K29" cm="1">
        <f t="array" ref="K29">STOWA2024_NDJF_T(A29*60,J29,I29,"","")</f>
        <v>113639258.65933704</v>
      </c>
      <c r="L29">
        <f t="shared" si="8"/>
        <v>8.7997758151323188E-9</v>
      </c>
    </row>
    <row r="30" spans="1:12" x14ac:dyDescent="0.3">
      <c r="A30">
        <v>12</v>
      </c>
      <c r="B30">
        <f t="shared" si="5"/>
        <v>3.7345473919048041E-9</v>
      </c>
      <c r="C30">
        <f t="shared" si="1"/>
        <v>3.7345473919048041E-9</v>
      </c>
      <c r="D30" t="s">
        <v>24</v>
      </c>
      <c r="E30" t="s">
        <v>19</v>
      </c>
      <c r="F30">
        <v>1</v>
      </c>
      <c r="G30">
        <f t="shared" si="6"/>
        <v>150</v>
      </c>
      <c r="I30">
        <v>2014</v>
      </c>
      <c r="J30">
        <f t="shared" si="7"/>
        <v>152.5</v>
      </c>
      <c r="K30" cm="1">
        <f t="array" ref="K30">STOWA2024_NDJF_T(A30*60,J30,I30,"","")</f>
        <v>197424462.71807218</v>
      </c>
      <c r="L30">
        <f t="shared" si="8"/>
        <v>5.0652284232275147E-9</v>
      </c>
    </row>
    <row r="31" spans="1:12" x14ac:dyDescent="0.3">
      <c r="A31">
        <v>12</v>
      </c>
      <c r="B31">
        <f t="shared" si="5"/>
        <v>2.1236300746765716E-9</v>
      </c>
      <c r="C31">
        <f t="shared" si="1"/>
        <v>2.1236300746765716E-9</v>
      </c>
      <c r="D31" t="s">
        <v>24</v>
      </c>
      <c r="E31" t="s">
        <v>19</v>
      </c>
      <c r="F31">
        <v>1</v>
      </c>
      <c r="G31">
        <f t="shared" si="6"/>
        <v>155</v>
      </c>
      <c r="I31">
        <v>2014</v>
      </c>
      <c r="J31">
        <f t="shared" si="7"/>
        <v>157.5</v>
      </c>
      <c r="K31" cm="1">
        <f t="array" ref="K31">STOWA2024_NDJF_T(A31*60,J31,I31,"","")</f>
        <v>339951237.90187353</v>
      </c>
      <c r="L31">
        <f t="shared" si="8"/>
        <v>2.9415983485509431E-9</v>
      </c>
    </row>
    <row r="32" spans="1:12" x14ac:dyDescent="0.3">
      <c r="A32">
        <v>12</v>
      </c>
      <c r="B32" s="1">
        <f>L31</f>
        <v>2.9415983485509431E-9</v>
      </c>
      <c r="C32">
        <f t="shared" si="1"/>
        <v>2.9415983485509431E-9</v>
      </c>
      <c r="D32" t="s">
        <v>24</v>
      </c>
      <c r="E32" t="s">
        <v>19</v>
      </c>
      <c r="F32">
        <v>1</v>
      </c>
      <c r="G32">
        <f t="shared" si="6"/>
        <v>160</v>
      </c>
      <c r="I32">
        <v>2014</v>
      </c>
      <c r="J32" s="1">
        <v>333</v>
      </c>
      <c r="K32" cm="1">
        <f t="array" ref="K32">STOWA2024_NDJF_T(A32*60,J32,I32,"","")</f>
        <v>1199940793232004.5</v>
      </c>
      <c r="L32">
        <f>1/K32</f>
        <v>8.3337445117315337E-16</v>
      </c>
    </row>
    <row r="33" spans="1:31" x14ac:dyDescent="0.3">
      <c r="A33">
        <v>24</v>
      </c>
      <c r="B33" s="1">
        <f>365.25*24/A33 - L33</f>
        <v>354.36424879628515</v>
      </c>
      <c r="C33">
        <f>B33</f>
        <v>354.36424879628515</v>
      </c>
      <c r="D33" t="s">
        <v>24</v>
      </c>
      <c r="E33" t="s">
        <v>19</v>
      </c>
      <c r="F33">
        <v>1</v>
      </c>
      <c r="G33">
        <v>10</v>
      </c>
      <c r="I33">
        <v>2014</v>
      </c>
      <c r="J33" s="1">
        <v>12.5</v>
      </c>
      <c r="K33" cm="1">
        <f t="array" ref="K33">STOWA2024_NDJF_T(A33*60,J33,I33,"","")</f>
        <v>9.1863205513896054E-2</v>
      </c>
      <c r="L33">
        <f>1/K33</f>
        <v>10.885751203714864</v>
      </c>
      <c r="AD33" t="s">
        <v>5</v>
      </c>
      <c r="AE33" t="s">
        <v>6</v>
      </c>
    </row>
    <row r="34" spans="1:31" x14ac:dyDescent="0.3">
      <c r="A34">
        <v>24</v>
      </c>
      <c r="B34">
        <f t="shared" ref="B34:B38" si="9">L33-L34</f>
        <v>6.7067385971370888</v>
      </c>
      <c r="C34">
        <f t="shared" ref="C34:C63" si="10">B34</f>
        <v>6.7067385971370888</v>
      </c>
      <c r="D34" t="s">
        <v>24</v>
      </c>
      <c r="E34" t="s">
        <v>19</v>
      </c>
      <c r="F34">
        <v>1</v>
      </c>
      <c r="G34">
        <f t="shared" ref="G34:G38" si="11">G33+5</f>
        <v>15</v>
      </c>
      <c r="I34">
        <v>2014</v>
      </c>
      <c r="J34">
        <f t="shared" ref="J34:J38" si="12">AVERAGE(G34:G35)</f>
        <v>17.5</v>
      </c>
      <c r="K34" cm="1">
        <f t="array" ref="K34">STOWA2024_NDJF_T(A34*60,J34,I34,"","")</f>
        <v>0.23929097472115726</v>
      </c>
      <c r="L34">
        <f t="shared" ref="L34:L38" si="13">1/K34</f>
        <v>4.1790126065777757</v>
      </c>
    </row>
    <row r="35" spans="1:31" x14ac:dyDescent="0.3">
      <c r="A35">
        <v>24</v>
      </c>
      <c r="B35">
        <f t="shared" si="9"/>
        <v>2.4710665415182946</v>
      </c>
      <c r="C35">
        <f t="shared" si="10"/>
        <v>2.4710665415182946</v>
      </c>
      <c r="D35" t="s">
        <v>24</v>
      </c>
      <c r="E35" t="s">
        <v>19</v>
      </c>
      <c r="F35">
        <v>1</v>
      </c>
      <c r="G35">
        <f t="shared" si="11"/>
        <v>20</v>
      </c>
      <c r="I35">
        <v>2014</v>
      </c>
      <c r="J35">
        <f t="shared" si="12"/>
        <v>22.5</v>
      </c>
      <c r="K35" cm="1">
        <f t="array" ref="K35">STOWA2024_NDJF_T(A35*60,J35,I35,"","")</f>
        <v>0.58549858245387498</v>
      </c>
      <c r="L35">
        <f t="shared" si="13"/>
        <v>1.7079460650594813</v>
      </c>
      <c r="AE35" t="s">
        <v>7</v>
      </c>
    </row>
    <row r="36" spans="1:31" x14ac:dyDescent="0.3">
      <c r="A36">
        <v>24</v>
      </c>
      <c r="B36">
        <f t="shared" si="9"/>
        <v>0.97041447928830316</v>
      </c>
      <c r="C36">
        <f t="shared" si="10"/>
        <v>0.97041447928830316</v>
      </c>
      <c r="D36" t="s">
        <v>24</v>
      </c>
      <c r="E36" t="s">
        <v>19</v>
      </c>
      <c r="F36">
        <v>1</v>
      </c>
      <c r="G36">
        <f t="shared" si="11"/>
        <v>25</v>
      </c>
      <c r="I36">
        <v>2014</v>
      </c>
      <c r="J36">
        <f t="shared" si="12"/>
        <v>27.5</v>
      </c>
      <c r="K36" cm="1">
        <f t="array" ref="K36">STOWA2024_NDJF_T(A36*60,J36,I36,"","")</f>
        <v>1.3558741337896458</v>
      </c>
      <c r="L36">
        <f t="shared" si="13"/>
        <v>0.73753158577117817</v>
      </c>
      <c r="AE36" t="s">
        <v>8</v>
      </c>
    </row>
    <row r="37" spans="1:31" x14ac:dyDescent="0.3">
      <c r="A37">
        <v>24</v>
      </c>
      <c r="B37">
        <f t="shared" si="9"/>
        <v>0.40326775743080634</v>
      </c>
      <c r="C37">
        <f t="shared" si="10"/>
        <v>0.40326775743080634</v>
      </c>
      <c r="D37" t="s">
        <v>24</v>
      </c>
      <c r="E37" t="s">
        <v>19</v>
      </c>
      <c r="F37">
        <v>1</v>
      </c>
      <c r="G37">
        <f t="shared" si="11"/>
        <v>30</v>
      </c>
      <c r="I37">
        <v>2014</v>
      </c>
      <c r="J37">
        <f t="shared" si="12"/>
        <v>32.5</v>
      </c>
      <c r="K37" cm="1">
        <f t="array" ref="K37">STOWA2024_NDJF_T(A37*60,J37,I37,"","")</f>
        <v>2.9916488570271715</v>
      </c>
      <c r="L37">
        <f t="shared" si="13"/>
        <v>0.33426382834037183</v>
      </c>
    </row>
    <row r="38" spans="1:31" x14ac:dyDescent="0.3">
      <c r="A38">
        <v>24</v>
      </c>
      <c r="B38">
        <f t="shared" si="9"/>
        <v>0.17607559381910937</v>
      </c>
      <c r="C38">
        <f t="shared" si="10"/>
        <v>0.17607559381910937</v>
      </c>
      <c r="D38" t="s">
        <v>24</v>
      </c>
      <c r="E38" t="s">
        <v>19</v>
      </c>
      <c r="F38">
        <v>1</v>
      </c>
      <c r="G38">
        <f t="shared" si="11"/>
        <v>35</v>
      </c>
      <c r="I38">
        <v>2014</v>
      </c>
      <c r="J38">
        <f t="shared" si="12"/>
        <v>37.5</v>
      </c>
      <c r="K38" cm="1">
        <f t="array" ref="K38">STOWA2024_NDJF_T(A38*60,J38,I38,"","")</f>
        <v>6.3215826576886638</v>
      </c>
      <c r="L38">
        <f t="shared" si="13"/>
        <v>0.15818823452126246</v>
      </c>
      <c r="AD38" t="s">
        <v>4</v>
      </c>
      <c r="AE38">
        <v>2014</v>
      </c>
    </row>
    <row r="39" spans="1:31" x14ac:dyDescent="0.3">
      <c r="A39">
        <v>24</v>
      </c>
      <c r="B39">
        <f>L38-L39</f>
        <v>8.0367428613816433E-2</v>
      </c>
      <c r="C39">
        <f t="shared" si="10"/>
        <v>8.0367428613816433E-2</v>
      </c>
      <c r="D39" t="s">
        <v>24</v>
      </c>
      <c r="E39" t="s">
        <v>19</v>
      </c>
      <c r="F39">
        <v>1</v>
      </c>
      <c r="G39">
        <f>G38+5</f>
        <v>40</v>
      </c>
      <c r="I39">
        <v>2014</v>
      </c>
      <c r="J39">
        <f>AVERAGE(G39:G40)</f>
        <v>42.5</v>
      </c>
      <c r="K39" cm="1">
        <f t="array" ref="K39">STOWA2024_NDJF_T(A39*60,J39,I39,"","")</f>
        <v>12.850033976637581</v>
      </c>
      <c r="L39">
        <f>1/K39</f>
        <v>7.7820805907446028E-2</v>
      </c>
      <c r="AE39">
        <v>2030</v>
      </c>
    </row>
    <row r="40" spans="1:31" x14ac:dyDescent="0.3">
      <c r="A40">
        <v>24</v>
      </c>
      <c r="B40">
        <f t="shared" ref="B40:B62" si="14">L39-L40</f>
        <v>3.8176197763458403E-2</v>
      </c>
      <c r="C40">
        <f t="shared" si="10"/>
        <v>3.8176197763458403E-2</v>
      </c>
      <c r="D40" t="s">
        <v>24</v>
      </c>
      <c r="E40" t="s">
        <v>19</v>
      </c>
      <c r="F40">
        <v>1</v>
      </c>
      <c r="G40">
        <f t="shared" ref="G40:G63" si="15">G39+5</f>
        <v>45</v>
      </c>
      <c r="I40">
        <v>2014</v>
      </c>
      <c r="J40">
        <f t="shared" ref="J40:J62" si="16">AVERAGE(G40:G41)</f>
        <v>47.5</v>
      </c>
      <c r="K40" cm="1">
        <f t="array" ref="K40">STOWA2024_NDJF_T(A40*60,J40,I40,"","")</f>
        <v>25.224111091426106</v>
      </c>
      <c r="L40">
        <f t="shared" ref="L40:L62" si="17">1/K40</f>
        <v>3.9644608143987625E-2</v>
      </c>
      <c r="AE40">
        <v>2050</v>
      </c>
    </row>
    <row r="41" spans="1:31" x14ac:dyDescent="0.3">
      <c r="A41">
        <v>24</v>
      </c>
      <c r="B41">
        <f t="shared" si="14"/>
        <v>1.8798895139053945E-2</v>
      </c>
      <c r="C41">
        <f t="shared" si="10"/>
        <v>1.8798895139053945E-2</v>
      </c>
      <c r="D41" t="s">
        <v>24</v>
      </c>
      <c r="E41" t="s">
        <v>19</v>
      </c>
      <c r="F41">
        <v>1</v>
      </c>
      <c r="G41">
        <f t="shared" si="15"/>
        <v>50</v>
      </c>
      <c r="I41">
        <v>2014</v>
      </c>
      <c r="J41">
        <f t="shared" si="16"/>
        <v>52.5</v>
      </c>
      <c r="K41" cm="1">
        <f t="array" ref="K41">STOWA2024_NDJF_T(A41*60,J41,I41,"","")</f>
        <v>47.971494175484615</v>
      </c>
      <c r="L41">
        <f t="shared" si="17"/>
        <v>2.084571300493368E-2</v>
      </c>
      <c r="AE41">
        <v>2085</v>
      </c>
    </row>
    <row r="42" spans="1:31" x14ac:dyDescent="0.3">
      <c r="A42">
        <v>24</v>
      </c>
      <c r="B42">
        <f t="shared" si="14"/>
        <v>9.5641877751681814E-3</v>
      </c>
      <c r="C42">
        <f t="shared" si="10"/>
        <v>9.5641877751681814E-3</v>
      </c>
      <c r="D42" t="s">
        <v>24</v>
      </c>
      <c r="E42" t="s">
        <v>19</v>
      </c>
      <c r="F42">
        <v>1</v>
      </c>
      <c r="G42">
        <f t="shared" si="15"/>
        <v>55</v>
      </c>
      <c r="I42">
        <v>2014</v>
      </c>
      <c r="J42">
        <f t="shared" si="16"/>
        <v>57.5</v>
      </c>
      <c r="K42" cm="1">
        <f t="array" ref="K42">STOWA2024_NDJF_T(A42*60,J42,I42,"","")</f>
        <v>88.640496708864447</v>
      </c>
      <c r="L42">
        <f t="shared" si="17"/>
        <v>1.1281525229765499E-2</v>
      </c>
    </row>
    <row r="43" spans="1:31" x14ac:dyDescent="0.3">
      <c r="A43">
        <v>24</v>
      </c>
      <c r="B43">
        <f t="shared" si="14"/>
        <v>5.0131148177039548E-3</v>
      </c>
      <c r="C43">
        <f t="shared" si="10"/>
        <v>5.0131148177039548E-3</v>
      </c>
      <c r="D43" t="s">
        <v>24</v>
      </c>
      <c r="E43" t="s">
        <v>19</v>
      </c>
      <c r="F43">
        <v>1</v>
      </c>
      <c r="G43">
        <f t="shared" si="15"/>
        <v>60</v>
      </c>
      <c r="I43">
        <v>2014</v>
      </c>
      <c r="J43">
        <f t="shared" si="16"/>
        <v>62.5</v>
      </c>
      <c r="K43" cm="1">
        <f t="array" ref="K43">STOWA2024_NDJF_T(A43*60,J43,I43,"","")</f>
        <v>159.53007768537634</v>
      </c>
      <c r="L43">
        <f t="shared" si="17"/>
        <v>6.268410412061544E-3</v>
      </c>
      <c r="AD43" t="s">
        <v>0</v>
      </c>
      <c r="AE43" t="s">
        <v>9</v>
      </c>
    </row>
    <row r="44" spans="1:31" x14ac:dyDescent="0.3">
      <c r="A44">
        <v>24</v>
      </c>
      <c r="B44">
        <f t="shared" si="14"/>
        <v>2.7002470387582429E-3</v>
      </c>
      <c r="C44">
        <f t="shared" si="10"/>
        <v>2.7002470387582429E-3</v>
      </c>
      <c r="D44" t="s">
        <v>24</v>
      </c>
      <c r="E44" t="s">
        <v>19</v>
      </c>
      <c r="F44">
        <v>1</v>
      </c>
      <c r="G44">
        <f t="shared" si="15"/>
        <v>65</v>
      </c>
      <c r="I44">
        <v>2014</v>
      </c>
      <c r="J44">
        <f t="shared" si="16"/>
        <v>67.5</v>
      </c>
      <c r="K44" cm="1">
        <f t="array" ref="K44">STOWA2024_NDJF_T(A44*60,J44,I44,"","")</f>
        <v>280.25622578885151</v>
      </c>
      <c r="L44">
        <f t="shared" si="17"/>
        <v>3.5681633733033011E-3</v>
      </c>
      <c r="AE44" t="s">
        <v>10</v>
      </c>
    </row>
    <row r="45" spans="1:31" x14ac:dyDescent="0.3">
      <c r="A45">
        <v>24</v>
      </c>
      <c r="B45">
        <f t="shared" si="14"/>
        <v>1.4913356167340292E-3</v>
      </c>
      <c r="C45">
        <f t="shared" si="10"/>
        <v>1.4913356167340292E-3</v>
      </c>
      <c r="D45" t="s">
        <v>24</v>
      </c>
      <c r="E45" t="s">
        <v>19</v>
      </c>
      <c r="F45">
        <v>1</v>
      </c>
      <c r="G45">
        <f t="shared" si="15"/>
        <v>70</v>
      </c>
      <c r="I45">
        <v>2014</v>
      </c>
      <c r="J45">
        <f t="shared" si="16"/>
        <v>72.5</v>
      </c>
      <c r="K45" cm="1">
        <f t="array" ref="K45">STOWA2024_NDJF_T(A45*60,J45,I45,"","")</f>
        <v>481.50358008114637</v>
      </c>
      <c r="L45">
        <f t="shared" si="17"/>
        <v>2.0768277565692719E-3</v>
      </c>
      <c r="AE45" t="s">
        <v>11</v>
      </c>
    </row>
    <row r="46" spans="1:31" x14ac:dyDescent="0.3">
      <c r="A46">
        <v>24</v>
      </c>
      <c r="B46">
        <f t="shared" si="14"/>
        <v>8.4288821047384709E-4</v>
      </c>
      <c r="C46">
        <f t="shared" si="10"/>
        <v>8.4288821047384709E-4</v>
      </c>
      <c r="D46" t="s">
        <v>24</v>
      </c>
      <c r="E46" t="s">
        <v>19</v>
      </c>
      <c r="F46">
        <v>1</v>
      </c>
      <c r="G46">
        <f t="shared" si="15"/>
        <v>75</v>
      </c>
      <c r="I46">
        <v>2014</v>
      </c>
      <c r="J46">
        <f t="shared" si="16"/>
        <v>77.5</v>
      </c>
      <c r="K46" cm="1">
        <f t="array" ref="K46">STOWA2024_NDJF_T(A46*60,J46,I46,"","")</f>
        <v>810.41247374258842</v>
      </c>
      <c r="L46">
        <f t="shared" si="17"/>
        <v>1.2339395460954248E-3</v>
      </c>
      <c r="AE46" t="s">
        <v>12</v>
      </c>
    </row>
    <row r="47" spans="1:31" x14ac:dyDescent="0.3">
      <c r="A47">
        <v>24</v>
      </c>
      <c r="B47">
        <f t="shared" si="14"/>
        <v>4.866891840795989E-4</v>
      </c>
      <c r="C47">
        <f t="shared" si="10"/>
        <v>4.866891840795989E-4</v>
      </c>
      <c r="D47" t="s">
        <v>24</v>
      </c>
      <c r="E47" t="s">
        <v>19</v>
      </c>
      <c r="F47">
        <v>1</v>
      </c>
      <c r="G47">
        <f t="shared" si="15"/>
        <v>80</v>
      </c>
      <c r="I47">
        <v>2014</v>
      </c>
      <c r="J47">
        <f t="shared" si="16"/>
        <v>82.5</v>
      </c>
      <c r="K47" cm="1">
        <f t="array" ref="K47">STOWA2024_NDJF_T(A47*60,J47,I47,"","")</f>
        <v>1338.2395657893587</v>
      </c>
      <c r="L47">
        <f t="shared" si="17"/>
        <v>7.4725036201582593E-4</v>
      </c>
    </row>
    <row r="48" spans="1:31" x14ac:dyDescent="0.3">
      <c r="A48">
        <v>24</v>
      </c>
      <c r="B48">
        <f t="shared" si="14"/>
        <v>2.8664138175732288E-4</v>
      </c>
      <c r="C48">
        <f t="shared" si="10"/>
        <v>2.8664138175732288E-4</v>
      </c>
      <c r="D48" t="s">
        <v>24</v>
      </c>
      <c r="E48" t="s">
        <v>19</v>
      </c>
      <c r="F48">
        <v>1</v>
      </c>
      <c r="G48">
        <f t="shared" si="15"/>
        <v>85</v>
      </c>
      <c r="I48">
        <v>2014</v>
      </c>
      <c r="J48">
        <f t="shared" si="16"/>
        <v>87.5</v>
      </c>
      <c r="K48" cm="1">
        <f t="array" ref="K48">STOWA2024_NDJF_T(A48*60,J48,I48,"","")</f>
        <v>2171.0388699733553</v>
      </c>
      <c r="L48">
        <f t="shared" si="17"/>
        <v>4.6060898025850305E-4</v>
      </c>
    </row>
    <row r="49" spans="1:12" x14ac:dyDescent="0.3">
      <c r="A49">
        <v>24</v>
      </c>
      <c r="B49">
        <f t="shared" si="14"/>
        <v>1.7196151919499211E-4</v>
      </c>
      <c r="C49">
        <f t="shared" si="10"/>
        <v>1.7196151919499211E-4</v>
      </c>
      <c r="D49" t="s">
        <v>24</v>
      </c>
      <c r="E49" t="s">
        <v>19</v>
      </c>
      <c r="F49">
        <v>1</v>
      </c>
      <c r="G49">
        <f t="shared" si="15"/>
        <v>90</v>
      </c>
      <c r="I49">
        <v>2014</v>
      </c>
      <c r="J49">
        <f t="shared" si="16"/>
        <v>92.5</v>
      </c>
      <c r="K49" cm="1">
        <f t="array" ref="K49">STOWA2024_NDJF_T(A49*60,J49,I49,"","")</f>
        <v>3464.4337293511499</v>
      </c>
      <c r="L49">
        <f t="shared" si="17"/>
        <v>2.8864746106351094E-4</v>
      </c>
    </row>
    <row r="50" spans="1:12" x14ac:dyDescent="0.3">
      <c r="A50">
        <v>24</v>
      </c>
      <c r="B50">
        <f t="shared" si="14"/>
        <v>1.0495026995059893E-4</v>
      </c>
      <c r="C50">
        <f t="shared" si="10"/>
        <v>1.0495026995059893E-4</v>
      </c>
      <c r="D50" t="s">
        <v>24</v>
      </c>
      <c r="E50" t="s">
        <v>19</v>
      </c>
      <c r="F50">
        <v>1</v>
      </c>
      <c r="G50">
        <f t="shared" si="15"/>
        <v>95</v>
      </c>
      <c r="I50">
        <v>2014</v>
      </c>
      <c r="J50">
        <f t="shared" si="16"/>
        <v>97.5</v>
      </c>
      <c r="K50" cm="1">
        <f t="array" ref="K50">STOWA2024_NDJF_T(A50*60,J50,I50,"","")</f>
        <v>5443.7413764554312</v>
      </c>
      <c r="L50">
        <f t="shared" si="17"/>
        <v>1.8369719111291201E-4</v>
      </c>
    </row>
    <row r="51" spans="1:12" x14ac:dyDescent="0.3">
      <c r="A51">
        <v>24</v>
      </c>
      <c r="B51">
        <f t="shared" si="14"/>
        <v>6.5092449343789641E-5</v>
      </c>
      <c r="C51">
        <f t="shared" si="10"/>
        <v>6.5092449343789641E-5</v>
      </c>
      <c r="D51" t="s">
        <v>24</v>
      </c>
      <c r="E51" t="s">
        <v>19</v>
      </c>
      <c r="F51">
        <v>1</v>
      </c>
      <c r="G51">
        <f t="shared" si="15"/>
        <v>100</v>
      </c>
      <c r="I51">
        <v>2014</v>
      </c>
      <c r="J51">
        <f t="shared" si="16"/>
        <v>102.5</v>
      </c>
      <c r="K51" cm="1">
        <f t="array" ref="K51">STOWA2024_NDJF_T(A51*60,J51,I51,"","")</f>
        <v>8431.366107997721</v>
      </c>
      <c r="L51">
        <f t="shared" si="17"/>
        <v>1.1860474176912237E-4</v>
      </c>
    </row>
    <row r="52" spans="1:12" x14ac:dyDescent="0.3">
      <c r="A52">
        <v>24</v>
      </c>
      <c r="B52">
        <f t="shared" si="14"/>
        <v>4.0982700185383423E-5</v>
      </c>
      <c r="C52">
        <f t="shared" si="10"/>
        <v>4.0982700185383423E-5</v>
      </c>
      <c r="D52" t="s">
        <v>24</v>
      </c>
      <c r="E52" t="s">
        <v>19</v>
      </c>
      <c r="F52">
        <v>1</v>
      </c>
      <c r="G52">
        <f t="shared" si="15"/>
        <v>105</v>
      </c>
      <c r="I52">
        <v>2014</v>
      </c>
      <c r="J52">
        <f t="shared" si="16"/>
        <v>107.5</v>
      </c>
      <c r="K52" cm="1">
        <f t="array" ref="K52">STOWA2024_NDJF_T(A52*60,J52,I52,"","")</f>
        <v>12882.938655010719</v>
      </c>
      <c r="L52">
        <f t="shared" si="17"/>
        <v>7.7622041583738944E-5</v>
      </c>
    </row>
    <row r="53" spans="1:12" x14ac:dyDescent="0.3">
      <c r="A53">
        <v>24</v>
      </c>
      <c r="B53">
        <f t="shared" si="14"/>
        <v>2.6170885361536385E-5</v>
      </c>
      <c r="C53">
        <f t="shared" si="10"/>
        <v>2.6170885361536385E-5</v>
      </c>
      <c r="D53" t="s">
        <v>24</v>
      </c>
      <c r="E53" t="s">
        <v>19</v>
      </c>
      <c r="F53">
        <v>1</v>
      </c>
      <c r="G53">
        <f t="shared" si="15"/>
        <v>110</v>
      </c>
      <c r="I53">
        <v>2014</v>
      </c>
      <c r="J53">
        <f t="shared" si="16"/>
        <v>112.5</v>
      </c>
      <c r="K53" cm="1">
        <f t="array" ref="K53">STOWA2024_NDJF_T(A53*60,J53,I53,"","")</f>
        <v>19435.909188926507</v>
      </c>
      <c r="L53">
        <f t="shared" si="17"/>
        <v>5.1451156222202559E-5</v>
      </c>
    </row>
    <row r="54" spans="1:12" x14ac:dyDescent="0.3">
      <c r="A54">
        <v>24</v>
      </c>
      <c r="B54">
        <f t="shared" si="14"/>
        <v>1.693597954505191E-5</v>
      </c>
      <c r="C54">
        <f t="shared" si="10"/>
        <v>1.693597954505191E-5</v>
      </c>
      <c r="D54" t="s">
        <v>24</v>
      </c>
      <c r="E54" t="s">
        <v>19</v>
      </c>
      <c r="F54">
        <v>1</v>
      </c>
      <c r="G54">
        <f t="shared" si="15"/>
        <v>115</v>
      </c>
      <c r="I54">
        <v>2014</v>
      </c>
      <c r="J54">
        <f t="shared" si="16"/>
        <v>117.5</v>
      </c>
      <c r="K54" cm="1">
        <f t="array" ref="K54">STOWA2024_NDJF_T(A54*60,J54,I54,"","")</f>
        <v>28972.762021583647</v>
      </c>
      <c r="L54">
        <f t="shared" si="17"/>
        <v>3.4515176677150649E-5</v>
      </c>
    </row>
    <row r="55" spans="1:12" x14ac:dyDescent="0.3">
      <c r="A55">
        <v>24</v>
      </c>
      <c r="B55">
        <f t="shared" si="14"/>
        <v>1.109796685585294E-5</v>
      </c>
      <c r="C55">
        <f t="shared" si="10"/>
        <v>1.109796685585294E-5</v>
      </c>
      <c r="D55" t="s">
        <v>24</v>
      </c>
      <c r="E55" t="s">
        <v>19</v>
      </c>
      <c r="F55">
        <v>1</v>
      </c>
      <c r="G55">
        <f t="shared" si="15"/>
        <v>120</v>
      </c>
      <c r="I55">
        <v>2014</v>
      </c>
      <c r="J55">
        <f t="shared" si="16"/>
        <v>122.5</v>
      </c>
      <c r="K55" cm="1">
        <f t="array" ref="K55">STOWA2024_NDJF_T(A55*60,J55,I55,"","")</f>
        <v>42703.63581448164</v>
      </c>
      <c r="L55">
        <f t="shared" si="17"/>
        <v>2.3417209821297709E-5</v>
      </c>
    </row>
    <row r="56" spans="1:12" x14ac:dyDescent="0.3">
      <c r="A56">
        <v>24</v>
      </c>
      <c r="B56">
        <f t="shared" si="14"/>
        <v>7.3588996425134122E-6</v>
      </c>
      <c r="C56">
        <f t="shared" si="10"/>
        <v>7.3588996425134122E-6</v>
      </c>
      <c r="D56" t="s">
        <v>24</v>
      </c>
      <c r="E56" t="s">
        <v>19</v>
      </c>
      <c r="F56">
        <v>1</v>
      </c>
      <c r="G56">
        <f t="shared" si="15"/>
        <v>125</v>
      </c>
      <c r="I56">
        <v>2014</v>
      </c>
      <c r="J56">
        <f t="shared" si="16"/>
        <v>127.5</v>
      </c>
      <c r="K56" cm="1">
        <f t="array" ref="K56">STOWA2024_NDJF_T(A56*60,J56,I56,"","")</f>
        <v>62273.052946826654</v>
      </c>
      <c r="L56">
        <f t="shared" si="17"/>
        <v>1.6058310178784297E-5</v>
      </c>
    </row>
    <row r="57" spans="1:12" x14ac:dyDescent="0.3">
      <c r="A57">
        <v>24</v>
      </c>
      <c r="B57">
        <f t="shared" si="14"/>
        <v>4.9344505553029551E-6</v>
      </c>
      <c r="C57">
        <f t="shared" si="10"/>
        <v>4.9344505553029551E-6</v>
      </c>
      <c r="D57" t="s">
        <v>24</v>
      </c>
      <c r="E57" t="s">
        <v>19</v>
      </c>
      <c r="F57">
        <v>1</v>
      </c>
      <c r="G57">
        <f t="shared" si="15"/>
        <v>130</v>
      </c>
      <c r="I57">
        <v>2014</v>
      </c>
      <c r="J57">
        <f t="shared" si="16"/>
        <v>132.5</v>
      </c>
      <c r="K57" cm="1">
        <f t="array" ref="K57">STOWA2024_NDJF_T(A57*60,J57,I57,"","")</f>
        <v>89896.85539442634</v>
      </c>
      <c r="L57">
        <f t="shared" si="17"/>
        <v>1.1123859623481342E-5</v>
      </c>
    </row>
    <row r="58" spans="1:12" x14ac:dyDescent="0.3">
      <c r="A58">
        <v>24</v>
      </c>
      <c r="B58">
        <f t="shared" si="14"/>
        <v>3.343979428361761E-6</v>
      </c>
      <c r="C58">
        <f t="shared" si="10"/>
        <v>3.343979428361761E-6</v>
      </c>
      <c r="D58" t="s">
        <v>24</v>
      </c>
      <c r="E58" t="s">
        <v>19</v>
      </c>
      <c r="F58">
        <v>1</v>
      </c>
      <c r="G58">
        <f t="shared" si="15"/>
        <v>135</v>
      </c>
      <c r="I58">
        <v>2014</v>
      </c>
      <c r="J58">
        <f t="shared" si="16"/>
        <v>137.5</v>
      </c>
      <c r="K58" cm="1">
        <f t="array" ref="K58">STOWA2024_NDJF_T(A58*60,J58,I58,"","")</f>
        <v>128536.68371748358</v>
      </c>
      <c r="L58">
        <f t="shared" si="17"/>
        <v>7.7798801951195808E-6</v>
      </c>
    </row>
    <row r="59" spans="1:12" x14ac:dyDescent="0.3">
      <c r="A59">
        <v>24</v>
      </c>
      <c r="B59">
        <f t="shared" si="14"/>
        <v>2.2889894544223981E-6</v>
      </c>
      <c r="C59">
        <f t="shared" si="10"/>
        <v>2.2889894544223981E-6</v>
      </c>
      <c r="D59" t="s">
        <v>24</v>
      </c>
      <c r="E59" t="s">
        <v>19</v>
      </c>
      <c r="F59">
        <v>1</v>
      </c>
      <c r="G59">
        <f t="shared" si="15"/>
        <v>140</v>
      </c>
      <c r="I59">
        <v>2014</v>
      </c>
      <c r="J59">
        <f t="shared" si="16"/>
        <v>142.5</v>
      </c>
      <c r="K59" cm="1">
        <f t="array" ref="K59">STOWA2024_NDJF_T(A59*60,J59,I59,"","")</f>
        <v>182119.81392895631</v>
      </c>
      <c r="L59">
        <f t="shared" si="17"/>
        <v>5.4908907406971828E-6</v>
      </c>
    </row>
    <row r="60" spans="1:12" x14ac:dyDescent="0.3">
      <c r="A60">
        <v>24</v>
      </c>
      <c r="B60">
        <f t="shared" si="14"/>
        <v>1.581904411408336E-6</v>
      </c>
      <c r="C60">
        <f t="shared" si="10"/>
        <v>1.581904411408336E-6</v>
      </c>
      <c r="D60" t="s">
        <v>24</v>
      </c>
      <c r="E60" t="s">
        <v>19</v>
      </c>
      <c r="F60">
        <v>1</v>
      </c>
      <c r="G60">
        <f t="shared" si="15"/>
        <v>145</v>
      </c>
      <c r="I60">
        <v>2014</v>
      </c>
      <c r="J60">
        <f t="shared" si="16"/>
        <v>147.5</v>
      </c>
      <c r="K60" cm="1">
        <f t="array" ref="K60">STOWA2024_NDJF_T(A60*60,J60,I60,"","")</f>
        <v>255820.79745516222</v>
      </c>
      <c r="L60">
        <f t="shared" si="17"/>
        <v>3.9089863292888467E-6</v>
      </c>
    </row>
    <row r="61" spans="1:12" x14ac:dyDescent="0.3">
      <c r="A61">
        <v>24</v>
      </c>
      <c r="B61">
        <f t="shared" si="14"/>
        <v>1.1031789940768904E-6</v>
      </c>
      <c r="C61">
        <f t="shared" si="10"/>
        <v>1.1031789940768904E-6</v>
      </c>
      <c r="D61" t="s">
        <v>24</v>
      </c>
      <c r="E61" t="s">
        <v>19</v>
      </c>
      <c r="F61">
        <v>1</v>
      </c>
      <c r="G61">
        <f t="shared" si="15"/>
        <v>150</v>
      </c>
      <c r="I61">
        <v>2014</v>
      </c>
      <c r="J61">
        <f t="shared" si="16"/>
        <v>152.5</v>
      </c>
      <c r="K61" cm="1">
        <f t="array" ref="K61">STOWA2024_NDJF_T(A61*60,J61,I61,"","")</f>
        <v>356403.65874389518</v>
      </c>
      <c r="L61">
        <f t="shared" si="17"/>
        <v>2.8058073352119564E-6</v>
      </c>
    </row>
    <row r="62" spans="1:12" x14ac:dyDescent="0.3">
      <c r="A62">
        <v>24</v>
      </c>
      <c r="B62">
        <f t="shared" si="14"/>
        <v>7.7598886095585518E-7</v>
      </c>
      <c r="C62">
        <f t="shared" si="10"/>
        <v>7.7598886095585518E-7</v>
      </c>
      <c r="D62" t="s">
        <v>24</v>
      </c>
      <c r="E62" t="s">
        <v>19</v>
      </c>
      <c r="F62">
        <v>1</v>
      </c>
      <c r="G62">
        <f t="shared" si="15"/>
        <v>155</v>
      </c>
      <c r="I62">
        <v>2014</v>
      </c>
      <c r="J62">
        <f t="shared" si="16"/>
        <v>157.5</v>
      </c>
      <c r="K62" cm="1">
        <f t="array" ref="K62">STOWA2024_NDJF_T(A62*60,J62,I62,"","")</f>
        <v>492654.8914017966</v>
      </c>
      <c r="L62">
        <f t="shared" si="17"/>
        <v>2.0298184742561012E-6</v>
      </c>
    </row>
    <row r="63" spans="1:12" x14ac:dyDescent="0.3">
      <c r="A63">
        <v>24</v>
      </c>
      <c r="B63" s="1">
        <f>L62</f>
        <v>2.0298184742561012E-6</v>
      </c>
      <c r="C63">
        <f t="shared" si="10"/>
        <v>2.0298184742561012E-6</v>
      </c>
      <c r="D63" t="s">
        <v>24</v>
      </c>
      <c r="E63" t="s">
        <v>19</v>
      </c>
      <c r="F63">
        <v>1</v>
      </c>
      <c r="G63">
        <f t="shared" si="15"/>
        <v>160</v>
      </c>
      <c r="I63">
        <v>2014</v>
      </c>
      <c r="J63" s="1">
        <v>999</v>
      </c>
      <c r="K63" cm="1">
        <f t="array" ref="K63">STOWA2024_NDJF_T(A63*60,J63,I63,"","")</f>
        <v>1633184933287799</v>
      </c>
      <c r="L63">
        <f>1/K63</f>
        <v>6.1230052985296581E-16</v>
      </c>
    </row>
    <row r="64" spans="1:12" x14ac:dyDescent="0.3">
      <c r="A64">
        <v>48</v>
      </c>
      <c r="B64" s="1">
        <f>365.25*24/A64 - L64</f>
        <v>163.45457711035311</v>
      </c>
      <c r="C64">
        <f>B64</f>
        <v>163.45457711035311</v>
      </c>
      <c r="D64" t="s">
        <v>24</v>
      </c>
      <c r="E64" t="s">
        <v>19</v>
      </c>
      <c r="F64">
        <v>1</v>
      </c>
      <c r="G64">
        <v>10</v>
      </c>
      <c r="I64">
        <v>2014</v>
      </c>
      <c r="J64" s="1">
        <v>12.5</v>
      </c>
      <c r="K64" cm="1">
        <f t="array" ref="K64">STOWA2024_NDJF_T(A64*60,J64,I64,"","")</f>
        <v>5.2163690167735269E-2</v>
      </c>
      <c r="L64">
        <f>1/K64</f>
        <v>19.170422889646879</v>
      </c>
    </row>
    <row r="65" spans="1:12" x14ac:dyDescent="0.3">
      <c r="A65">
        <v>48</v>
      </c>
      <c r="B65">
        <f t="shared" ref="B65:B69" si="18">L64-L65</f>
        <v>9.8167112454347762</v>
      </c>
      <c r="C65">
        <f t="shared" ref="C65:C94" si="19">B65</f>
        <v>9.8167112454347762</v>
      </c>
      <c r="D65" t="s">
        <v>24</v>
      </c>
      <c r="E65" t="s">
        <v>19</v>
      </c>
      <c r="F65">
        <v>1</v>
      </c>
      <c r="G65">
        <f t="shared" ref="G65:G69" si="20">G64+5</f>
        <v>15</v>
      </c>
      <c r="I65">
        <v>2014</v>
      </c>
      <c r="J65">
        <f t="shared" ref="J65:J69" si="21">AVERAGE(G65:G66)</f>
        <v>17.5</v>
      </c>
      <c r="K65" cm="1">
        <f t="array" ref="K65">STOWA2024_NDJF_T(A65*60,J65,I65,"","")</f>
        <v>0.10690943210963541</v>
      </c>
      <c r="L65">
        <f t="shared" ref="L65:L69" si="22">1/K65</f>
        <v>9.3537116442121029</v>
      </c>
    </row>
    <row r="66" spans="1:12" x14ac:dyDescent="0.3">
      <c r="A66">
        <v>48</v>
      </c>
      <c r="B66">
        <f t="shared" si="18"/>
        <v>4.6613966714198378</v>
      </c>
      <c r="C66">
        <f t="shared" si="19"/>
        <v>4.6613966714198378</v>
      </c>
      <c r="D66" t="s">
        <v>24</v>
      </c>
      <c r="E66" t="s">
        <v>19</v>
      </c>
      <c r="F66">
        <v>1</v>
      </c>
      <c r="G66">
        <f t="shared" si="20"/>
        <v>20</v>
      </c>
      <c r="I66">
        <v>2014</v>
      </c>
      <c r="J66">
        <f t="shared" si="21"/>
        <v>22.5</v>
      </c>
      <c r="K66" cm="1">
        <f t="array" ref="K66">STOWA2024_NDJF_T(A66*60,J66,I66,"","")</f>
        <v>0.21311442343456496</v>
      </c>
      <c r="L66">
        <f t="shared" si="22"/>
        <v>4.6923149727922651</v>
      </c>
    </row>
    <row r="67" spans="1:12" x14ac:dyDescent="0.3">
      <c r="A67">
        <v>48</v>
      </c>
      <c r="B67">
        <f t="shared" si="18"/>
        <v>2.2772356499097075</v>
      </c>
      <c r="C67">
        <f t="shared" si="19"/>
        <v>2.2772356499097075</v>
      </c>
      <c r="D67" t="s">
        <v>24</v>
      </c>
      <c r="E67" t="s">
        <v>19</v>
      </c>
      <c r="F67">
        <v>1</v>
      </c>
      <c r="G67">
        <f t="shared" si="20"/>
        <v>25</v>
      </c>
      <c r="I67">
        <v>2014</v>
      </c>
      <c r="J67">
        <f t="shared" si="21"/>
        <v>27.5</v>
      </c>
      <c r="K67" cm="1">
        <f t="array" ref="K67">STOWA2024_NDJF_T(A67*60,J67,I67,"","")</f>
        <v>0.41406507460236691</v>
      </c>
      <c r="L67">
        <f t="shared" si="22"/>
        <v>2.4150793228825576</v>
      </c>
    </row>
    <row r="68" spans="1:12" x14ac:dyDescent="0.3">
      <c r="A68">
        <v>48</v>
      </c>
      <c r="B68">
        <f t="shared" si="18"/>
        <v>1.142087699341191</v>
      </c>
      <c r="C68">
        <f t="shared" si="19"/>
        <v>1.142087699341191</v>
      </c>
      <c r="D68" t="s">
        <v>24</v>
      </c>
      <c r="E68" t="s">
        <v>19</v>
      </c>
      <c r="F68">
        <v>1</v>
      </c>
      <c r="G68">
        <f t="shared" si="20"/>
        <v>30</v>
      </c>
      <c r="I68">
        <v>2014</v>
      </c>
      <c r="J68">
        <f t="shared" si="21"/>
        <v>32.5</v>
      </c>
      <c r="K68" cm="1">
        <f t="array" ref="K68">STOWA2024_NDJF_T(A68*60,J68,I68,"","")</f>
        <v>0.78555112343793398</v>
      </c>
      <c r="L68">
        <f t="shared" si="22"/>
        <v>1.2729916235413665</v>
      </c>
    </row>
    <row r="69" spans="1:12" x14ac:dyDescent="0.3">
      <c r="A69">
        <v>48</v>
      </c>
      <c r="B69">
        <f t="shared" si="18"/>
        <v>0.5868730294715292</v>
      </c>
      <c r="C69">
        <f t="shared" si="19"/>
        <v>0.5868730294715292</v>
      </c>
      <c r="D69" t="s">
        <v>24</v>
      </c>
      <c r="E69" t="s">
        <v>19</v>
      </c>
      <c r="F69">
        <v>1</v>
      </c>
      <c r="G69">
        <f t="shared" si="20"/>
        <v>35</v>
      </c>
      <c r="I69">
        <v>2014</v>
      </c>
      <c r="J69">
        <f t="shared" si="21"/>
        <v>37.5</v>
      </c>
      <c r="K69" cm="1">
        <f t="array" ref="K69">STOWA2024_NDJF_T(A69*60,J69,I69,"","")</f>
        <v>1.4574739828406602</v>
      </c>
      <c r="L69">
        <f t="shared" si="22"/>
        <v>0.68611859406983733</v>
      </c>
    </row>
    <row r="70" spans="1:12" x14ac:dyDescent="0.3">
      <c r="A70">
        <v>48</v>
      </c>
      <c r="B70">
        <f>L69-L70</f>
        <v>0.3086231856653327</v>
      </c>
      <c r="C70">
        <f t="shared" si="19"/>
        <v>0.3086231856653327</v>
      </c>
      <c r="D70" t="s">
        <v>24</v>
      </c>
      <c r="E70" t="s">
        <v>19</v>
      </c>
      <c r="F70">
        <v>1</v>
      </c>
      <c r="G70">
        <f>G69+5</f>
        <v>40</v>
      </c>
      <c r="I70">
        <v>2014</v>
      </c>
      <c r="J70">
        <f>AVERAGE(G70:G71)</f>
        <v>42.5</v>
      </c>
      <c r="K70" cm="1">
        <f t="array" ref="K70">STOWA2024_NDJF_T(A70*60,J70,I70,"","")</f>
        <v>2.6490388432180652</v>
      </c>
      <c r="L70">
        <f>1/K70</f>
        <v>0.37749540840450463</v>
      </c>
    </row>
    <row r="71" spans="1:12" x14ac:dyDescent="0.3">
      <c r="A71">
        <v>48</v>
      </c>
      <c r="B71">
        <f t="shared" ref="B71:B93" si="23">L70-L71</f>
        <v>0.16574678319590205</v>
      </c>
      <c r="C71">
        <f t="shared" si="19"/>
        <v>0.16574678319590205</v>
      </c>
      <c r="D71" t="s">
        <v>24</v>
      </c>
      <c r="E71" t="s">
        <v>19</v>
      </c>
      <c r="F71">
        <v>1</v>
      </c>
      <c r="G71">
        <f t="shared" ref="G71:G94" si="24">G70+5</f>
        <v>45</v>
      </c>
      <c r="I71">
        <v>2014</v>
      </c>
      <c r="J71">
        <f t="shared" ref="J71:J93" si="25">AVERAGE(G71:G72)</f>
        <v>47.5</v>
      </c>
      <c r="K71" cm="1">
        <f t="array" ref="K71">STOWA2024_NDJF_T(A71*60,J71,I71,"","")</f>
        <v>4.722580838552588</v>
      </c>
      <c r="L71">
        <f t="shared" ref="L71:L93" si="26">1/K71</f>
        <v>0.21174862520860258</v>
      </c>
    </row>
    <row r="72" spans="1:12" x14ac:dyDescent="0.3">
      <c r="A72">
        <v>48</v>
      </c>
      <c r="B72">
        <f t="shared" si="23"/>
        <v>9.0800027315253287E-2</v>
      </c>
      <c r="C72">
        <f t="shared" si="19"/>
        <v>9.0800027315253287E-2</v>
      </c>
      <c r="D72" t="s">
        <v>24</v>
      </c>
      <c r="E72" t="s">
        <v>19</v>
      </c>
      <c r="F72">
        <v>1</v>
      </c>
      <c r="G72">
        <f t="shared" si="24"/>
        <v>50</v>
      </c>
      <c r="I72">
        <v>2014</v>
      </c>
      <c r="J72">
        <f t="shared" si="25"/>
        <v>52.5</v>
      </c>
      <c r="K72" cm="1">
        <f t="array" ref="K72">STOWA2024_NDJF_T(A72*60,J72,I72,"","")</f>
        <v>8.2679751350386503</v>
      </c>
      <c r="L72">
        <f t="shared" si="26"/>
        <v>0.12094859789334929</v>
      </c>
    </row>
    <row r="73" spans="1:12" x14ac:dyDescent="0.3">
      <c r="A73">
        <v>48</v>
      </c>
      <c r="B73">
        <f t="shared" si="23"/>
        <v>5.0676830925935848E-2</v>
      </c>
      <c r="C73">
        <f t="shared" si="19"/>
        <v>5.0676830925935848E-2</v>
      </c>
      <c r="D73" t="s">
        <v>24</v>
      </c>
      <c r="E73" t="s">
        <v>19</v>
      </c>
      <c r="F73">
        <v>1</v>
      </c>
      <c r="G73">
        <f t="shared" si="24"/>
        <v>55</v>
      </c>
      <c r="I73">
        <v>2014</v>
      </c>
      <c r="J73">
        <f t="shared" si="25"/>
        <v>57.5</v>
      </c>
      <c r="K73" cm="1">
        <f t="array" ref="K73">STOWA2024_NDJF_T(A73*60,J73,I73,"","")</f>
        <v>14.230466133912953</v>
      </c>
      <c r="L73">
        <f t="shared" si="26"/>
        <v>7.027176696741344E-2</v>
      </c>
    </row>
    <row r="74" spans="1:12" x14ac:dyDescent="0.3">
      <c r="A74">
        <v>48</v>
      </c>
      <c r="B74">
        <f t="shared" si="23"/>
        <v>2.8783646701402543E-2</v>
      </c>
      <c r="C74">
        <f t="shared" si="19"/>
        <v>2.8783646701402543E-2</v>
      </c>
      <c r="D74" t="s">
        <v>24</v>
      </c>
      <c r="E74" t="s">
        <v>19</v>
      </c>
      <c r="F74">
        <v>1</v>
      </c>
      <c r="G74">
        <f t="shared" si="24"/>
        <v>60</v>
      </c>
      <c r="I74">
        <v>2014</v>
      </c>
      <c r="J74">
        <f t="shared" si="25"/>
        <v>62.5</v>
      </c>
      <c r="K74" cm="1">
        <f t="array" ref="K74">STOWA2024_NDJF_T(A74*60,J74,I74,"","")</f>
        <v>24.103285316092016</v>
      </c>
      <c r="L74">
        <f t="shared" si="26"/>
        <v>4.1488120266010897E-2</v>
      </c>
    </row>
    <row r="75" spans="1:12" x14ac:dyDescent="0.3">
      <c r="A75">
        <v>48</v>
      </c>
      <c r="B75">
        <f t="shared" si="23"/>
        <v>1.6620984948325059E-2</v>
      </c>
      <c r="C75">
        <f t="shared" si="19"/>
        <v>1.6620984948325059E-2</v>
      </c>
      <c r="D75" t="s">
        <v>24</v>
      </c>
      <c r="E75" t="s">
        <v>19</v>
      </c>
      <c r="F75">
        <v>1</v>
      </c>
      <c r="G75">
        <f t="shared" si="24"/>
        <v>65</v>
      </c>
      <c r="I75">
        <v>2014</v>
      </c>
      <c r="J75">
        <f t="shared" si="25"/>
        <v>67.5</v>
      </c>
      <c r="K75" cm="1">
        <f t="array" ref="K75">STOWA2024_NDJF_T(A75*60,J75,I75,"","")</f>
        <v>40.213719321693908</v>
      </c>
      <c r="L75">
        <f t="shared" si="26"/>
        <v>2.4867135317685838E-2</v>
      </c>
    </row>
    <row r="76" spans="1:12" x14ac:dyDescent="0.3">
      <c r="A76">
        <v>48</v>
      </c>
      <c r="B76">
        <f t="shared" si="23"/>
        <v>9.7481919126788785E-3</v>
      </c>
      <c r="C76">
        <f t="shared" si="19"/>
        <v>9.7481919126788785E-3</v>
      </c>
      <c r="D76" t="s">
        <v>24</v>
      </c>
      <c r="E76" t="s">
        <v>19</v>
      </c>
      <c r="F76">
        <v>1</v>
      </c>
      <c r="G76">
        <f t="shared" si="24"/>
        <v>70</v>
      </c>
      <c r="I76">
        <v>2014</v>
      </c>
      <c r="J76">
        <f t="shared" si="25"/>
        <v>72.5</v>
      </c>
      <c r="K76" cm="1">
        <f t="array" ref="K76">STOWA2024_NDJF_T(A76*60,J76,I76,"","")</f>
        <v>66.142188194766888</v>
      </c>
      <c r="L76">
        <f t="shared" si="26"/>
        <v>1.511894340500696E-2</v>
      </c>
    </row>
    <row r="77" spans="1:12" x14ac:dyDescent="0.3">
      <c r="A77">
        <v>48</v>
      </c>
      <c r="B77">
        <f t="shared" si="23"/>
        <v>5.8019635166868463E-3</v>
      </c>
      <c r="C77">
        <f t="shared" si="19"/>
        <v>5.8019635166868463E-3</v>
      </c>
      <c r="D77" t="s">
        <v>24</v>
      </c>
      <c r="E77" t="s">
        <v>19</v>
      </c>
      <c r="F77">
        <v>1</v>
      </c>
      <c r="G77">
        <f t="shared" si="24"/>
        <v>75</v>
      </c>
      <c r="I77">
        <v>2014</v>
      </c>
      <c r="J77">
        <f t="shared" si="25"/>
        <v>77.5</v>
      </c>
      <c r="K77" cm="1">
        <f t="array" ref="K77">STOWA2024_NDJF_T(A77*60,J77,I77,"","")</f>
        <v>107.33091752764358</v>
      </c>
      <c r="L77">
        <f t="shared" si="26"/>
        <v>9.3169798883201132E-3</v>
      </c>
    </row>
    <row r="78" spans="1:12" x14ac:dyDescent="0.3">
      <c r="A78">
        <v>48</v>
      </c>
      <c r="B78">
        <f t="shared" si="23"/>
        <v>3.501603218895569E-3</v>
      </c>
      <c r="C78">
        <f t="shared" si="19"/>
        <v>3.501603218895569E-3</v>
      </c>
      <c r="D78" t="s">
        <v>24</v>
      </c>
      <c r="E78" t="s">
        <v>19</v>
      </c>
      <c r="F78">
        <v>1</v>
      </c>
      <c r="G78">
        <f t="shared" si="24"/>
        <v>80</v>
      </c>
      <c r="I78">
        <v>2014</v>
      </c>
      <c r="J78">
        <f t="shared" si="25"/>
        <v>82.5</v>
      </c>
      <c r="K78" cm="1">
        <f t="array" ref="K78">STOWA2024_NDJF_T(A78*60,J78,I78,"","")</f>
        <v>171.95790691559009</v>
      </c>
      <c r="L78">
        <f t="shared" si="26"/>
        <v>5.8153766694245441E-3</v>
      </c>
    </row>
    <row r="79" spans="1:12" x14ac:dyDescent="0.3">
      <c r="A79">
        <v>48</v>
      </c>
      <c r="B79">
        <f t="shared" si="23"/>
        <v>2.1413331816019709E-3</v>
      </c>
      <c r="C79">
        <f t="shared" si="19"/>
        <v>2.1413331816019709E-3</v>
      </c>
      <c r="D79" t="s">
        <v>24</v>
      </c>
      <c r="E79" t="s">
        <v>19</v>
      </c>
      <c r="F79">
        <v>1</v>
      </c>
      <c r="G79">
        <f t="shared" si="24"/>
        <v>85</v>
      </c>
      <c r="I79">
        <v>2014</v>
      </c>
      <c r="J79">
        <f t="shared" si="25"/>
        <v>87.5</v>
      </c>
      <c r="K79" cm="1">
        <f t="array" ref="K79">STOWA2024_NDJF_T(A79*60,J79,I79,"","")</f>
        <v>272.17968521996221</v>
      </c>
      <c r="L79">
        <f t="shared" si="26"/>
        <v>3.6740434878225732E-3</v>
      </c>
    </row>
    <row r="80" spans="1:12" x14ac:dyDescent="0.3">
      <c r="A80">
        <v>48</v>
      </c>
      <c r="B80">
        <f t="shared" si="23"/>
        <v>1.3259572944429292E-3</v>
      </c>
      <c r="C80">
        <f t="shared" si="19"/>
        <v>1.3259572944429292E-3</v>
      </c>
      <c r="D80" t="s">
        <v>24</v>
      </c>
      <c r="E80" t="s">
        <v>19</v>
      </c>
      <c r="F80">
        <v>1</v>
      </c>
      <c r="G80">
        <f t="shared" si="24"/>
        <v>90</v>
      </c>
      <c r="I80">
        <v>2014</v>
      </c>
      <c r="J80">
        <f t="shared" si="25"/>
        <v>92.5</v>
      </c>
      <c r="K80" cm="1">
        <f t="array" ref="K80">STOWA2024_NDJF_T(A80*60,J80,I80,"","")</f>
        <v>425.87874449390699</v>
      </c>
      <c r="L80">
        <f t="shared" si="26"/>
        <v>2.348086193379644E-3</v>
      </c>
    </row>
    <row r="81" spans="1:12" x14ac:dyDescent="0.3">
      <c r="A81">
        <v>48</v>
      </c>
      <c r="B81">
        <f t="shared" si="23"/>
        <v>8.3090026633561836E-4</v>
      </c>
      <c r="C81">
        <f t="shared" si="19"/>
        <v>8.3090026633561836E-4</v>
      </c>
      <c r="D81" t="s">
        <v>24</v>
      </c>
      <c r="E81" t="s">
        <v>19</v>
      </c>
      <c r="F81">
        <v>1</v>
      </c>
      <c r="G81">
        <f t="shared" si="24"/>
        <v>95</v>
      </c>
      <c r="I81">
        <v>2014</v>
      </c>
      <c r="J81">
        <f t="shared" si="25"/>
        <v>97.5</v>
      </c>
      <c r="K81" cm="1">
        <f t="array" ref="K81">STOWA2024_NDJF_T(A81*60,J81,I81,"","")</f>
        <v>659.1149984816476</v>
      </c>
      <c r="L81">
        <f t="shared" si="26"/>
        <v>1.5171859270440256E-3</v>
      </c>
    </row>
    <row r="82" spans="1:12" x14ac:dyDescent="0.3">
      <c r="A82">
        <v>48</v>
      </c>
      <c r="B82">
        <f t="shared" si="23"/>
        <v>5.2660131977971575E-4</v>
      </c>
      <c r="C82">
        <f t="shared" si="19"/>
        <v>5.2660131977971575E-4</v>
      </c>
      <c r="D82" t="s">
        <v>24</v>
      </c>
      <c r="E82" t="s">
        <v>19</v>
      </c>
      <c r="F82">
        <v>1</v>
      </c>
      <c r="G82">
        <f t="shared" si="24"/>
        <v>100</v>
      </c>
      <c r="I82">
        <v>2014</v>
      </c>
      <c r="J82">
        <f t="shared" si="25"/>
        <v>102.5</v>
      </c>
      <c r="K82" cm="1">
        <f t="array" ref="K82">STOWA2024_NDJF_T(A82*60,J82,I82,"","")</f>
        <v>1009.5048849605008</v>
      </c>
      <c r="L82">
        <f t="shared" si="26"/>
        <v>9.9058460726430988E-4</v>
      </c>
    </row>
    <row r="83" spans="1:12" x14ac:dyDescent="0.3">
      <c r="A83">
        <v>48</v>
      </c>
      <c r="B83">
        <f t="shared" si="23"/>
        <v>3.3736199058296168E-4</v>
      </c>
      <c r="C83">
        <f t="shared" si="19"/>
        <v>3.3736199058296168E-4</v>
      </c>
      <c r="D83" t="s">
        <v>24</v>
      </c>
      <c r="E83" t="s">
        <v>19</v>
      </c>
      <c r="F83">
        <v>1</v>
      </c>
      <c r="G83">
        <f t="shared" si="24"/>
        <v>105</v>
      </c>
      <c r="I83">
        <v>2014</v>
      </c>
      <c r="J83">
        <f t="shared" si="25"/>
        <v>107.5</v>
      </c>
      <c r="K83" cm="1">
        <f t="array" ref="K83">STOWA2024_NDJF_T(A83*60,J83,I83,"","")</f>
        <v>1530.8716729381326</v>
      </c>
      <c r="L83">
        <f t="shared" si="26"/>
        <v>6.532226166813482E-4</v>
      </c>
    </row>
    <row r="84" spans="1:12" x14ac:dyDescent="0.3">
      <c r="A84">
        <v>48</v>
      </c>
      <c r="B84">
        <f t="shared" si="23"/>
        <v>2.1836104426540149E-4</v>
      </c>
      <c r="C84">
        <f t="shared" si="19"/>
        <v>2.1836104426540149E-4</v>
      </c>
      <c r="D84" t="s">
        <v>24</v>
      </c>
      <c r="E84" t="s">
        <v>19</v>
      </c>
      <c r="F84">
        <v>1</v>
      </c>
      <c r="G84">
        <f t="shared" si="24"/>
        <v>110</v>
      </c>
      <c r="I84">
        <v>2014</v>
      </c>
      <c r="J84">
        <f t="shared" si="25"/>
        <v>112.5</v>
      </c>
      <c r="K84" cm="1">
        <f t="array" ref="K84">STOWA2024_NDJF_T(A84*60,J84,I84,"","")</f>
        <v>2299.5823577703854</v>
      </c>
      <c r="L84">
        <f t="shared" si="26"/>
        <v>4.3486157241594671E-4</v>
      </c>
    </row>
    <row r="85" spans="1:12" x14ac:dyDescent="0.3">
      <c r="A85">
        <v>48</v>
      </c>
      <c r="B85">
        <f t="shared" si="23"/>
        <v>1.4273067329872806E-4</v>
      </c>
      <c r="C85">
        <f t="shared" si="19"/>
        <v>1.4273067329872806E-4</v>
      </c>
      <c r="D85" t="s">
        <v>24</v>
      </c>
      <c r="E85" t="s">
        <v>19</v>
      </c>
      <c r="F85">
        <v>1</v>
      </c>
      <c r="G85">
        <f t="shared" si="24"/>
        <v>115</v>
      </c>
      <c r="I85">
        <v>2014</v>
      </c>
      <c r="J85">
        <f t="shared" si="25"/>
        <v>117.5</v>
      </c>
      <c r="K85" cm="1">
        <f t="array" ref="K85">STOWA2024_NDJF_T(A85*60,J85,I85,"","")</f>
        <v>3423.1230007570889</v>
      </c>
      <c r="L85">
        <f t="shared" si="26"/>
        <v>2.9213089911721865E-4</v>
      </c>
    </row>
    <row r="86" spans="1:12" x14ac:dyDescent="0.3">
      <c r="A86">
        <v>48</v>
      </c>
      <c r="B86">
        <f t="shared" si="23"/>
        <v>9.4174717769188632E-5</v>
      </c>
      <c r="C86">
        <f t="shared" si="19"/>
        <v>9.4174717769188632E-5</v>
      </c>
      <c r="D86" t="s">
        <v>24</v>
      </c>
      <c r="E86" t="s">
        <v>19</v>
      </c>
      <c r="F86">
        <v>1</v>
      </c>
      <c r="G86">
        <f t="shared" si="24"/>
        <v>120</v>
      </c>
      <c r="I86">
        <v>2014</v>
      </c>
      <c r="J86">
        <f t="shared" si="25"/>
        <v>122.5</v>
      </c>
      <c r="K86" cm="1">
        <f t="array" ref="K86">STOWA2024_NDJF_T(A86*60,J86,I86,"","")</f>
        <v>5051.6230066182352</v>
      </c>
      <c r="L86">
        <f t="shared" si="26"/>
        <v>1.9795618134803002E-4</v>
      </c>
    </row>
    <row r="87" spans="1:12" x14ac:dyDescent="0.3">
      <c r="A87">
        <v>48</v>
      </c>
      <c r="B87">
        <f t="shared" si="23"/>
        <v>6.2696663127919923E-5</v>
      </c>
      <c r="C87">
        <f t="shared" si="19"/>
        <v>6.2696663127919923E-5</v>
      </c>
      <c r="D87" t="s">
        <v>24</v>
      </c>
      <c r="E87" t="s">
        <v>19</v>
      </c>
      <c r="F87">
        <v>1</v>
      </c>
      <c r="G87">
        <f t="shared" si="24"/>
        <v>125</v>
      </c>
      <c r="I87">
        <v>2014</v>
      </c>
      <c r="J87">
        <f t="shared" si="25"/>
        <v>127.5</v>
      </c>
      <c r="K87" cm="1">
        <f t="array" ref="K87">STOWA2024_NDJF_T(A87*60,J87,I87,"","")</f>
        <v>7393.195045783641</v>
      </c>
      <c r="L87">
        <f t="shared" si="26"/>
        <v>1.3525951822011009E-4</v>
      </c>
    </row>
    <row r="88" spans="1:12" x14ac:dyDescent="0.3">
      <c r="A88">
        <v>48</v>
      </c>
      <c r="B88">
        <f t="shared" si="23"/>
        <v>4.2102029280189124E-5</v>
      </c>
      <c r="C88">
        <f t="shared" si="19"/>
        <v>4.2102029280189124E-5</v>
      </c>
      <c r="D88" t="s">
        <v>24</v>
      </c>
      <c r="E88" t="s">
        <v>19</v>
      </c>
      <c r="F88">
        <v>1</v>
      </c>
      <c r="G88">
        <f t="shared" si="24"/>
        <v>130</v>
      </c>
      <c r="I88">
        <v>2014</v>
      </c>
      <c r="J88">
        <f t="shared" si="25"/>
        <v>132.5</v>
      </c>
      <c r="K88" cm="1">
        <f t="array" ref="K88">STOWA2024_NDJF_T(A88*60,J88,I88,"","")</f>
        <v>10734.510036492278</v>
      </c>
      <c r="L88">
        <f t="shared" si="26"/>
        <v>9.315748893992097E-5</v>
      </c>
    </row>
    <row r="89" spans="1:12" x14ac:dyDescent="0.3">
      <c r="A89">
        <v>48</v>
      </c>
      <c r="B89">
        <f t="shared" si="23"/>
        <v>2.850534347084008E-5</v>
      </c>
      <c r="C89">
        <f t="shared" si="19"/>
        <v>2.850534347084008E-5</v>
      </c>
      <c r="D89" t="s">
        <v>24</v>
      </c>
      <c r="E89" t="s">
        <v>19</v>
      </c>
      <c r="F89">
        <v>1</v>
      </c>
      <c r="G89">
        <f t="shared" si="24"/>
        <v>135</v>
      </c>
      <c r="I89">
        <v>2014</v>
      </c>
      <c r="J89">
        <f t="shared" si="25"/>
        <v>137.5</v>
      </c>
      <c r="K89" cm="1">
        <f t="array" ref="K89">STOWA2024_NDJF_T(A89*60,J89,I89,"","")</f>
        <v>15467.390799555722</v>
      </c>
      <c r="L89">
        <f t="shared" si="26"/>
        <v>6.465214546908089E-5</v>
      </c>
    </row>
    <row r="90" spans="1:12" x14ac:dyDescent="0.3">
      <c r="A90">
        <v>48</v>
      </c>
      <c r="B90">
        <f t="shared" si="23"/>
        <v>1.9453244464995432E-5</v>
      </c>
      <c r="C90">
        <f t="shared" si="19"/>
        <v>1.9453244464995432E-5</v>
      </c>
      <c r="D90" t="s">
        <v>24</v>
      </c>
      <c r="E90" t="s">
        <v>19</v>
      </c>
      <c r="F90">
        <v>1</v>
      </c>
      <c r="G90">
        <f t="shared" si="24"/>
        <v>140</v>
      </c>
      <c r="I90">
        <v>2014</v>
      </c>
      <c r="J90">
        <f t="shared" si="25"/>
        <v>142.5</v>
      </c>
      <c r="K90" cm="1">
        <f t="array" ref="K90">STOWA2024_NDJF_T(A90*60,J90,I90,"","")</f>
        <v>22124.43174026757</v>
      </c>
      <c r="L90">
        <f t="shared" si="26"/>
        <v>4.5198901004085458E-5</v>
      </c>
    </row>
    <row r="91" spans="1:12" x14ac:dyDescent="0.3">
      <c r="A91">
        <v>48</v>
      </c>
      <c r="B91">
        <f t="shared" si="23"/>
        <v>1.3377072102285152E-5</v>
      </c>
      <c r="C91">
        <f t="shared" si="19"/>
        <v>1.3377072102285152E-5</v>
      </c>
      <c r="D91" t="s">
        <v>24</v>
      </c>
      <c r="E91" t="s">
        <v>19</v>
      </c>
      <c r="F91">
        <v>1</v>
      </c>
      <c r="G91">
        <f t="shared" si="24"/>
        <v>145</v>
      </c>
      <c r="I91">
        <v>2014</v>
      </c>
      <c r="J91">
        <f t="shared" si="25"/>
        <v>147.5</v>
      </c>
      <c r="K91" cm="1">
        <f t="array" ref="K91">STOWA2024_NDJF_T(A91*60,J91,I91,"","")</f>
        <v>31424.969415991844</v>
      </c>
      <c r="L91">
        <f t="shared" si="26"/>
        <v>3.1821828901800306E-5</v>
      </c>
    </row>
    <row r="92" spans="1:12" x14ac:dyDescent="0.3">
      <c r="A92">
        <v>48</v>
      </c>
      <c r="B92">
        <f t="shared" si="23"/>
        <v>9.2658373747445434E-6</v>
      </c>
      <c r="C92">
        <f t="shared" si="19"/>
        <v>9.2658373747445434E-6</v>
      </c>
      <c r="D92" t="s">
        <v>24</v>
      </c>
      <c r="E92" t="s">
        <v>19</v>
      </c>
      <c r="F92">
        <v>1</v>
      </c>
      <c r="G92">
        <f t="shared" si="24"/>
        <v>150</v>
      </c>
      <c r="I92">
        <v>2014</v>
      </c>
      <c r="J92">
        <f t="shared" si="25"/>
        <v>152.5</v>
      </c>
      <c r="K92" cm="1">
        <f t="array" ref="K92">STOWA2024_NDJF_T(A92*60,J92,I92,"","")</f>
        <v>44334.118444782471</v>
      </c>
      <c r="L92">
        <f t="shared" si="26"/>
        <v>2.2555991527055763E-5</v>
      </c>
    </row>
    <row r="93" spans="1:12" x14ac:dyDescent="0.3">
      <c r="A93">
        <v>48</v>
      </c>
      <c r="B93">
        <f t="shared" si="23"/>
        <v>6.4634477899491015E-6</v>
      </c>
      <c r="C93">
        <f t="shared" si="19"/>
        <v>6.4634477899491015E-6</v>
      </c>
      <c r="D93" t="s">
        <v>24</v>
      </c>
      <c r="E93" t="s">
        <v>19</v>
      </c>
      <c r="F93">
        <v>1</v>
      </c>
      <c r="G93">
        <f t="shared" si="24"/>
        <v>155</v>
      </c>
      <c r="I93">
        <v>2014</v>
      </c>
      <c r="J93">
        <f t="shared" si="25"/>
        <v>157.5</v>
      </c>
      <c r="K93" cm="1">
        <f t="array" ref="K93">STOWA2024_NDJF_T(A93*60,J93,I93,"","")</f>
        <v>62140.579906840365</v>
      </c>
      <c r="L93">
        <f t="shared" si="26"/>
        <v>1.6092543737106661E-5</v>
      </c>
    </row>
    <row r="94" spans="1:12" x14ac:dyDescent="0.3">
      <c r="A94">
        <v>48</v>
      </c>
      <c r="B94" s="1">
        <f>L93</f>
        <v>1.6092543737106661E-5</v>
      </c>
      <c r="C94">
        <f t="shared" si="19"/>
        <v>1.6092543737106661E-5</v>
      </c>
      <c r="D94" t="s">
        <v>24</v>
      </c>
      <c r="E94" t="s">
        <v>19</v>
      </c>
      <c r="F94">
        <v>1</v>
      </c>
      <c r="G94">
        <f t="shared" si="24"/>
        <v>160</v>
      </c>
      <c r="I94">
        <v>2014</v>
      </c>
      <c r="J94" s="1">
        <v>999</v>
      </c>
      <c r="K94" cm="1">
        <f t="array" ref="K94">STOWA2024_NDJF_T(A94*60,J94,I94,"","")</f>
        <v>6125826615140978</v>
      </c>
      <c r="L94">
        <f>1/K94</f>
        <v>1.6324327520604928E-16</v>
      </c>
    </row>
    <row r="95" spans="1:12" x14ac:dyDescent="0.3">
      <c r="A95">
        <v>96</v>
      </c>
      <c r="B95" s="1">
        <f>365.25*24/A95 - L95</f>
        <v>65.480652495855225</v>
      </c>
      <c r="C95">
        <f>B95</f>
        <v>65.480652495855225</v>
      </c>
      <c r="D95" t="s">
        <v>24</v>
      </c>
      <c r="E95" t="s">
        <v>19</v>
      </c>
      <c r="F95">
        <v>1</v>
      </c>
      <c r="G95">
        <v>10</v>
      </c>
      <c r="I95">
        <v>2014</v>
      </c>
      <c r="J95" s="1">
        <v>12.5</v>
      </c>
      <c r="K95" cm="1">
        <f t="array" ref="K95">STOWA2024_NDJF_T(A95*60,J95,I95,"","")</f>
        <v>3.871190397200773E-2</v>
      </c>
      <c r="L95">
        <f>1/K95</f>
        <v>25.831847504144772</v>
      </c>
    </row>
    <row r="96" spans="1:12" x14ac:dyDescent="0.3">
      <c r="A96">
        <v>96</v>
      </c>
      <c r="B96">
        <f t="shared" ref="B96:B100" si="27">L95-L96</f>
        <v>9.9316549432918393</v>
      </c>
      <c r="C96">
        <f t="shared" ref="C96:C125" si="28">B96</f>
        <v>9.9316549432918393</v>
      </c>
      <c r="D96" t="s">
        <v>24</v>
      </c>
      <c r="E96" t="s">
        <v>19</v>
      </c>
      <c r="F96">
        <v>1</v>
      </c>
      <c r="G96">
        <f t="shared" ref="G96:G100" si="29">G95+5</f>
        <v>15</v>
      </c>
      <c r="I96">
        <v>2014</v>
      </c>
      <c r="J96">
        <f t="shared" ref="J96:J100" si="30">AVERAGE(G96:G97)</f>
        <v>17.5</v>
      </c>
      <c r="K96" cm="1">
        <f t="array" ref="K96">STOWA2024_NDJF_T(A96*60,J96,I96,"","")</f>
        <v>6.2892320088125842E-2</v>
      </c>
      <c r="L96">
        <f t="shared" ref="L96:L100" si="31">1/K96</f>
        <v>15.900192560852933</v>
      </c>
    </row>
    <row r="97" spans="1:12" x14ac:dyDescent="0.3">
      <c r="A97">
        <v>96</v>
      </c>
      <c r="B97">
        <f t="shared" si="27"/>
        <v>6.0629557491944119</v>
      </c>
      <c r="C97">
        <f t="shared" si="28"/>
        <v>6.0629557491944119</v>
      </c>
      <c r="D97" t="s">
        <v>24</v>
      </c>
      <c r="E97" t="s">
        <v>19</v>
      </c>
      <c r="F97">
        <v>1</v>
      </c>
      <c r="G97">
        <f t="shared" si="29"/>
        <v>20</v>
      </c>
      <c r="I97">
        <v>2014</v>
      </c>
      <c r="J97">
        <f t="shared" si="30"/>
        <v>22.5</v>
      </c>
      <c r="K97" cm="1">
        <f t="array" ref="K97">STOWA2024_NDJF_T(A97*60,J97,I97,"","")</f>
        <v>0.10165456206308444</v>
      </c>
      <c r="L97">
        <f t="shared" si="31"/>
        <v>9.8372368116585207</v>
      </c>
    </row>
    <row r="98" spans="1:12" x14ac:dyDescent="0.3">
      <c r="A98">
        <v>96</v>
      </c>
      <c r="B98">
        <f t="shared" si="27"/>
        <v>3.7204175034472646</v>
      </c>
      <c r="C98">
        <f t="shared" si="28"/>
        <v>3.7204175034472646</v>
      </c>
      <c r="D98" t="s">
        <v>24</v>
      </c>
      <c r="E98" t="s">
        <v>19</v>
      </c>
      <c r="F98">
        <v>1</v>
      </c>
      <c r="G98">
        <f t="shared" si="29"/>
        <v>25</v>
      </c>
      <c r="I98">
        <v>2014</v>
      </c>
      <c r="J98">
        <f t="shared" si="30"/>
        <v>27.5</v>
      </c>
      <c r="K98" cm="1">
        <f t="array" ref="K98">STOWA2024_NDJF_T(A98*60,J98,I98,"","")</f>
        <v>0.16348365868149706</v>
      </c>
      <c r="L98">
        <f t="shared" si="31"/>
        <v>6.1168193082112561</v>
      </c>
    </row>
    <row r="99" spans="1:12" x14ac:dyDescent="0.3">
      <c r="A99">
        <v>96</v>
      </c>
      <c r="B99">
        <f t="shared" si="27"/>
        <v>2.2946457861278149</v>
      </c>
      <c r="C99">
        <f t="shared" si="28"/>
        <v>2.2946457861278149</v>
      </c>
      <c r="D99" t="s">
        <v>24</v>
      </c>
      <c r="E99" t="s">
        <v>19</v>
      </c>
      <c r="F99">
        <v>1</v>
      </c>
      <c r="G99">
        <f t="shared" si="29"/>
        <v>30</v>
      </c>
      <c r="I99">
        <v>2014</v>
      </c>
      <c r="J99">
        <f t="shared" si="30"/>
        <v>32.5</v>
      </c>
      <c r="K99" cm="1">
        <f t="array" ref="K99">STOWA2024_NDJF_T(A99*60,J99,I99,"","")</f>
        <v>0.26163124050289238</v>
      </c>
      <c r="L99">
        <f t="shared" si="31"/>
        <v>3.8221735220834412</v>
      </c>
    </row>
    <row r="100" spans="1:12" x14ac:dyDescent="0.3">
      <c r="A100">
        <v>96</v>
      </c>
      <c r="B100">
        <f t="shared" si="27"/>
        <v>1.4222856787563054</v>
      </c>
      <c r="C100">
        <f t="shared" si="28"/>
        <v>1.4222856787563054</v>
      </c>
      <c r="D100" t="s">
        <v>24</v>
      </c>
      <c r="E100" t="s">
        <v>19</v>
      </c>
      <c r="F100">
        <v>1</v>
      </c>
      <c r="G100">
        <f t="shared" si="29"/>
        <v>35</v>
      </c>
      <c r="I100">
        <v>2014</v>
      </c>
      <c r="J100">
        <f t="shared" si="30"/>
        <v>37.5</v>
      </c>
      <c r="K100" cm="1">
        <f t="array" ref="K100">STOWA2024_NDJF_T(A100*60,J100,I100,"","")</f>
        <v>0.41668613922125153</v>
      </c>
      <c r="L100">
        <f t="shared" si="31"/>
        <v>2.3998878433271358</v>
      </c>
    </row>
    <row r="101" spans="1:12" x14ac:dyDescent="0.3">
      <c r="A101">
        <v>96</v>
      </c>
      <c r="B101">
        <f>L100-L101</f>
        <v>0.88591675408712844</v>
      </c>
      <c r="C101">
        <f t="shared" si="28"/>
        <v>0.88591675408712844</v>
      </c>
      <c r="D101" t="s">
        <v>24</v>
      </c>
      <c r="E101" t="s">
        <v>19</v>
      </c>
      <c r="F101">
        <v>1</v>
      </c>
      <c r="G101">
        <f>G100+5</f>
        <v>40</v>
      </c>
      <c r="I101">
        <v>2014</v>
      </c>
      <c r="J101">
        <f>AVERAGE(G101:G102)</f>
        <v>42.5</v>
      </c>
      <c r="K101" cm="1">
        <f t="array" ref="K101">STOWA2024_NDJF_T(A101*60,J101,I101,"","")</f>
        <v>0.66051459443785432</v>
      </c>
      <c r="L101">
        <f>1/K101</f>
        <v>1.5139710892400073</v>
      </c>
    </row>
    <row r="102" spans="1:12" x14ac:dyDescent="0.3">
      <c r="A102">
        <v>96</v>
      </c>
      <c r="B102">
        <f t="shared" ref="B102:B124" si="32">L101-L102</f>
        <v>0.55436602125595535</v>
      </c>
      <c r="C102">
        <f t="shared" si="28"/>
        <v>0.55436602125595535</v>
      </c>
      <c r="D102" t="s">
        <v>24</v>
      </c>
      <c r="E102" t="s">
        <v>19</v>
      </c>
      <c r="F102">
        <v>1</v>
      </c>
      <c r="G102">
        <f t="shared" ref="G102:G125" si="33">G101+5</f>
        <v>45</v>
      </c>
      <c r="I102">
        <v>2014</v>
      </c>
      <c r="J102">
        <f t="shared" ref="J102:J124" si="34">AVERAGE(G102:G103)</f>
        <v>47.5</v>
      </c>
      <c r="K102" cm="1">
        <f t="array" ref="K102">STOWA2024_NDJF_T(A102*60,J102,I102,"","")</f>
        <v>1.0420953716937011</v>
      </c>
      <c r="L102">
        <f t="shared" ref="L102:L124" si="35">1/K102</f>
        <v>0.95960506798405198</v>
      </c>
    </row>
    <row r="103" spans="1:12" x14ac:dyDescent="0.3">
      <c r="A103">
        <v>96</v>
      </c>
      <c r="B103">
        <f t="shared" si="32"/>
        <v>0.34866057566328668</v>
      </c>
      <c r="C103">
        <f t="shared" si="28"/>
        <v>0.34866057566328668</v>
      </c>
      <c r="D103" t="s">
        <v>24</v>
      </c>
      <c r="E103" t="s">
        <v>19</v>
      </c>
      <c r="F103">
        <v>1</v>
      </c>
      <c r="G103">
        <f t="shared" si="33"/>
        <v>50</v>
      </c>
      <c r="I103">
        <v>2014</v>
      </c>
      <c r="J103">
        <f t="shared" si="34"/>
        <v>52.5</v>
      </c>
      <c r="K103" cm="1">
        <f t="array" ref="K103">STOWA2024_NDJF_T(A103*60,J103,I103,"","")</f>
        <v>1.6368099108338769</v>
      </c>
      <c r="L103">
        <f t="shared" si="35"/>
        <v>0.61094449232076531</v>
      </c>
    </row>
    <row r="104" spans="1:12" x14ac:dyDescent="0.3">
      <c r="A104">
        <v>96</v>
      </c>
      <c r="B104">
        <f t="shared" si="32"/>
        <v>0.22025483883905211</v>
      </c>
      <c r="C104">
        <f t="shared" si="28"/>
        <v>0.22025483883905211</v>
      </c>
      <c r="D104" t="s">
        <v>24</v>
      </c>
      <c r="E104" t="s">
        <v>19</v>
      </c>
      <c r="F104">
        <v>1</v>
      </c>
      <c r="G104">
        <f t="shared" si="33"/>
        <v>55</v>
      </c>
      <c r="I104">
        <v>2014</v>
      </c>
      <c r="J104">
        <f t="shared" si="34"/>
        <v>57.5</v>
      </c>
      <c r="K104" cm="1">
        <f t="array" ref="K104">STOWA2024_NDJF_T(A104*60,J104,I104,"","")</f>
        <v>2.5595763570606214</v>
      </c>
      <c r="L104">
        <f t="shared" si="35"/>
        <v>0.39068965348171319</v>
      </c>
    </row>
    <row r="105" spans="1:12" x14ac:dyDescent="0.3">
      <c r="A105">
        <v>96</v>
      </c>
      <c r="B105">
        <f t="shared" si="32"/>
        <v>0.1397560695353593</v>
      </c>
      <c r="C105">
        <f t="shared" si="28"/>
        <v>0.1397560695353593</v>
      </c>
      <c r="D105" t="s">
        <v>24</v>
      </c>
      <c r="E105" t="s">
        <v>19</v>
      </c>
      <c r="F105">
        <v>1</v>
      </c>
      <c r="G105">
        <f t="shared" si="33"/>
        <v>60</v>
      </c>
      <c r="I105">
        <v>2014</v>
      </c>
      <c r="J105">
        <f t="shared" si="34"/>
        <v>62.5</v>
      </c>
      <c r="K105" cm="1">
        <f t="array" ref="K105">STOWA2024_NDJF_T(A105*60,J105,I105,"","")</f>
        <v>3.985118230383168</v>
      </c>
      <c r="L105">
        <f t="shared" si="35"/>
        <v>0.2509335839463539</v>
      </c>
    </row>
    <row r="106" spans="1:12" x14ac:dyDescent="0.3">
      <c r="A106">
        <v>96</v>
      </c>
      <c r="B106">
        <f t="shared" si="32"/>
        <v>8.9073939082579212E-2</v>
      </c>
      <c r="C106">
        <f t="shared" si="28"/>
        <v>8.9073939082579212E-2</v>
      </c>
      <c r="D106" t="s">
        <v>24</v>
      </c>
      <c r="E106" t="s">
        <v>19</v>
      </c>
      <c r="F106">
        <v>1</v>
      </c>
      <c r="G106">
        <f t="shared" si="33"/>
        <v>65</v>
      </c>
      <c r="I106">
        <v>2014</v>
      </c>
      <c r="J106">
        <f t="shared" si="34"/>
        <v>67.5</v>
      </c>
      <c r="K106" cm="1">
        <f t="array" ref="K106">STOWA2024_NDJF_T(A106*60,J106,I106,"","")</f>
        <v>6.1781922284682276</v>
      </c>
      <c r="L106">
        <f t="shared" si="35"/>
        <v>0.16185964486377469</v>
      </c>
    </row>
    <row r="107" spans="1:12" x14ac:dyDescent="0.3">
      <c r="A107">
        <v>96</v>
      </c>
      <c r="B107">
        <f t="shared" si="32"/>
        <v>5.7017312784661267E-2</v>
      </c>
      <c r="C107">
        <f t="shared" si="28"/>
        <v>5.7017312784661267E-2</v>
      </c>
      <c r="D107" t="s">
        <v>24</v>
      </c>
      <c r="E107" t="s">
        <v>19</v>
      </c>
      <c r="F107">
        <v>1</v>
      </c>
      <c r="G107">
        <f t="shared" si="33"/>
        <v>70</v>
      </c>
      <c r="I107">
        <v>2014</v>
      </c>
      <c r="J107">
        <f t="shared" si="34"/>
        <v>72.5</v>
      </c>
      <c r="K107" cm="1">
        <f t="array" ref="K107">STOWA2024_NDJF_T(A107*60,J107,I107,"","")</f>
        <v>9.5381319755974694</v>
      </c>
      <c r="L107">
        <f t="shared" si="35"/>
        <v>0.10484233207911342</v>
      </c>
    </row>
    <row r="108" spans="1:12" x14ac:dyDescent="0.3">
      <c r="A108">
        <v>96</v>
      </c>
      <c r="B108">
        <f t="shared" si="32"/>
        <v>3.6652586987892366E-2</v>
      </c>
      <c r="C108">
        <f t="shared" si="28"/>
        <v>3.6652586987892366E-2</v>
      </c>
      <c r="D108" t="s">
        <v>24</v>
      </c>
      <c r="E108" t="s">
        <v>19</v>
      </c>
      <c r="F108">
        <v>1</v>
      </c>
      <c r="G108">
        <f t="shared" si="33"/>
        <v>75</v>
      </c>
      <c r="I108">
        <v>2014</v>
      </c>
      <c r="J108">
        <f t="shared" si="34"/>
        <v>77.5</v>
      </c>
      <c r="K108" cm="1">
        <f t="array" ref="K108">STOWA2024_NDJF_T(A108*60,J108,I108,"","")</f>
        <v>14.664961698599205</v>
      </c>
      <c r="L108">
        <f t="shared" si="35"/>
        <v>6.8189745091221055E-2</v>
      </c>
    </row>
    <row r="109" spans="1:12" x14ac:dyDescent="0.3">
      <c r="A109">
        <v>96</v>
      </c>
      <c r="B109">
        <f t="shared" si="32"/>
        <v>2.3659384560978831E-2</v>
      </c>
      <c r="C109">
        <f t="shared" si="28"/>
        <v>2.3659384560978831E-2</v>
      </c>
      <c r="D109" t="s">
        <v>24</v>
      </c>
      <c r="E109" t="s">
        <v>19</v>
      </c>
      <c r="F109">
        <v>1</v>
      </c>
      <c r="G109">
        <f t="shared" si="33"/>
        <v>80</v>
      </c>
      <c r="I109">
        <v>2014</v>
      </c>
      <c r="J109">
        <f t="shared" si="34"/>
        <v>82.5</v>
      </c>
      <c r="K109" cm="1">
        <f t="array" ref="K109">STOWA2024_NDJF_T(A109*60,J109,I109,"","")</f>
        <v>22.456588900080042</v>
      </c>
      <c r="L109">
        <f t="shared" si="35"/>
        <v>4.4530360530242223E-2</v>
      </c>
    </row>
    <row r="110" spans="1:12" x14ac:dyDescent="0.3">
      <c r="A110">
        <v>96</v>
      </c>
      <c r="B110">
        <f t="shared" si="32"/>
        <v>1.5335392740592278E-2</v>
      </c>
      <c r="C110">
        <f t="shared" si="28"/>
        <v>1.5335392740592278E-2</v>
      </c>
      <c r="D110" t="s">
        <v>24</v>
      </c>
      <c r="E110" t="s">
        <v>19</v>
      </c>
      <c r="F110">
        <v>1</v>
      </c>
      <c r="G110">
        <f t="shared" si="33"/>
        <v>85</v>
      </c>
      <c r="I110">
        <v>2014</v>
      </c>
      <c r="J110">
        <f t="shared" si="34"/>
        <v>87.5</v>
      </c>
      <c r="K110" cm="1">
        <f t="array" ref="K110">STOWA2024_NDJF_T(A110*60,J110,I110,"","")</f>
        <v>34.252478276565014</v>
      </c>
      <c r="L110">
        <f t="shared" si="35"/>
        <v>2.9194967789649945E-2</v>
      </c>
    </row>
    <row r="111" spans="1:12" x14ac:dyDescent="0.3">
      <c r="A111">
        <v>96</v>
      </c>
      <c r="B111">
        <f t="shared" si="32"/>
        <v>9.97952866700293E-3</v>
      </c>
      <c r="C111">
        <f t="shared" si="28"/>
        <v>9.97952866700293E-3</v>
      </c>
      <c r="D111" t="s">
        <v>24</v>
      </c>
      <c r="E111" t="s">
        <v>19</v>
      </c>
      <c r="F111">
        <v>1</v>
      </c>
      <c r="G111">
        <f t="shared" si="33"/>
        <v>90</v>
      </c>
      <c r="I111">
        <v>2014</v>
      </c>
      <c r="J111">
        <f t="shared" si="34"/>
        <v>92.5</v>
      </c>
      <c r="K111" cm="1">
        <f t="array" ref="K111">STOWA2024_NDJF_T(A111*60,J111,I111,"","")</f>
        <v>52.041485683323039</v>
      </c>
      <c r="L111">
        <f t="shared" si="35"/>
        <v>1.9215439122647015E-2</v>
      </c>
    </row>
    <row r="112" spans="1:12" x14ac:dyDescent="0.3">
      <c r="A112">
        <v>96</v>
      </c>
      <c r="B112">
        <f t="shared" si="32"/>
        <v>6.5199705274776327E-3</v>
      </c>
      <c r="C112">
        <f t="shared" si="28"/>
        <v>6.5199705274776327E-3</v>
      </c>
      <c r="D112" t="s">
        <v>24</v>
      </c>
      <c r="E112" t="s">
        <v>19</v>
      </c>
      <c r="F112">
        <v>1</v>
      </c>
      <c r="G112">
        <f t="shared" si="33"/>
        <v>95</v>
      </c>
      <c r="I112">
        <v>2014</v>
      </c>
      <c r="J112">
        <f t="shared" si="34"/>
        <v>97.5</v>
      </c>
      <c r="K112" cm="1">
        <f t="array" ref="K112">STOWA2024_NDJF_T(A112*60,J112,I112,"","")</f>
        <v>78.768262274344039</v>
      </c>
      <c r="L112">
        <f t="shared" si="35"/>
        <v>1.2695468595169382E-2</v>
      </c>
    </row>
    <row r="113" spans="1:12" x14ac:dyDescent="0.3">
      <c r="A113">
        <v>96</v>
      </c>
      <c r="B113">
        <f t="shared" si="32"/>
        <v>4.2762844108314435E-3</v>
      </c>
      <c r="C113">
        <f t="shared" si="28"/>
        <v>4.2762844108314435E-3</v>
      </c>
      <c r="D113" t="s">
        <v>24</v>
      </c>
      <c r="E113" t="s">
        <v>19</v>
      </c>
      <c r="F113">
        <v>1</v>
      </c>
      <c r="G113">
        <f t="shared" si="33"/>
        <v>100</v>
      </c>
      <c r="I113">
        <v>2014</v>
      </c>
      <c r="J113">
        <f t="shared" si="34"/>
        <v>102.5</v>
      </c>
      <c r="K113" cm="1">
        <f t="array" ref="K113">STOWA2024_NDJF_T(A113*60,J113,I113,"","")</f>
        <v>118.77635387289453</v>
      </c>
      <c r="L113">
        <f t="shared" si="35"/>
        <v>8.4191841843379387E-3</v>
      </c>
    </row>
    <row r="114" spans="1:12" x14ac:dyDescent="0.3">
      <c r="A114">
        <v>96</v>
      </c>
      <c r="B114">
        <f t="shared" si="32"/>
        <v>2.8152663360763198E-3</v>
      </c>
      <c r="C114">
        <f t="shared" si="28"/>
        <v>2.8152663360763198E-3</v>
      </c>
      <c r="D114" t="s">
        <v>24</v>
      </c>
      <c r="E114" t="s">
        <v>19</v>
      </c>
      <c r="F114">
        <v>1</v>
      </c>
      <c r="G114">
        <f t="shared" si="33"/>
        <v>105</v>
      </c>
      <c r="I114">
        <v>2014</v>
      </c>
      <c r="J114">
        <f t="shared" si="34"/>
        <v>107.5</v>
      </c>
      <c r="K114" cm="1">
        <f t="array" ref="K114">STOWA2024_NDJF_T(A114*60,J114,I114,"","")</f>
        <v>178.44658452839528</v>
      </c>
      <c r="L114">
        <f t="shared" si="35"/>
        <v>5.6039178482616189E-3</v>
      </c>
    </row>
    <row r="115" spans="1:12" x14ac:dyDescent="0.3">
      <c r="A115">
        <v>96</v>
      </c>
      <c r="B115">
        <f t="shared" si="32"/>
        <v>1.8603794323136208E-3</v>
      </c>
      <c r="C115">
        <f t="shared" si="28"/>
        <v>1.8603794323136208E-3</v>
      </c>
      <c r="D115" t="s">
        <v>24</v>
      </c>
      <c r="E115" t="s">
        <v>19</v>
      </c>
      <c r="F115">
        <v>1</v>
      </c>
      <c r="G115">
        <f t="shared" si="33"/>
        <v>110</v>
      </c>
      <c r="I115">
        <v>2014</v>
      </c>
      <c r="J115">
        <f t="shared" si="34"/>
        <v>112.5</v>
      </c>
      <c r="K115" cm="1">
        <f t="array" ref="K115">STOWA2024_NDJF_T(A115*60,J115,I115,"","")</f>
        <v>267.12695019766858</v>
      </c>
      <c r="L115">
        <f t="shared" si="35"/>
        <v>3.7435384159479981E-3</v>
      </c>
    </row>
    <row r="116" spans="1:12" x14ac:dyDescent="0.3">
      <c r="A116">
        <v>96</v>
      </c>
      <c r="B116">
        <f t="shared" si="32"/>
        <v>1.2338833867033949E-3</v>
      </c>
      <c r="C116">
        <f t="shared" si="28"/>
        <v>1.2338833867033949E-3</v>
      </c>
      <c r="D116" t="s">
        <v>24</v>
      </c>
      <c r="E116" t="s">
        <v>19</v>
      </c>
      <c r="F116">
        <v>1</v>
      </c>
      <c r="G116">
        <f t="shared" si="33"/>
        <v>115</v>
      </c>
      <c r="I116">
        <v>2014</v>
      </c>
      <c r="J116">
        <f t="shared" si="34"/>
        <v>117.5</v>
      </c>
      <c r="K116" cm="1">
        <f t="array" ref="K116">STOWA2024_NDJF_T(A116*60,J116,I116,"","")</f>
        <v>398.461138422278</v>
      </c>
      <c r="L116">
        <f t="shared" si="35"/>
        <v>2.5096550292446032E-3</v>
      </c>
    </row>
    <row r="117" spans="1:12" x14ac:dyDescent="0.3">
      <c r="A117">
        <v>96</v>
      </c>
      <c r="B117">
        <f t="shared" si="32"/>
        <v>8.2131428430224436E-4</v>
      </c>
      <c r="C117">
        <f t="shared" si="28"/>
        <v>8.2131428430224436E-4</v>
      </c>
      <c r="D117" t="s">
        <v>24</v>
      </c>
      <c r="E117" t="s">
        <v>19</v>
      </c>
      <c r="F117">
        <v>1</v>
      </c>
      <c r="G117">
        <f t="shared" si="33"/>
        <v>120</v>
      </c>
      <c r="I117">
        <v>2014</v>
      </c>
      <c r="J117">
        <f t="shared" si="34"/>
        <v>122.5</v>
      </c>
      <c r="K117" cm="1">
        <f t="array" ref="K117">STOWA2024_NDJF_T(A117*60,J117,I117,"","")</f>
        <v>592.29749859181459</v>
      </c>
      <c r="L117">
        <f t="shared" si="35"/>
        <v>1.6883407449423589E-3</v>
      </c>
    </row>
    <row r="118" spans="1:12" x14ac:dyDescent="0.3">
      <c r="A118">
        <v>96</v>
      </c>
      <c r="B118">
        <f t="shared" si="32"/>
        <v>5.4863077297748241E-4</v>
      </c>
      <c r="C118">
        <f t="shared" si="28"/>
        <v>5.4863077297748241E-4</v>
      </c>
      <c r="D118" t="s">
        <v>24</v>
      </c>
      <c r="E118" t="s">
        <v>19</v>
      </c>
      <c r="F118">
        <v>1</v>
      </c>
      <c r="G118">
        <f t="shared" si="33"/>
        <v>125</v>
      </c>
      <c r="I118">
        <v>2014</v>
      </c>
      <c r="J118">
        <f t="shared" si="34"/>
        <v>127.5</v>
      </c>
      <c r="K118" cm="1">
        <f t="array" ref="K118">STOWA2024_NDJF_T(A118*60,J118,I118,"","")</f>
        <v>877.41620640204246</v>
      </c>
      <c r="L118">
        <f t="shared" si="35"/>
        <v>1.1397099719648765E-3</v>
      </c>
    </row>
    <row r="119" spans="1:12" x14ac:dyDescent="0.3">
      <c r="A119">
        <v>96</v>
      </c>
      <c r="B119">
        <f t="shared" si="32"/>
        <v>3.6775623044459126E-4</v>
      </c>
      <c r="C119">
        <f t="shared" si="28"/>
        <v>3.6775623044459126E-4</v>
      </c>
      <c r="D119" t="s">
        <v>24</v>
      </c>
      <c r="E119" t="s">
        <v>19</v>
      </c>
      <c r="F119">
        <v>1</v>
      </c>
      <c r="G119">
        <f t="shared" si="33"/>
        <v>130</v>
      </c>
      <c r="I119">
        <v>2014</v>
      </c>
      <c r="J119">
        <f t="shared" si="34"/>
        <v>132.5</v>
      </c>
      <c r="K119" cm="1">
        <f t="array" ref="K119">STOWA2024_NDJF_T(A119*60,J119,I119,"","")</f>
        <v>1295.4144091984069</v>
      </c>
      <c r="L119">
        <f t="shared" si="35"/>
        <v>7.719537415202852E-4</v>
      </c>
    </row>
    <row r="120" spans="1:12" x14ac:dyDescent="0.3">
      <c r="A120">
        <v>96</v>
      </c>
      <c r="B120">
        <f t="shared" si="32"/>
        <v>2.4735645053981456E-4</v>
      </c>
      <c r="C120">
        <f t="shared" si="28"/>
        <v>2.4735645053981456E-4</v>
      </c>
      <c r="D120" t="s">
        <v>24</v>
      </c>
      <c r="E120" t="s">
        <v>19</v>
      </c>
      <c r="F120">
        <v>1</v>
      </c>
      <c r="G120">
        <f t="shared" si="33"/>
        <v>135</v>
      </c>
      <c r="I120">
        <v>2014</v>
      </c>
      <c r="J120">
        <f t="shared" si="34"/>
        <v>137.5</v>
      </c>
      <c r="K120" cm="1">
        <f t="array" ref="K120">STOWA2024_NDJF_T(A120*60,J120,I120,"","")</f>
        <v>1906.2241021698821</v>
      </c>
      <c r="L120">
        <f t="shared" si="35"/>
        <v>5.2459729098047064E-4</v>
      </c>
    </row>
    <row r="121" spans="1:12" x14ac:dyDescent="0.3">
      <c r="A121">
        <v>96</v>
      </c>
      <c r="B121">
        <f t="shared" si="32"/>
        <v>1.6693394618088925E-4</v>
      </c>
      <c r="C121">
        <f t="shared" si="28"/>
        <v>1.6693394618088925E-4</v>
      </c>
      <c r="D121" t="s">
        <v>24</v>
      </c>
      <c r="E121" t="s">
        <v>19</v>
      </c>
      <c r="F121">
        <v>1</v>
      </c>
      <c r="G121">
        <f t="shared" si="33"/>
        <v>140</v>
      </c>
      <c r="I121">
        <v>2014</v>
      </c>
      <c r="J121">
        <f t="shared" si="34"/>
        <v>142.5</v>
      </c>
      <c r="K121" cm="1">
        <f t="array" ref="K121">STOWA2024_NDJF_T(A121*60,J121,I121,"","")</f>
        <v>2795.9253150762638</v>
      </c>
      <c r="L121">
        <f t="shared" si="35"/>
        <v>3.5766334479958139E-4</v>
      </c>
    </row>
    <row r="122" spans="1:12" x14ac:dyDescent="0.3">
      <c r="A122">
        <v>96</v>
      </c>
      <c r="B122">
        <f t="shared" si="32"/>
        <v>1.1303022019470385E-4</v>
      </c>
      <c r="C122">
        <f t="shared" si="28"/>
        <v>1.1303022019470385E-4</v>
      </c>
      <c r="D122" t="s">
        <v>24</v>
      </c>
      <c r="E122" t="s">
        <v>19</v>
      </c>
      <c r="F122">
        <v>1</v>
      </c>
      <c r="G122">
        <f t="shared" si="33"/>
        <v>145</v>
      </c>
      <c r="I122">
        <v>2014</v>
      </c>
      <c r="J122">
        <f t="shared" si="34"/>
        <v>147.5</v>
      </c>
      <c r="K122" cm="1">
        <f t="array" ref="K122">STOWA2024_NDJF_T(A122*60,J122,I122,"","")</f>
        <v>4087.7538625039574</v>
      </c>
      <c r="L122">
        <f t="shared" si="35"/>
        <v>2.4463312460487754E-4</v>
      </c>
    </row>
    <row r="123" spans="1:12" x14ac:dyDescent="0.3">
      <c r="A123">
        <v>96</v>
      </c>
      <c r="B123">
        <f t="shared" si="32"/>
        <v>7.678344044370359E-5</v>
      </c>
      <c r="C123">
        <f t="shared" si="28"/>
        <v>7.678344044370359E-5</v>
      </c>
      <c r="D123" t="s">
        <v>24</v>
      </c>
      <c r="E123" t="s">
        <v>19</v>
      </c>
      <c r="F123">
        <v>1</v>
      </c>
      <c r="G123">
        <f t="shared" si="33"/>
        <v>150</v>
      </c>
      <c r="I123">
        <v>2014</v>
      </c>
      <c r="J123">
        <f t="shared" si="34"/>
        <v>152.5</v>
      </c>
      <c r="K123" cm="1">
        <f t="array" ref="K123">STOWA2024_NDJF_T(A123*60,J123,I123,"","")</f>
        <v>5957.7115381389231</v>
      </c>
      <c r="L123">
        <f t="shared" si="35"/>
        <v>1.6784968416117395E-4</v>
      </c>
    </row>
    <row r="124" spans="1:12" x14ac:dyDescent="0.3">
      <c r="A124">
        <v>96</v>
      </c>
      <c r="B124">
        <f t="shared" si="32"/>
        <v>5.2326186757842603E-5</v>
      </c>
      <c r="C124">
        <f t="shared" si="28"/>
        <v>5.2326186757842603E-5</v>
      </c>
      <c r="D124" t="s">
        <v>24</v>
      </c>
      <c r="E124" t="s">
        <v>19</v>
      </c>
      <c r="F124">
        <v>1</v>
      </c>
      <c r="G124">
        <f t="shared" si="33"/>
        <v>155</v>
      </c>
      <c r="I124">
        <v>2014</v>
      </c>
      <c r="J124">
        <f t="shared" si="34"/>
        <v>157.5</v>
      </c>
      <c r="K124" cm="1">
        <f t="array" ref="K124">STOWA2024_NDJF_T(A124*60,J124,I124,"","")</f>
        <v>8656.2476247465402</v>
      </c>
      <c r="L124">
        <f t="shared" si="35"/>
        <v>1.1552349740333134E-4</v>
      </c>
    </row>
    <row r="125" spans="1:12" x14ac:dyDescent="0.3">
      <c r="A125">
        <v>96</v>
      </c>
      <c r="B125" s="1">
        <f>L124</f>
        <v>1.1552349740333134E-4</v>
      </c>
      <c r="C125">
        <f t="shared" si="28"/>
        <v>1.1552349740333134E-4</v>
      </c>
      <c r="D125" t="s">
        <v>24</v>
      </c>
      <c r="E125" t="s">
        <v>19</v>
      </c>
      <c r="F125">
        <v>1</v>
      </c>
      <c r="G125">
        <f t="shared" si="33"/>
        <v>160</v>
      </c>
      <c r="I125">
        <v>2014</v>
      </c>
      <c r="J125" s="1">
        <v>666</v>
      </c>
      <c r="K125" cm="1">
        <f t="array" ref="K125">STOWA2024_NDJF_T(A125*60,J125,I125,"","")</f>
        <v>6124460677646247</v>
      </c>
      <c r="L125">
        <f>1/K125</f>
        <v>1.6327968332785836E-16</v>
      </c>
    </row>
    <row r="126" spans="1:12" x14ac:dyDescent="0.3">
      <c r="A126">
        <v>192</v>
      </c>
      <c r="B126" s="1">
        <f>365.25*24/A126 - L126</f>
        <v>20.880653082319185</v>
      </c>
      <c r="C126">
        <f>B126</f>
        <v>20.880653082319185</v>
      </c>
      <c r="D126" t="s">
        <v>24</v>
      </c>
      <c r="E126" t="s">
        <v>19</v>
      </c>
      <c r="F126">
        <v>1</v>
      </c>
      <c r="G126">
        <v>10</v>
      </c>
      <c r="I126">
        <v>2014</v>
      </c>
      <c r="J126" s="1">
        <v>12.5</v>
      </c>
      <c r="K126" cm="1">
        <f t="array" ref="K126">STOWA2024_NDJF_T(A126*60,J126,I126,"","")</f>
        <v>4.0362296953836932E-2</v>
      </c>
      <c r="L126">
        <f>1/K126</f>
        <v>24.775596917680815</v>
      </c>
    </row>
    <row r="127" spans="1:12" x14ac:dyDescent="0.3">
      <c r="A127">
        <v>192</v>
      </c>
      <c r="B127">
        <f t="shared" ref="B127:B131" si="36">L126-L127</f>
        <v>6.1056833613249104</v>
      </c>
      <c r="C127">
        <f t="shared" ref="C127:C156" si="37">B127</f>
        <v>6.1056833613249104</v>
      </c>
      <c r="D127" t="s">
        <v>24</v>
      </c>
      <c r="E127" t="s">
        <v>19</v>
      </c>
      <c r="F127">
        <v>1</v>
      </c>
      <c r="G127">
        <f t="shared" ref="G127:G131" si="38">G126+5</f>
        <v>15</v>
      </c>
      <c r="I127">
        <v>2014</v>
      </c>
      <c r="J127">
        <f t="shared" ref="J127:J131" si="39">AVERAGE(G127:G128)</f>
        <v>17.5</v>
      </c>
      <c r="K127" cm="1">
        <f t="array" ref="K127">STOWA2024_NDJF_T(A127*60,J127,I127,"","")</f>
        <v>5.3562111949873724E-2</v>
      </c>
      <c r="L127">
        <f t="shared" ref="L127:L131" si="40">1/K127</f>
        <v>18.669913556355905</v>
      </c>
    </row>
    <row r="128" spans="1:12" x14ac:dyDescent="0.3">
      <c r="A128">
        <v>192</v>
      </c>
      <c r="B128">
        <f t="shared" si="36"/>
        <v>4.6532827269646599</v>
      </c>
      <c r="C128">
        <f t="shared" si="37"/>
        <v>4.6532827269646599</v>
      </c>
      <c r="D128" t="s">
        <v>24</v>
      </c>
      <c r="E128" t="s">
        <v>19</v>
      </c>
      <c r="F128">
        <v>1</v>
      </c>
      <c r="G128">
        <f t="shared" si="38"/>
        <v>20</v>
      </c>
      <c r="I128">
        <v>2014</v>
      </c>
      <c r="J128">
        <f t="shared" si="39"/>
        <v>22.5</v>
      </c>
      <c r="K128" cm="1">
        <f t="array" ref="K128">STOWA2024_NDJF_T(A128*60,J128,I128,"","")</f>
        <v>7.1343820934708244E-2</v>
      </c>
      <c r="L128">
        <f t="shared" si="40"/>
        <v>14.016630829391245</v>
      </c>
    </row>
    <row r="129" spans="1:12" x14ac:dyDescent="0.3">
      <c r="A129">
        <v>192</v>
      </c>
      <c r="B129">
        <f t="shared" si="36"/>
        <v>3.5337693179326077</v>
      </c>
      <c r="C129">
        <f t="shared" si="37"/>
        <v>3.5337693179326077</v>
      </c>
      <c r="D129" t="s">
        <v>24</v>
      </c>
      <c r="E129" t="s">
        <v>19</v>
      </c>
      <c r="F129">
        <v>1</v>
      </c>
      <c r="G129">
        <f t="shared" si="38"/>
        <v>25</v>
      </c>
      <c r="I129">
        <v>2014</v>
      </c>
      <c r="J129">
        <f t="shared" si="39"/>
        <v>27.5</v>
      </c>
      <c r="K129" cm="1">
        <f t="array" ref="K129">STOWA2024_NDJF_T(A129*60,J129,I129,"","")</f>
        <v>9.5393800529265507E-2</v>
      </c>
      <c r="L129">
        <f t="shared" si="40"/>
        <v>10.482861511458637</v>
      </c>
    </row>
    <row r="130" spans="1:12" x14ac:dyDescent="0.3">
      <c r="A130">
        <v>192</v>
      </c>
      <c r="B130">
        <f t="shared" si="36"/>
        <v>2.6736574304814562</v>
      </c>
      <c r="C130">
        <f t="shared" si="37"/>
        <v>2.6736574304814562</v>
      </c>
      <c r="D130" t="s">
        <v>24</v>
      </c>
      <c r="E130" t="s">
        <v>19</v>
      </c>
      <c r="F130">
        <v>1</v>
      </c>
      <c r="G130">
        <f t="shared" si="38"/>
        <v>30</v>
      </c>
      <c r="I130">
        <v>2014</v>
      </c>
      <c r="J130">
        <f t="shared" si="39"/>
        <v>32.5</v>
      </c>
      <c r="K130" cm="1">
        <f t="array" ref="K130">STOWA2024_NDJF_T(A130*60,J130,I130,"","")</f>
        <v>0.12805402312841951</v>
      </c>
      <c r="L130">
        <f t="shared" si="40"/>
        <v>7.8092040809771808</v>
      </c>
    </row>
    <row r="131" spans="1:12" x14ac:dyDescent="0.3">
      <c r="A131">
        <v>192</v>
      </c>
      <c r="B131">
        <f t="shared" si="36"/>
        <v>2.0152072934508141</v>
      </c>
      <c r="C131">
        <f t="shared" si="37"/>
        <v>2.0152072934508141</v>
      </c>
      <c r="D131" t="s">
        <v>24</v>
      </c>
      <c r="E131" t="s">
        <v>19</v>
      </c>
      <c r="F131">
        <v>1</v>
      </c>
      <c r="G131">
        <f t="shared" si="38"/>
        <v>35</v>
      </c>
      <c r="I131">
        <v>2014</v>
      </c>
      <c r="J131">
        <f t="shared" si="39"/>
        <v>37.5</v>
      </c>
      <c r="K131" cm="1">
        <f t="array" ref="K131">STOWA2024_NDJF_T(A131*60,J131,I131,"","")</f>
        <v>0.17259243259382792</v>
      </c>
      <c r="L131">
        <f t="shared" si="40"/>
        <v>5.7939967875263667</v>
      </c>
    </row>
    <row r="132" spans="1:12" x14ac:dyDescent="0.3">
      <c r="A132">
        <v>192</v>
      </c>
      <c r="B132">
        <f>L131-L132</f>
        <v>1.5129912877654865</v>
      </c>
      <c r="C132">
        <f t="shared" si="37"/>
        <v>1.5129912877654865</v>
      </c>
      <c r="D132" t="s">
        <v>24</v>
      </c>
      <c r="E132" t="s">
        <v>19</v>
      </c>
      <c r="F132">
        <v>1</v>
      </c>
      <c r="G132">
        <f>G131+5</f>
        <v>40</v>
      </c>
      <c r="I132">
        <v>2014</v>
      </c>
      <c r="J132">
        <f>AVERAGE(G132:G133)</f>
        <v>42.5</v>
      </c>
      <c r="K132" cm="1">
        <f t="array" ref="K132">STOWA2024_NDJF_T(A132*60,J132,I132,"","")</f>
        <v>0.23358998255336413</v>
      </c>
      <c r="L132">
        <f>1/K132</f>
        <v>4.2810054997608802</v>
      </c>
    </row>
    <row r="133" spans="1:12" x14ac:dyDescent="0.3">
      <c r="A133">
        <v>192</v>
      </c>
      <c r="B133">
        <f t="shared" ref="B133:B155" si="41">L132-L133</f>
        <v>1.1313817312532555</v>
      </c>
      <c r="C133">
        <f t="shared" si="37"/>
        <v>1.1313817312532555</v>
      </c>
      <c r="D133" t="s">
        <v>24</v>
      </c>
      <c r="E133" t="s">
        <v>19</v>
      </c>
      <c r="F133">
        <v>1</v>
      </c>
      <c r="G133">
        <f t="shared" ref="G133:G156" si="42">G132+5</f>
        <v>45</v>
      </c>
      <c r="I133">
        <v>2014</v>
      </c>
      <c r="J133">
        <f t="shared" ref="J133:J155" si="43">AVERAGE(G133:G134)</f>
        <v>47.5</v>
      </c>
      <c r="K133" cm="1">
        <f t="array" ref="K133">STOWA2024_NDJF_T(A133*60,J133,I133,"","")</f>
        <v>0.31749823899564567</v>
      </c>
      <c r="L133">
        <f t="shared" ref="L133:L155" si="44">1/K133</f>
        <v>3.1496237685076247</v>
      </c>
    </row>
    <row r="134" spans="1:12" x14ac:dyDescent="0.3">
      <c r="A134">
        <v>192</v>
      </c>
      <c r="B134">
        <f t="shared" si="41"/>
        <v>0.84255626785013371</v>
      </c>
      <c r="C134">
        <f t="shared" si="37"/>
        <v>0.84255626785013371</v>
      </c>
      <c r="D134" t="s">
        <v>24</v>
      </c>
      <c r="E134" t="s">
        <v>19</v>
      </c>
      <c r="F134">
        <v>1</v>
      </c>
      <c r="G134">
        <f t="shared" si="42"/>
        <v>50</v>
      </c>
      <c r="I134">
        <v>2014</v>
      </c>
      <c r="J134">
        <f t="shared" si="43"/>
        <v>52.5</v>
      </c>
      <c r="K134" cm="1">
        <f t="array" ref="K134">STOWA2024_NDJF_T(A134*60,J134,I134,"","")</f>
        <v>0.43345068998415093</v>
      </c>
      <c r="L134">
        <f t="shared" si="44"/>
        <v>2.307067500657491</v>
      </c>
    </row>
    <row r="135" spans="1:12" x14ac:dyDescent="0.3">
      <c r="A135">
        <v>192</v>
      </c>
      <c r="B135">
        <f t="shared" si="41"/>
        <v>0.62477840494389381</v>
      </c>
      <c r="C135">
        <f t="shared" si="37"/>
        <v>0.62477840494389381</v>
      </c>
      <c r="D135" t="s">
        <v>24</v>
      </c>
      <c r="E135" t="s">
        <v>19</v>
      </c>
      <c r="F135">
        <v>1</v>
      </c>
      <c r="G135">
        <f t="shared" si="42"/>
        <v>55</v>
      </c>
      <c r="I135">
        <v>2014</v>
      </c>
      <c r="J135">
        <f t="shared" si="43"/>
        <v>57.5</v>
      </c>
      <c r="K135" cm="1">
        <f t="array" ref="K135">STOWA2024_NDJF_T(A135*60,J135,I135,"","")</f>
        <v>0.59442815301362795</v>
      </c>
      <c r="L135">
        <f t="shared" si="44"/>
        <v>1.6822890957135972</v>
      </c>
    </row>
    <row r="136" spans="1:12" x14ac:dyDescent="0.3">
      <c r="A136">
        <v>192</v>
      </c>
      <c r="B136">
        <f t="shared" si="41"/>
        <v>0.46128011281517667</v>
      </c>
      <c r="C136">
        <f t="shared" si="37"/>
        <v>0.46128011281517667</v>
      </c>
      <c r="D136" t="s">
        <v>24</v>
      </c>
      <c r="E136" t="s">
        <v>19</v>
      </c>
      <c r="F136">
        <v>1</v>
      </c>
      <c r="G136">
        <f t="shared" si="42"/>
        <v>60</v>
      </c>
      <c r="I136">
        <v>2014</v>
      </c>
      <c r="J136">
        <f t="shared" si="43"/>
        <v>62.5</v>
      </c>
      <c r="K136" cm="1">
        <f t="array" ref="K136">STOWA2024_NDJF_T(A136*60,J136,I136,"","")</f>
        <v>0.81899479365516925</v>
      </c>
      <c r="L136">
        <f t="shared" si="44"/>
        <v>1.2210089828984205</v>
      </c>
    </row>
    <row r="137" spans="1:12" x14ac:dyDescent="0.3">
      <c r="A137">
        <v>192</v>
      </c>
      <c r="B137">
        <f t="shared" si="41"/>
        <v>0.33897978278709762</v>
      </c>
      <c r="C137">
        <f t="shared" si="37"/>
        <v>0.33897978278709762</v>
      </c>
      <c r="D137" t="s">
        <v>24</v>
      </c>
      <c r="E137" t="s">
        <v>19</v>
      </c>
      <c r="F137">
        <v>1</v>
      </c>
      <c r="G137">
        <f t="shared" si="42"/>
        <v>65</v>
      </c>
      <c r="I137">
        <v>2014</v>
      </c>
      <c r="J137">
        <f t="shared" si="43"/>
        <v>67.5</v>
      </c>
      <c r="K137" cm="1">
        <f t="array" ref="K137">STOWA2024_NDJF_T(A137*60,J137,I137,"","")</f>
        <v>1.1337493133716976</v>
      </c>
      <c r="L137">
        <f t="shared" si="44"/>
        <v>0.88202920011132291</v>
      </c>
    </row>
    <row r="138" spans="1:12" x14ac:dyDescent="0.3">
      <c r="A138">
        <v>192</v>
      </c>
      <c r="B138">
        <f t="shared" si="41"/>
        <v>0.24804903158809855</v>
      </c>
      <c r="C138">
        <f t="shared" si="37"/>
        <v>0.24804903158809855</v>
      </c>
      <c r="D138" t="s">
        <v>24</v>
      </c>
      <c r="E138" t="s">
        <v>19</v>
      </c>
      <c r="F138">
        <v>1</v>
      </c>
      <c r="G138">
        <f t="shared" si="42"/>
        <v>70</v>
      </c>
      <c r="I138">
        <v>2014</v>
      </c>
      <c r="J138">
        <f t="shared" si="43"/>
        <v>72.5</v>
      </c>
      <c r="K138" cm="1">
        <f t="array" ref="K138">STOWA2024_NDJF_T(A138*60,J138,I138,"","")</f>
        <v>1.5773364052212737</v>
      </c>
      <c r="L138">
        <f t="shared" si="44"/>
        <v>0.63398016852322436</v>
      </c>
    </row>
    <row r="139" spans="1:12" x14ac:dyDescent="0.3">
      <c r="A139">
        <v>192</v>
      </c>
      <c r="B139">
        <f t="shared" si="41"/>
        <v>0.18060787025941044</v>
      </c>
      <c r="C139">
        <f t="shared" si="37"/>
        <v>0.18060787025941044</v>
      </c>
      <c r="D139" t="s">
        <v>24</v>
      </c>
      <c r="E139" t="s">
        <v>19</v>
      </c>
      <c r="F139">
        <v>1</v>
      </c>
      <c r="G139">
        <f t="shared" si="42"/>
        <v>75</v>
      </c>
      <c r="I139">
        <v>2014</v>
      </c>
      <c r="J139">
        <f t="shared" si="43"/>
        <v>77.5</v>
      </c>
      <c r="K139" cm="1">
        <f t="array" ref="K139">STOWA2024_NDJF_T(A139*60,J139,I139,"","")</f>
        <v>2.2056927691204185</v>
      </c>
      <c r="L139">
        <f t="shared" si="44"/>
        <v>0.45337229826381392</v>
      </c>
    </row>
    <row r="140" spans="1:12" x14ac:dyDescent="0.3">
      <c r="A140">
        <v>192</v>
      </c>
      <c r="B140">
        <f t="shared" si="41"/>
        <v>0.13085618254612247</v>
      </c>
      <c r="C140">
        <f t="shared" si="37"/>
        <v>0.13085618254612247</v>
      </c>
      <c r="D140" t="s">
        <v>24</v>
      </c>
      <c r="E140" t="s">
        <v>19</v>
      </c>
      <c r="F140">
        <v>1</v>
      </c>
      <c r="G140">
        <f t="shared" si="42"/>
        <v>80</v>
      </c>
      <c r="I140">
        <v>2014</v>
      </c>
      <c r="J140">
        <f t="shared" si="43"/>
        <v>82.5</v>
      </c>
      <c r="K140" cm="1">
        <f t="array" ref="K140">STOWA2024_NDJF_T(A140*60,J140,I140,"","")</f>
        <v>3.1006202520289921</v>
      </c>
      <c r="L140">
        <f t="shared" si="44"/>
        <v>0.32251611571769145</v>
      </c>
    </row>
    <row r="141" spans="1:12" x14ac:dyDescent="0.3">
      <c r="A141">
        <v>192</v>
      </c>
      <c r="B141">
        <f t="shared" si="41"/>
        <v>9.4325873953039957E-2</v>
      </c>
      <c r="C141">
        <f t="shared" si="37"/>
        <v>9.4325873953039957E-2</v>
      </c>
      <c r="D141" t="s">
        <v>24</v>
      </c>
      <c r="E141" t="s">
        <v>19</v>
      </c>
      <c r="F141">
        <v>1</v>
      </c>
      <c r="G141">
        <f t="shared" si="42"/>
        <v>85</v>
      </c>
      <c r="I141">
        <v>2014</v>
      </c>
      <c r="J141">
        <f t="shared" si="43"/>
        <v>87.5</v>
      </c>
      <c r="K141" cm="1">
        <f t="array" ref="K141">STOWA2024_NDJF_T(A141*60,J141,I141,"","")</f>
        <v>4.3823083417886455</v>
      </c>
      <c r="L141">
        <f t="shared" si="44"/>
        <v>0.2281902417646515</v>
      </c>
    </row>
    <row r="142" spans="1:12" x14ac:dyDescent="0.3">
      <c r="A142">
        <v>192</v>
      </c>
      <c r="B142">
        <f t="shared" si="41"/>
        <v>6.7640595965675149E-2</v>
      </c>
      <c r="C142">
        <f t="shared" si="37"/>
        <v>6.7640595965675149E-2</v>
      </c>
      <c r="D142" t="s">
        <v>24</v>
      </c>
      <c r="E142" t="s">
        <v>19</v>
      </c>
      <c r="F142">
        <v>1</v>
      </c>
      <c r="G142">
        <f t="shared" si="42"/>
        <v>90</v>
      </c>
      <c r="I142">
        <v>2014</v>
      </c>
      <c r="J142">
        <f t="shared" si="43"/>
        <v>92.5</v>
      </c>
      <c r="K142" cm="1">
        <f t="array" ref="K142">STOWA2024_NDJF_T(A142*60,J142,I142,"","")</f>
        <v>6.2286029659143347</v>
      </c>
      <c r="L142">
        <f t="shared" si="44"/>
        <v>0.16054964579897635</v>
      </c>
    </row>
    <row r="143" spans="1:12" x14ac:dyDescent="0.3">
      <c r="A143">
        <v>192</v>
      </c>
      <c r="B143">
        <f t="shared" si="41"/>
        <v>4.8240475183023906E-2</v>
      </c>
      <c r="C143">
        <f t="shared" si="37"/>
        <v>4.8240475183023906E-2</v>
      </c>
      <c r="D143" t="s">
        <v>24</v>
      </c>
      <c r="E143" t="s">
        <v>19</v>
      </c>
      <c r="F143">
        <v>1</v>
      </c>
      <c r="G143">
        <f t="shared" si="42"/>
        <v>95</v>
      </c>
      <c r="I143">
        <v>2014</v>
      </c>
      <c r="J143">
        <f t="shared" si="43"/>
        <v>97.5</v>
      </c>
      <c r="K143" cm="1">
        <f t="array" ref="K143">STOWA2024_NDJF_T(A143*60,J143,I143,"","")</f>
        <v>8.9039923856223329</v>
      </c>
      <c r="L143">
        <f t="shared" si="44"/>
        <v>0.11230917061595244</v>
      </c>
    </row>
    <row r="144" spans="1:12" x14ac:dyDescent="0.3">
      <c r="A144">
        <v>192</v>
      </c>
      <c r="B144">
        <f t="shared" si="41"/>
        <v>3.4213962079270396E-2</v>
      </c>
      <c r="C144">
        <f t="shared" si="37"/>
        <v>3.4213962079270396E-2</v>
      </c>
      <c r="D144" t="s">
        <v>24</v>
      </c>
      <c r="E144" t="s">
        <v>19</v>
      </c>
      <c r="F144">
        <v>1</v>
      </c>
      <c r="G144">
        <f t="shared" si="42"/>
        <v>100</v>
      </c>
      <c r="I144">
        <v>2014</v>
      </c>
      <c r="J144">
        <f t="shared" si="43"/>
        <v>102.5</v>
      </c>
      <c r="K144" cm="1">
        <f t="array" ref="K144">STOWA2024_NDJF_T(A144*60,J144,I144,"","")</f>
        <v>12.804882895348063</v>
      </c>
      <c r="L144">
        <f t="shared" si="44"/>
        <v>7.8095208536682045E-2</v>
      </c>
    </row>
    <row r="145" spans="1:12" x14ac:dyDescent="0.3">
      <c r="A145">
        <v>192</v>
      </c>
      <c r="B145">
        <f t="shared" si="41"/>
        <v>2.4125255300220264E-2</v>
      </c>
      <c r="C145">
        <f t="shared" si="37"/>
        <v>2.4125255300220264E-2</v>
      </c>
      <c r="D145" t="s">
        <v>24</v>
      </c>
      <c r="E145" t="s">
        <v>19</v>
      </c>
      <c r="F145">
        <v>1</v>
      </c>
      <c r="G145">
        <f t="shared" si="42"/>
        <v>105</v>
      </c>
      <c r="I145">
        <v>2014</v>
      </c>
      <c r="J145">
        <f t="shared" si="43"/>
        <v>107.5</v>
      </c>
      <c r="K145" cm="1">
        <f t="array" ref="K145">STOWA2024_NDJF_T(A145*60,J145,I145,"","")</f>
        <v>18.52882835785757</v>
      </c>
      <c r="L145">
        <f t="shared" si="44"/>
        <v>5.3969953236461782E-2</v>
      </c>
    </row>
    <row r="146" spans="1:12" x14ac:dyDescent="0.3">
      <c r="A146">
        <v>192</v>
      </c>
      <c r="B146">
        <f t="shared" si="41"/>
        <v>1.6909953688418203E-2</v>
      </c>
      <c r="C146">
        <f t="shared" si="37"/>
        <v>1.6909953688418203E-2</v>
      </c>
      <c r="D146" t="s">
        <v>24</v>
      </c>
      <c r="E146" t="s">
        <v>19</v>
      </c>
      <c r="F146">
        <v>1</v>
      </c>
      <c r="G146">
        <f t="shared" si="42"/>
        <v>110</v>
      </c>
      <c r="I146">
        <v>2014</v>
      </c>
      <c r="J146">
        <f t="shared" si="43"/>
        <v>112.5</v>
      </c>
      <c r="K146" cm="1">
        <f t="array" ref="K146">STOWA2024_NDJF_T(A146*60,J146,I146,"","")</f>
        <v>26.983270701437196</v>
      </c>
      <c r="L146">
        <f t="shared" si="44"/>
        <v>3.7059999548043579E-2</v>
      </c>
    </row>
    <row r="147" spans="1:12" x14ac:dyDescent="0.3">
      <c r="A147">
        <v>192</v>
      </c>
      <c r="B147">
        <f t="shared" si="41"/>
        <v>1.177942991161977E-2</v>
      </c>
      <c r="C147">
        <f t="shared" si="37"/>
        <v>1.177942991161977E-2</v>
      </c>
      <c r="D147" t="s">
        <v>24</v>
      </c>
      <c r="E147" t="s">
        <v>19</v>
      </c>
      <c r="F147">
        <v>1</v>
      </c>
      <c r="G147">
        <f t="shared" si="42"/>
        <v>115</v>
      </c>
      <c r="I147">
        <v>2014</v>
      </c>
      <c r="J147">
        <f t="shared" si="43"/>
        <v>117.5</v>
      </c>
      <c r="K147" cm="1">
        <f t="array" ref="K147">STOWA2024_NDJF_T(A147*60,J147,I147,"","")</f>
        <v>39.556070704958216</v>
      </c>
      <c r="L147">
        <f t="shared" si="44"/>
        <v>2.5280569636423809E-2</v>
      </c>
    </row>
    <row r="148" spans="1:12" x14ac:dyDescent="0.3">
      <c r="A148">
        <v>192</v>
      </c>
      <c r="B148">
        <f t="shared" si="41"/>
        <v>8.1530874978280564E-3</v>
      </c>
      <c r="C148">
        <f t="shared" si="37"/>
        <v>8.1530874978280564E-3</v>
      </c>
      <c r="D148" t="s">
        <v>24</v>
      </c>
      <c r="E148" t="s">
        <v>19</v>
      </c>
      <c r="F148">
        <v>1</v>
      </c>
      <c r="G148">
        <f t="shared" si="42"/>
        <v>120</v>
      </c>
      <c r="I148">
        <v>2014</v>
      </c>
      <c r="J148">
        <f t="shared" si="43"/>
        <v>122.5</v>
      </c>
      <c r="K148" cm="1">
        <f t="array" ref="K148">STOWA2024_NDJF_T(A148*60,J148,I148,"","")</f>
        <v>58.385698020759285</v>
      </c>
      <c r="L148">
        <f t="shared" si="44"/>
        <v>1.7127482138595752E-2</v>
      </c>
    </row>
    <row r="149" spans="1:12" x14ac:dyDescent="0.3">
      <c r="A149">
        <v>192</v>
      </c>
      <c r="B149">
        <f t="shared" si="41"/>
        <v>5.6058478505288719E-3</v>
      </c>
      <c r="C149">
        <f t="shared" si="37"/>
        <v>5.6058478505288719E-3</v>
      </c>
      <c r="D149" t="s">
        <v>24</v>
      </c>
      <c r="E149" t="s">
        <v>19</v>
      </c>
      <c r="F149">
        <v>1</v>
      </c>
      <c r="G149">
        <f t="shared" si="42"/>
        <v>125</v>
      </c>
      <c r="I149">
        <v>2014</v>
      </c>
      <c r="J149">
        <f t="shared" si="43"/>
        <v>127.5</v>
      </c>
      <c r="K149" cm="1">
        <f t="array" ref="K149">STOWA2024_NDJF_T(A149*60,J149,I149,"","")</f>
        <v>86.793242607579913</v>
      </c>
      <c r="L149">
        <f t="shared" si="44"/>
        <v>1.152163428806688E-2</v>
      </c>
    </row>
    <row r="150" spans="1:12" x14ac:dyDescent="0.3">
      <c r="A150">
        <v>192</v>
      </c>
      <c r="B150">
        <f t="shared" si="41"/>
        <v>3.8279050942456256E-3</v>
      </c>
      <c r="C150">
        <f t="shared" si="37"/>
        <v>3.8279050942456256E-3</v>
      </c>
      <c r="D150" t="s">
        <v>24</v>
      </c>
      <c r="E150" t="s">
        <v>19</v>
      </c>
      <c r="F150">
        <v>1</v>
      </c>
      <c r="G150">
        <f t="shared" si="42"/>
        <v>130</v>
      </c>
      <c r="I150">
        <v>2014</v>
      </c>
      <c r="J150">
        <f t="shared" si="43"/>
        <v>132.5</v>
      </c>
      <c r="K150" cm="1">
        <f t="array" ref="K150">STOWA2024_NDJF_T(A150*60,J150,I150,"","")</f>
        <v>129.97598106300498</v>
      </c>
      <c r="L150">
        <f t="shared" si="44"/>
        <v>7.6937291938212549E-3</v>
      </c>
    </row>
    <row r="151" spans="1:12" x14ac:dyDescent="0.3">
      <c r="A151">
        <v>192</v>
      </c>
      <c r="B151">
        <f t="shared" si="41"/>
        <v>2.5952478802876199E-3</v>
      </c>
      <c r="C151">
        <f t="shared" si="37"/>
        <v>2.5952478802876199E-3</v>
      </c>
      <c r="D151" t="s">
        <v>24</v>
      </c>
      <c r="E151" t="s">
        <v>19</v>
      </c>
      <c r="F151">
        <v>1</v>
      </c>
      <c r="G151">
        <f t="shared" si="42"/>
        <v>135</v>
      </c>
      <c r="I151">
        <v>2014</v>
      </c>
      <c r="J151">
        <f t="shared" si="43"/>
        <v>137.5</v>
      </c>
      <c r="K151" cm="1">
        <f t="array" ref="K151">STOWA2024_NDJF_T(A151*60,J151,I151,"","")</f>
        <v>196.13683732556902</v>
      </c>
      <c r="L151">
        <f t="shared" si="44"/>
        <v>5.098481313533635E-3</v>
      </c>
    </row>
    <row r="152" spans="1:12" x14ac:dyDescent="0.3">
      <c r="A152">
        <v>192</v>
      </c>
      <c r="B152">
        <f t="shared" si="41"/>
        <v>1.7465291153031313E-3</v>
      </c>
      <c r="C152">
        <f t="shared" si="37"/>
        <v>1.7465291153031313E-3</v>
      </c>
      <c r="D152" t="s">
        <v>24</v>
      </c>
      <c r="E152" t="s">
        <v>19</v>
      </c>
      <c r="F152">
        <v>1</v>
      </c>
      <c r="G152">
        <f t="shared" si="42"/>
        <v>140</v>
      </c>
      <c r="I152">
        <v>2014</v>
      </c>
      <c r="J152">
        <f t="shared" si="43"/>
        <v>142.5</v>
      </c>
      <c r="K152" cm="1">
        <f t="array" ref="K152">STOWA2024_NDJF_T(A152*60,J152,I152,"","")</f>
        <v>298.33361004608008</v>
      </c>
      <c r="L152">
        <f t="shared" si="44"/>
        <v>3.3519521982305037E-3</v>
      </c>
    </row>
    <row r="153" spans="1:12" x14ac:dyDescent="0.3">
      <c r="A153">
        <v>192</v>
      </c>
      <c r="B153">
        <f t="shared" si="41"/>
        <v>1.1663572411326137E-3</v>
      </c>
      <c r="C153">
        <f t="shared" si="37"/>
        <v>1.1663572411326137E-3</v>
      </c>
      <c r="D153" t="s">
        <v>24</v>
      </c>
      <c r="E153" t="s">
        <v>19</v>
      </c>
      <c r="F153">
        <v>1</v>
      </c>
      <c r="G153">
        <f t="shared" si="42"/>
        <v>145</v>
      </c>
      <c r="I153">
        <v>2014</v>
      </c>
      <c r="J153">
        <f t="shared" si="43"/>
        <v>147.5</v>
      </c>
      <c r="K153" cm="1">
        <f t="array" ref="K153">STOWA2024_NDJF_T(A153*60,J153,I153,"","")</f>
        <v>457.5413192423519</v>
      </c>
      <c r="L153">
        <f t="shared" si="44"/>
        <v>2.18559495709789E-3</v>
      </c>
    </row>
    <row r="154" spans="1:12" x14ac:dyDescent="0.3">
      <c r="A154">
        <v>192</v>
      </c>
      <c r="B154">
        <f t="shared" si="41"/>
        <v>7.7268259167178753E-4</v>
      </c>
      <c r="C154">
        <f t="shared" si="37"/>
        <v>7.7268259167178753E-4</v>
      </c>
      <c r="D154" t="s">
        <v>24</v>
      </c>
      <c r="E154" t="s">
        <v>19</v>
      </c>
      <c r="F154">
        <v>1</v>
      </c>
      <c r="G154">
        <f t="shared" si="42"/>
        <v>150</v>
      </c>
      <c r="I154">
        <v>2014</v>
      </c>
      <c r="J154">
        <f t="shared" si="43"/>
        <v>152.5</v>
      </c>
      <c r="K154" cm="1">
        <f t="array" ref="K154">STOWA2024_NDJF_T(A154*60,J154,I154,"","")</f>
        <v>707.75797881733638</v>
      </c>
      <c r="L154">
        <f t="shared" si="44"/>
        <v>1.4129123654261025E-3</v>
      </c>
    </row>
    <row r="155" spans="1:12" x14ac:dyDescent="0.3">
      <c r="A155">
        <v>192</v>
      </c>
      <c r="B155">
        <f t="shared" si="41"/>
        <v>5.0763474399121713E-4</v>
      </c>
      <c r="C155">
        <f t="shared" si="37"/>
        <v>5.0763474399121713E-4</v>
      </c>
      <c r="D155" t="s">
        <v>24</v>
      </c>
      <c r="E155" t="s">
        <v>19</v>
      </c>
      <c r="F155">
        <v>1</v>
      </c>
      <c r="G155">
        <f t="shared" si="42"/>
        <v>155</v>
      </c>
      <c r="I155">
        <v>2014</v>
      </c>
      <c r="J155">
        <f t="shared" si="43"/>
        <v>157.5</v>
      </c>
      <c r="K155" cm="1">
        <f t="array" ref="K155">STOWA2024_NDJF_T(A155*60,J155,I155,"","")</f>
        <v>1104.6335138771879</v>
      </c>
      <c r="L155">
        <f t="shared" si="44"/>
        <v>9.0527762143488533E-4</v>
      </c>
    </row>
    <row r="156" spans="1:12" x14ac:dyDescent="0.3">
      <c r="A156">
        <v>192</v>
      </c>
      <c r="B156" s="1">
        <f>L155</f>
        <v>9.0527762143488533E-4</v>
      </c>
      <c r="C156">
        <f t="shared" si="37"/>
        <v>9.0527762143488533E-4</v>
      </c>
      <c r="D156" t="s">
        <v>24</v>
      </c>
      <c r="E156" t="s">
        <v>19</v>
      </c>
      <c r="F156">
        <v>1</v>
      </c>
      <c r="G156">
        <f t="shared" si="42"/>
        <v>160</v>
      </c>
      <c r="I156">
        <v>2014</v>
      </c>
      <c r="J156" s="1">
        <v>555</v>
      </c>
      <c r="K156" cm="1">
        <f t="array" ref="K156">STOWA2024_NDJF_T(A156*60,J156,I156,"","")</f>
        <v>5.5604426470731321E+295</v>
      </c>
      <c r="L156">
        <f>1/K156</f>
        <v>1.7984179740193404E-296</v>
      </c>
    </row>
    <row r="157" spans="1:12" x14ac:dyDescent="0.3">
      <c r="A157">
        <v>216</v>
      </c>
      <c r="B157" s="1">
        <f>365.25*24/A157 - L157</f>
        <v>16.842398547594936</v>
      </c>
      <c r="C157">
        <f>B157</f>
        <v>16.842398547594936</v>
      </c>
      <c r="D157" t="s">
        <v>24</v>
      </c>
      <c r="E157" t="s">
        <v>19</v>
      </c>
      <c r="F157">
        <v>1</v>
      </c>
      <c r="G157">
        <v>10</v>
      </c>
      <c r="I157">
        <v>2014</v>
      </c>
      <c r="J157" s="1">
        <v>12.5</v>
      </c>
      <c r="K157" cm="1">
        <f t="array" ref="K157">STOWA2024_NDJF_T(A157*60,J157,I157,"","")</f>
        <v>4.2121340588522981E-2</v>
      </c>
      <c r="L157">
        <f>1/K157</f>
        <v>23.7409347857384</v>
      </c>
    </row>
    <row r="158" spans="1:12" x14ac:dyDescent="0.3">
      <c r="A158">
        <v>216</v>
      </c>
      <c r="B158">
        <f t="shared" ref="B158:B162" si="45">L157-L158</f>
        <v>5.3197960075095061</v>
      </c>
      <c r="C158">
        <f t="shared" ref="C158:C187" si="46">B158</f>
        <v>5.3197960075095061</v>
      </c>
      <c r="D158" t="s">
        <v>24</v>
      </c>
      <c r="E158" t="s">
        <v>19</v>
      </c>
      <c r="F158">
        <v>1</v>
      </c>
      <c r="G158">
        <f t="shared" ref="G158:G162" si="47">G157+5</f>
        <v>15</v>
      </c>
      <c r="I158">
        <v>2014</v>
      </c>
      <c r="J158">
        <f t="shared" ref="J158:J162" si="48">AVERAGE(G158:G159)</f>
        <v>17.5</v>
      </c>
      <c r="K158" cm="1">
        <f t="array" ref="K158">STOWA2024_NDJF_T(A158*60,J158,I158,"","")</f>
        <v>5.42854604179984E-2</v>
      </c>
      <c r="L158">
        <f t="shared" ref="L158:L162" si="49">1/K158</f>
        <v>18.421138778228894</v>
      </c>
    </row>
    <row r="159" spans="1:12" x14ac:dyDescent="0.3">
      <c r="A159">
        <v>216</v>
      </c>
      <c r="B159">
        <f t="shared" si="45"/>
        <v>4.1867114818759994</v>
      </c>
      <c r="C159">
        <f t="shared" si="46"/>
        <v>4.1867114818759994</v>
      </c>
      <c r="D159" t="s">
        <v>24</v>
      </c>
      <c r="E159" t="s">
        <v>19</v>
      </c>
      <c r="F159">
        <v>1</v>
      </c>
      <c r="G159">
        <f t="shared" si="47"/>
        <v>20</v>
      </c>
      <c r="I159">
        <v>2014</v>
      </c>
      <c r="J159">
        <f t="shared" si="48"/>
        <v>22.5</v>
      </c>
      <c r="K159" cm="1">
        <f t="array" ref="K159">STOWA2024_NDJF_T(A159*60,J159,I159,"","")</f>
        <v>7.0252211710422466E-2</v>
      </c>
      <c r="L159">
        <f t="shared" si="49"/>
        <v>14.234427296352894</v>
      </c>
    </row>
    <row r="160" spans="1:12" x14ac:dyDescent="0.3">
      <c r="A160">
        <v>216</v>
      </c>
      <c r="B160">
        <f t="shared" si="45"/>
        <v>3.2819341464601806</v>
      </c>
      <c r="C160">
        <f t="shared" si="46"/>
        <v>3.2819341464601806</v>
      </c>
      <c r="D160" t="s">
        <v>24</v>
      </c>
      <c r="E160" t="s">
        <v>19</v>
      </c>
      <c r="F160">
        <v>1</v>
      </c>
      <c r="G160">
        <f t="shared" si="47"/>
        <v>25</v>
      </c>
      <c r="I160">
        <v>2014</v>
      </c>
      <c r="J160">
        <f t="shared" si="48"/>
        <v>27.5</v>
      </c>
      <c r="K160" cm="1">
        <f t="array" ref="K160">STOWA2024_NDJF_T(A160*60,J160,I160,"","")</f>
        <v>9.1303412502914516E-2</v>
      </c>
      <c r="L160">
        <f t="shared" si="49"/>
        <v>10.952493149892714</v>
      </c>
    </row>
    <row r="161" spans="1:12" x14ac:dyDescent="0.3">
      <c r="A161">
        <v>216</v>
      </c>
      <c r="B161">
        <f t="shared" si="45"/>
        <v>2.5622472751952596</v>
      </c>
      <c r="C161">
        <f t="shared" si="46"/>
        <v>2.5622472751952596</v>
      </c>
      <c r="D161" t="s">
        <v>24</v>
      </c>
      <c r="E161" t="s">
        <v>19</v>
      </c>
      <c r="F161">
        <v>1</v>
      </c>
      <c r="G161">
        <f t="shared" si="47"/>
        <v>30</v>
      </c>
      <c r="I161">
        <v>2014</v>
      </c>
      <c r="J161">
        <f t="shared" si="48"/>
        <v>32.5</v>
      </c>
      <c r="K161" cm="1">
        <f t="array" ref="K161">STOWA2024_NDJF_T(A161*60,J161,I161,"","")</f>
        <v>0.11918601849508483</v>
      </c>
      <c r="L161">
        <f t="shared" si="49"/>
        <v>8.3902458746974542</v>
      </c>
    </row>
    <row r="162" spans="1:12" x14ac:dyDescent="0.3">
      <c r="A162">
        <v>216</v>
      </c>
      <c r="B162">
        <f t="shared" si="45"/>
        <v>1.9920078461823136</v>
      </c>
      <c r="C162">
        <f t="shared" si="46"/>
        <v>1.9920078461823136</v>
      </c>
      <c r="D162" t="s">
        <v>24</v>
      </c>
      <c r="E162" t="s">
        <v>19</v>
      </c>
      <c r="F162">
        <v>1</v>
      </c>
      <c r="G162">
        <f t="shared" si="47"/>
        <v>35</v>
      </c>
      <c r="I162">
        <v>2014</v>
      </c>
      <c r="J162">
        <f t="shared" si="48"/>
        <v>37.5</v>
      </c>
      <c r="K162" cm="1">
        <f t="array" ref="K162">STOWA2024_NDJF_T(A162*60,J162,I162,"","")</f>
        <v>0.15629302872810957</v>
      </c>
      <c r="L162">
        <f t="shared" si="49"/>
        <v>6.3982380285151406</v>
      </c>
    </row>
    <row r="163" spans="1:12" x14ac:dyDescent="0.3">
      <c r="A163">
        <v>216</v>
      </c>
      <c r="B163">
        <f>L162-L163</f>
        <v>1.541982342701492</v>
      </c>
      <c r="C163">
        <f t="shared" si="46"/>
        <v>1.541982342701492</v>
      </c>
      <c r="D163" t="s">
        <v>24</v>
      </c>
      <c r="E163" t="s">
        <v>19</v>
      </c>
      <c r="F163">
        <v>1</v>
      </c>
      <c r="G163">
        <f>G162+5</f>
        <v>40</v>
      </c>
      <c r="I163">
        <v>2014</v>
      </c>
      <c r="J163">
        <f>AVERAGE(G163:G164)</f>
        <v>42.5</v>
      </c>
      <c r="K163" cm="1">
        <f t="array" ref="K163">STOWA2024_NDJF_T(A163*60,J163,I163,"","")</f>
        <v>0.20591996482418604</v>
      </c>
      <c r="L163">
        <f>1/K163</f>
        <v>4.8562556858136485</v>
      </c>
    </row>
    <row r="164" spans="1:12" x14ac:dyDescent="0.3">
      <c r="A164">
        <v>216</v>
      </c>
      <c r="B164">
        <f t="shared" ref="B164:B186" si="50">L163-L164</f>
        <v>1.1882845963556661</v>
      </c>
      <c r="C164">
        <f t="shared" si="46"/>
        <v>1.1882845963556661</v>
      </c>
      <c r="D164" t="s">
        <v>24</v>
      </c>
      <c r="E164" t="s">
        <v>19</v>
      </c>
      <c r="F164">
        <v>1</v>
      </c>
      <c r="G164">
        <f t="shared" ref="G164:G187" si="51">G163+5</f>
        <v>45</v>
      </c>
      <c r="I164">
        <v>2014</v>
      </c>
      <c r="J164">
        <f t="shared" ref="J164:J186" si="52">AVERAGE(G164:G165)</f>
        <v>47.5</v>
      </c>
      <c r="K164" cm="1">
        <f t="array" ref="K164">STOWA2024_NDJF_T(A164*60,J164,I164,"","")</f>
        <v>0.27263028404833212</v>
      </c>
      <c r="L164">
        <f t="shared" ref="L164:L186" si="53">1/K164</f>
        <v>3.6679710894579824</v>
      </c>
    </row>
    <row r="165" spans="1:12" x14ac:dyDescent="0.3">
      <c r="A165">
        <v>216</v>
      </c>
      <c r="B165">
        <f t="shared" si="50"/>
        <v>0.91147505017600672</v>
      </c>
      <c r="C165">
        <f t="shared" si="46"/>
        <v>0.91147505017600672</v>
      </c>
      <c r="D165" t="s">
        <v>24</v>
      </c>
      <c r="E165" t="s">
        <v>19</v>
      </c>
      <c r="F165">
        <v>1</v>
      </c>
      <c r="G165">
        <f t="shared" si="51"/>
        <v>50</v>
      </c>
      <c r="I165">
        <v>2014</v>
      </c>
      <c r="J165">
        <f t="shared" si="52"/>
        <v>52.5</v>
      </c>
      <c r="K165" cm="1">
        <f t="array" ref="K165">STOWA2024_NDJF_T(A165*60,J165,I165,"","")</f>
        <v>0.36277940753380672</v>
      </c>
      <c r="L165">
        <f t="shared" si="53"/>
        <v>2.7564960392819757</v>
      </c>
    </row>
    <row r="166" spans="1:12" x14ac:dyDescent="0.3">
      <c r="A166">
        <v>216</v>
      </c>
      <c r="B166">
        <f t="shared" si="50"/>
        <v>0.69580550462946089</v>
      </c>
      <c r="C166">
        <f t="shared" si="46"/>
        <v>0.69580550462946089</v>
      </c>
      <c r="D166" t="s">
        <v>24</v>
      </c>
      <c r="E166" t="s">
        <v>19</v>
      </c>
      <c r="F166">
        <v>1</v>
      </c>
      <c r="G166">
        <f t="shared" si="51"/>
        <v>55</v>
      </c>
      <c r="I166">
        <v>2014</v>
      </c>
      <c r="J166">
        <f t="shared" si="52"/>
        <v>57.5</v>
      </c>
      <c r="K166" cm="1">
        <f t="array" ref="K166">STOWA2024_NDJF_T(A166*60,J166,I166,"","")</f>
        <v>0.48527422394776304</v>
      </c>
      <c r="L166">
        <f t="shared" si="53"/>
        <v>2.0606905346525148</v>
      </c>
    </row>
    <row r="167" spans="1:12" x14ac:dyDescent="0.3">
      <c r="A167">
        <v>216</v>
      </c>
      <c r="B167">
        <f t="shared" si="50"/>
        <v>0.52851563743963603</v>
      </c>
      <c r="C167">
        <f t="shared" si="46"/>
        <v>0.52851563743963603</v>
      </c>
      <c r="D167" t="s">
        <v>24</v>
      </c>
      <c r="E167" t="s">
        <v>19</v>
      </c>
      <c r="F167">
        <v>1</v>
      </c>
      <c r="G167">
        <f t="shared" si="51"/>
        <v>60</v>
      </c>
      <c r="I167">
        <v>2014</v>
      </c>
      <c r="J167">
        <f t="shared" si="52"/>
        <v>62.5</v>
      </c>
      <c r="K167" cm="1">
        <f t="array" ref="K167">STOWA2024_NDJF_T(A167*60,J167,I167,"","")</f>
        <v>0.65266700415145951</v>
      </c>
      <c r="L167">
        <f t="shared" si="53"/>
        <v>1.5321748972128788</v>
      </c>
    </row>
    <row r="168" spans="1:12" x14ac:dyDescent="0.3">
      <c r="A168">
        <v>216</v>
      </c>
      <c r="B168">
        <f t="shared" si="50"/>
        <v>0.39936113062178547</v>
      </c>
      <c r="C168">
        <f t="shared" si="46"/>
        <v>0.39936113062178547</v>
      </c>
      <c r="D168" t="s">
        <v>24</v>
      </c>
      <c r="E168" t="s">
        <v>19</v>
      </c>
      <c r="F168">
        <v>1</v>
      </c>
      <c r="G168">
        <f t="shared" si="51"/>
        <v>65</v>
      </c>
      <c r="I168">
        <v>2014</v>
      </c>
      <c r="J168">
        <f t="shared" si="52"/>
        <v>67.5</v>
      </c>
      <c r="K168" cm="1">
        <f t="array" ref="K168">STOWA2024_NDJF_T(A168*60,J168,I168,"","")</f>
        <v>0.88275763368345916</v>
      </c>
      <c r="L168">
        <f t="shared" si="53"/>
        <v>1.1328137665910933</v>
      </c>
    </row>
    <row r="169" spans="1:12" x14ac:dyDescent="0.3">
      <c r="A169">
        <v>216</v>
      </c>
      <c r="B169">
        <f t="shared" si="50"/>
        <v>0.30010451098110313</v>
      </c>
      <c r="C169">
        <f t="shared" si="46"/>
        <v>0.30010451098110313</v>
      </c>
      <c r="D169" t="s">
        <v>24</v>
      </c>
      <c r="E169" t="s">
        <v>19</v>
      </c>
      <c r="F169">
        <v>1</v>
      </c>
      <c r="G169">
        <f t="shared" si="51"/>
        <v>70</v>
      </c>
      <c r="I169">
        <v>2014</v>
      </c>
      <c r="J169">
        <f t="shared" si="52"/>
        <v>72.5</v>
      </c>
      <c r="K169" cm="1">
        <f t="array" ref="K169">STOWA2024_NDJF_T(A169*60,J169,I169,"","")</f>
        <v>1.2008993454353563</v>
      </c>
      <c r="L169">
        <f t="shared" si="53"/>
        <v>0.83270925560999021</v>
      </c>
    </row>
    <row r="170" spans="1:12" x14ac:dyDescent="0.3">
      <c r="A170">
        <v>216</v>
      </c>
      <c r="B170">
        <f t="shared" si="50"/>
        <v>0.22435774852919044</v>
      </c>
      <c r="C170">
        <f t="shared" si="46"/>
        <v>0.22435774852919044</v>
      </c>
      <c r="D170" t="s">
        <v>24</v>
      </c>
      <c r="E170" t="s">
        <v>19</v>
      </c>
      <c r="F170">
        <v>1</v>
      </c>
      <c r="G170">
        <f t="shared" si="51"/>
        <v>75</v>
      </c>
      <c r="I170">
        <v>2014</v>
      </c>
      <c r="J170">
        <f t="shared" si="52"/>
        <v>77.5</v>
      </c>
      <c r="K170" cm="1">
        <f t="array" ref="K170">STOWA2024_NDJF_T(A170*60,J170,I170,"","")</f>
        <v>1.6437865088861898</v>
      </c>
      <c r="L170">
        <f t="shared" si="53"/>
        <v>0.60835150708079977</v>
      </c>
    </row>
    <row r="171" spans="1:12" x14ac:dyDescent="0.3">
      <c r="A171">
        <v>216</v>
      </c>
      <c r="B171">
        <f t="shared" si="50"/>
        <v>0.16670971025570869</v>
      </c>
      <c r="C171">
        <f t="shared" si="46"/>
        <v>0.16670971025570869</v>
      </c>
      <c r="D171" t="s">
        <v>24</v>
      </c>
      <c r="E171" t="s">
        <v>19</v>
      </c>
      <c r="F171">
        <v>1</v>
      </c>
      <c r="G171">
        <f t="shared" si="51"/>
        <v>80</v>
      </c>
      <c r="I171">
        <v>2014</v>
      </c>
      <c r="J171">
        <f t="shared" si="52"/>
        <v>82.5</v>
      </c>
      <c r="K171" cm="1">
        <f t="array" ref="K171">STOWA2024_NDJF_T(A171*60,J171,I171,"","")</f>
        <v>2.2642784428214853</v>
      </c>
      <c r="L171">
        <f t="shared" si="53"/>
        <v>0.44164179682509108</v>
      </c>
    </row>
    <row r="172" spans="1:12" x14ac:dyDescent="0.3">
      <c r="A172">
        <v>216</v>
      </c>
      <c r="B172">
        <f t="shared" si="50"/>
        <v>0.12313627483582923</v>
      </c>
      <c r="C172">
        <f t="shared" si="46"/>
        <v>0.12313627483582923</v>
      </c>
      <c r="D172" t="s">
        <v>24</v>
      </c>
      <c r="E172" t="s">
        <v>19</v>
      </c>
      <c r="F172">
        <v>1</v>
      </c>
      <c r="G172">
        <f t="shared" si="51"/>
        <v>85</v>
      </c>
      <c r="I172">
        <v>2014</v>
      </c>
      <c r="J172">
        <f t="shared" si="52"/>
        <v>87.5</v>
      </c>
      <c r="K172" cm="1">
        <f t="array" ref="K172">STOWA2024_NDJF_T(A172*60,J172,I172,"","")</f>
        <v>3.1396629915688372</v>
      </c>
      <c r="L172">
        <f t="shared" si="53"/>
        <v>0.31850552198926185</v>
      </c>
    </row>
    <row r="173" spans="1:12" x14ac:dyDescent="0.3">
      <c r="A173">
        <v>216</v>
      </c>
      <c r="B173">
        <f t="shared" si="50"/>
        <v>9.0377191964545939E-2</v>
      </c>
      <c r="C173">
        <f t="shared" si="46"/>
        <v>9.0377191964545939E-2</v>
      </c>
      <c r="D173" t="s">
        <v>24</v>
      </c>
      <c r="E173" t="s">
        <v>19</v>
      </c>
      <c r="F173">
        <v>1</v>
      </c>
      <c r="G173">
        <f t="shared" si="51"/>
        <v>90</v>
      </c>
      <c r="I173">
        <v>2014</v>
      </c>
      <c r="J173">
        <f t="shared" si="52"/>
        <v>92.5</v>
      </c>
      <c r="K173" cm="1">
        <f t="array" ref="K173">STOWA2024_NDJF_T(A173*60,J173,I173,"","")</f>
        <v>4.3834976563044927</v>
      </c>
      <c r="L173">
        <f t="shared" si="53"/>
        <v>0.22812833002471591</v>
      </c>
    </row>
    <row r="174" spans="1:12" x14ac:dyDescent="0.3">
      <c r="A174">
        <v>216</v>
      </c>
      <c r="B174">
        <f t="shared" si="50"/>
        <v>6.5897978720925093E-2</v>
      </c>
      <c r="C174">
        <f t="shared" si="46"/>
        <v>6.5897978720925093E-2</v>
      </c>
      <c r="D174" t="s">
        <v>24</v>
      </c>
      <c r="E174" t="s">
        <v>19</v>
      </c>
      <c r="F174">
        <v>1</v>
      </c>
      <c r="G174">
        <f t="shared" si="51"/>
        <v>95</v>
      </c>
      <c r="I174">
        <v>2014</v>
      </c>
      <c r="J174">
        <f t="shared" si="52"/>
        <v>97.5</v>
      </c>
      <c r="K174" cm="1">
        <f t="array" ref="K174">STOWA2024_NDJF_T(A174*60,J174,I174,"","")</f>
        <v>6.1640746750736595</v>
      </c>
      <c r="L174">
        <f t="shared" si="53"/>
        <v>0.16223035130379082</v>
      </c>
    </row>
    <row r="175" spans="1:12" x14ac:dyDescent="0.3">
      <c r="A175">
        <v>216</v>
      </c>
      <c r="B175">
        <f t="shared" si="50"/>
        <v>4.7723167257510107E-2</v>
      </c>
      <c r="C175">
        <f t="shared" si="46"/>
        <v>4.7723167257510107E-2</v>
      </c>
      <c r="D175" t="s">
        <v>24</v>
      </c>
      <c r="E175" t="s">
        <v>19</v>
      </c>
      <c r="F175">
        <v>1</v>
      </c>
      <c r="G175">
        <f t="shared" si="51"/>
        <v>100</v>
      </c>
      <c r="I175">
        <v>2014</v>
      </c>
      <c r="J175">
        <f t="shared" si="52"/>
        <v>102.5</v>
      </c>
      <c r="K175" cm="1">
        <f t="array" ref="K175">STOWA2024_NDJF_T(A175*60,J175,I175,"","")</f>
        <v>8.7330765168046316</v>
      </c>
      <c r="L175">
        <f t="shared" si="53"/>
        <v>0.11450718404628071</v>
      </c>
    </row>
    <row r="176" spans="1:12" x14ac:dyDescent="0.3">
      <c r="A176">
        <v>216</v>
      </c>
      <c r="B176">
        <f t="shared" si="50"/>
        <v>3.4313783126073097E-2</v>
      </c>
      <c r="C176">
        <f t="shared" si="46"/>
        <v>3.4313783126073097E-2</v>
      </c>
      <c r="D176" t="s">
        <v>24</v>
      </c>
      <c r="E176" t="s">
        <v>19</v>
      </c>
      <c r="F176">
        <v>1</v>
      </c>
      <c r="G176">
        <f t="shared" si="51"/>
        <v>105</v>
      </c>
      <c r="I176">
        <v>2014</v>
      </c>
      <c r="J176">
        <f t="shared" si="52"/>
        <v>107.5</v>
      </c>
      <c r="K176" cm="1">
        <f t="array" ref="K176">STOWA2024_NDJF_T(A176*60,J176,I176,"","")</f>
        <v>12.469853984556652</v>
      </c>
      <c r="L176">
        <f t="shared" si="53"/>
        <v>8.0193400920207616E-2</v>
      </c>
    </row>
    <row r="177" spans="1:12" x14ac:dyDescent="0.3">
      <c r="A177">
        <v>216</v>
      </c>
      <c r="B177">
        <f t="shared" si="50"/>
        <v>2.4488428721334471E-2</v>
      </c>
      <c r="C177">
        <f t="shared" si="46"/>
        <v>2.4488428721334471E-2</v>
      </c>
      <c r="D177" t="s">
        <v>24</v>
      </c>
      <c r="E177" t="s">
        <v>19</v>
      </c>
      <c r="F177">
        <v>1</v>
      </c>
      <c r="G177">
        <f t="shared" si="51"/>
        <v>110</v>
      </c>
      <c r="I177">
        <v>2014</v>
      </c>
      <c r="J177">
        <f t="shared" si="52"/>
        <v>112.5</v>
      </c>
      <c r="K177" cm="1">
        <f t="array" ref="K177">STOWA2024_NDJF_T(A177*60,J177,I177,"","")</f>
        <v>17.951718859671722</v>
      </c>
      <c r="L177">
        <f t="shared" si="53"/>
        <v>5.5704972198873146E-2</v>
      </c>
    </row>
    <row r="178" spans="1:12" x14ac:dyDescent="0.3">
      <c r="A178">
        <v>216</v>
      </c>
      <c r="B178">
        <f t="shared" si="50"/>
        <v>1.7340530539874693E-2</v>
      </c>
      <c r="C178">
        <f t="shared" si="46"/>
        <v>1.7340530539874693E-2</v>
      </c>
      <c r="D178" t="s">
        <v>24</v>
      </c>
      <c r="E178" t="s">
        <v>19</v>
      </c>
      <c r="F178">
        <v>1</v>
      </c>
      <c r="G178">
        <f t="shared" si="51"/>
        <v>115</v>
      </c>
      <c r="I178">
        <v>2014</v>
      </c>
      <c r="J178">
        <f t="shared" si="52"/>
        <v>117.5</v>
      </c>
      <c r="K178" cm="1">
        <f t="array" ref="K178">STOWA2024_NDJF_T(A178*60,J178,I178,"","")</f>
        <v>26.065803560715921</v>
      </c>
      <c r="L178">
        <f t="shared" si="53"/>
        <v>3.8364441658998452E-2</v>
      </c>
    </row>
    <row r="179" spans="1:12" x14ac:dyDescent="0.3">
      <c r="A179">
        <v>216</v>
      </c>
      <c r="B179">
        <f t="shared" si="50"/>
        <v>1.2178534591775408E-2</v>
      </c>
      <c r="C179">
        <f t="shared" si="46"/>
        <v>1.2178534591775408E-2</v>
      </c>
      <c r="D179" t="s">
        <v>24</v>
      </c>
      <c r="E179" t="s">
        <v>19</v>
      </c>
      <c r="F179">
        <v>1</v>
      </c>
      <c r="G179">
        <f t="shared" si="51"/>
        <v>120</v>
      </c>
      <c r="I179">
        <v>2014</v>
      </c>
      <c r="J179">
        <f t="shared" si="52"/>
        <v>122.5</v>
      </c>
      <c r="K179" cm="1">
        <f t="array" ref="K179">STOWA2024_NDJF_T(A179*60,J179,I179,"","")</f>
        <v>38.188480446098509</v>
      </c>
      <c r="L179">
        <f t="shared" si="53"/>
        <v>2.6185907067223044E-2</v>
      </c>
    </row>
    <row r="180" spans="1:12" x14ac:dyDescent="0.3">
      <c r="A180">
        <v>216</v>
      </c>
      <c r="B180">
        <f t="shared" si="50"/>
        <v>8.4800087168318168E-3</v>
      </c>
      <c r="C180">
        <f t="shared" si="46"/>
        <v>8.4800087168318168E-3</v>
      </c>
      <c r="D180" t="s">
        <v>24</v>
      </c>
      <c r="E180" t="s">
        <v>19</v>
      </c>
      <c r="F180">
        <v>1</v>
      </c>
      <c r="G180">
        <f t="shared" si="51"/>
        <v>125</v>
      </c>
      <c r="I180">
        <v>2014</v>
      </c>
      <c r="J180">
        <f t="shared" si="52"/>
        <v>127.5</v>
      </c>
      <c r="K180" cm="1">
        <f t="array" ref="K180">STOWA2024_NDJF_T(A180*60,J180,I180,"","")</f>
        <v>56.478354286830303</v>
      </c>
      <c r="L180">
        <f t="shared" si="53"/>
        <v>1.7705898350391228E-2</v>
      </c>
    </row>
    <row r="181" spans="1:12" x14ac:dyDescent="0.3">
      <c r="A181">
        <v>216</v>
      </c>
      <c r="B181">
        <f t="shared" si="50"/>
        <v>5.8516718742080941E-3</v>
      </c>
      <c r="C181">
        <f t="shared" si="46"/>
        <v>5.8516718742080941E-3</v>
      </c>
      <c r="D181" t="s">
        <v>24</v>
      </c>
      <c r="E181" t="s">
        <v>19</v>
      </c>
      <c r="F181">
        <v>1</v>
      </c>
      <c r="G181">
        <f t="shared" si="51"/>
        <v>130</v>
      </c>
      <c r="I181">
        <v>2014</v>
      </c>
      <c r="J181">
        <f t="shared" si="52"/>
        <v>132.5</v>
      </c>
      <c r="K181" cm="1">
        <f t="array" ref="K181">STOWA2024_NDJF_T(A181*60,J181,I181,"","")</f>
        <v>84.358098101900239</v>
      </c>
      <c r="L181">
        <f t="shared" si="53"/>
        <v>1.1854226476183134E-2</v>
      </c>
    </row>
    <row r="182" spans="1:12" x14ac:dyDescent="0.3">
      <c r="A182">
        <v>216</v>
      </c>
      <c r="B182">
        <f t="shared" si="50"/>
        <v>3.9999193614811482E-3</v>
      </c>
      <c r="C182">
        <f t="shared" si="46"/>
        <v>3.9999193614811482E-3</v>
      </c>
      <c r="D182" t="s">
        <v>24</v>
      </c>
      <c r="E182" t="s">
        <v>19</v>
      </c>
      <c r="F182">
        <v>1</v>
      </c>
      <c r="G182">
        <f t="shared" si="51"/>
        <v>135</v>
      </c>
      <c r="I182">
        <v>2014</v>
      </c>
      <c r="J182">
        <f t="shared" si="52"/>
        <v>137.5</v>
      </c>
      <c r="K182" cm="1">
        <f t="array" ref="K182">STOWA2024_NDJF_T(A182*60,J182,I182,"","")</f>
        <v>127.31867819736291</v>
      </c>
      <c r="L182">
        <f t="shared" si="53"/>
        <v>7.8543071147019854E-3</v>
      </c>
    </row>
    <row r="183" spans="1:12" x14ac:dyDescent="0.3">
      <c r="A183">
        <v>216</v>
      </c>
      <c r="B183">
        <f t="shared" si="50"/>
        <v>2.706951902730066E-3</v>
      </c>
      <c r="C183">
        <f t="shared" si="46"/>
        <v>2.706951902730066E-3</v>
      </c>
      <c r="D183" t="s">
        <v>24</v>
      </c>
      <c r="E183" t="s">
        <v>19</v>
      </c>
      <c r="F183">
        <v>1</v>
      </c>
      <c r="G183">
        <f t="shared" si="51"/>
        <v>140</v>
      </c>
      <c r="I183">
        <v>2014</v>
      </c>
      <c r="J183">
        <f t="shared" si="52"/>
        <v>142.5</v>
      </c>
      <c r="K183" cm="1">
        <f t="array" ref="K183">STOWA2024_NDJF_T(A183*60,J183,I183,"","")</f>
        <v>194.27452717352031</v>
      </c>
      <c r="L183">
        <f t="shared" si="53"/>
        <v>5.1473552119719193E-3</v>
      </c>
    </row>
    <row r="184" spans="1:12" x14ac:dyDescent="0.3">
      <c r="A184">
        <v>216</v>
      </c>
      <c r="B184">
        <f t="shared" si="50"/>
        <v>1.8127912583518592E-3</v>
      </c>
      <c r="C184">
        <f t="shared" si="46"/>
        <v>1.8127912583518592E-3</v>
      </c>
      <c r="D184" t="s">
        <v>24</v>
      </c>
      <c r="E184" t="s">
        <v>19</v>
      </c>
      <c r="F184">
        <v>1</v>
      </c>
      <c r="G184">
        <f t="shared" si="51"/>
        <v>145</v>
      </c>
      <c r="I184">
        <v>2014</v>
      </c>
      <c r="J184">
        <f t="shared" si="52"/>
        <v>147.5</v>
      </c>
      <c r="K184" cm="1">
        <f t="array" ref="K184">STOWA2024_NDJF_T(A184*60,J184,I184,"","")</f>
        <v>299.88928504861417</v>
      </c>
      <c r="L184">
        <f t="shared" si="53"/>
        <v>3.3345639536200601E-3</v>
      </c>
    </row>
    <row r="185" spans="1:12" x14ac:dyDescent="0.3">
      <c r="A185">
        <v>216</v>
      </c>
      <c r="B185">
        <f t="shared" si="50"/>
        <v>1.2005710200078288E-3</v>
      </c>
      <c r="C185">
        <f t="shared" si="46"/>
        <v>1.2005710200078288E-3</v>
      </c>
      <c r="D185" t="s">
        <v>24</v>
      </c>
      <c r="E185" t="s">
        <v>19</v>
      </c>
      <c r="F185">
        <v>1</v>
      </c>
      <c r="G185">
        <f t="shared" si="51"/>
        <v>150</v>
      </c>
      <c r="I185">
        <v>2014</v>
      </c>
      <c r="J185">
        <f t="shared" si="52"/>
        <v>152.5</v>
      </c>
      <c r="K185" cm="1">
        <f t="array" ref="K185">STOWA2024_NDJF_T(A185*60,J185,I185,"","")</f>
        <v>468.60511309533246</v>
      </c>
      <c r="L185">
        <f t="shared" si="53"/>
        <v>2.1339929336122313E-3</v>
      </c>
    </row>
    <row r="186" spans="1:12" x14ac:dyDescent="0.3">
      <c r="A186">
        <v>216</v>
      </c>
      <c r="B186">
        <f t="shared" si="50"/>
        <v>7.8584786688331611E-4</v>
      </c>
      <c r="C186">
        <f t="shared" si="46"/>
        <v>7.8584786688331611E-4</v>
      </c>
      <c r="D186" t="s">
        <v>24</v>
      </c>
      <c r="E186" t="s">
        <v>19</v>
      </c>
      <c r="F186">
        <v>1</v>
      </c>
      <c r="G186">
        <f t="shared" si="51"/>
        <v>155</v>
      </c>
      <c r="I186">
        <v>2014</v>
      </c>
      <c r="J186">
        <f t="shared" si="52"/>
        <v>157.5</v>
      </c>
      <c r="K186" cm="1">
        <f t="array" ref="K186">STOWA2024_NDJF_T(A186*60,J186,I186,"","")</f>
        <v>741.75993717527717</v>
      </c>
      <c r="L186">
        <f t="shared" si="53"/>
        <v>1.3481450667289152E-3</v>
      </c>
    </row>
    <row r="187" spans="1:12" x14ac:dyDescent="0.3">
      <c r="A187">
        <v>216</v>
      </c>
      <c r="B187" s="1">
        <f>L186</f>
        <v>1.3481450667289152E-3</v>
      </c>
      <c r="C187">
        <f t="shared" si="46"/>
        <v>1.3481450667289152E-3</v>
      </c>
      <c r="D187" t="s">
        <v>24</v>
      </c>
      <c r="E187" t="s">
        <v>19</v>
      </c>
      <c r="F187">
        <v>1</v>
      </c>
      <c r="G187">
        <f t="shared" si="51"/>
        <v>160</v>
      </c>
      <c r="I187">
        <v>2014</v>
      </c>
      <c r="J187" s="1">
        <v>444</v>
      </c>
      <c r="K187" cm="1">
        <f t="array" ref="K187">STOWA2024_NDJF_T(A187*60,J187,I187,"","")</f>
        <v>3.9831712956366784E+271</v>
      </c>
      <c r="L187">
        <f>1/K187</f>
        <v>2.5105623780113075E-272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M187"/>
  <sheetViews>
    <sheetView workbookViewId="0">
      <selection activeCell="K125" sqref="K125"/>
    </sheetView>
  </sheetViews>
  <sheetFormatPr defaultRowHeight="14.4" x14ac:dyDescent="0.3"/>
  <cols>
    <col min="2" max="2" width="12" bestFit="1" customWidth="1"/>
    <col min="4" max="4" width="17.33203125" bestFit="1" customWidth="1"/>
    <col min="8" max="8" width="12"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721.10660187236556</v>
      </c>
      <c r="C2">
        <f>B2</f>
        <v>721.10660187236556</v>
      </c>
      <c r="D2" t="s">
        <v>26</v>
      </c>
      <c r="E2" t="s">
        <v>21</v>
      </c>
      <c r="F2">
        <v>1</v>
      </c>
      <c r="G2">
        <v>10</v>
      </c>
      <c r="I2">
        <v>2033</v>
      </c>
      <c r="J2" t="s">
        <v>25</v>
      </c>
      <c r="K2" s="1">
        <v>12.5</v>
      </c>
      <c r="L2" cm="1">
        <f t="array" ref="L2">STOWA2024_JAARROND_T(A2*60,K2,I2,J2,"")</f>
        <v>0.10645774685713535</v>
      </c>
      <c r="M2">
        <f>1/L2</f>
        <v>9.3933981276344731</v>
      </c>
    </row>
    <row r="3" spans="1:13" x14ac:dyDescent="0.3">
      <c r="A3">
        <v>12</v>
      </c>
      <c r="B3">
        <f t="shared" ref="B3:B7" si="0">M2-M3</f>
        <v>4.8179633167219409</v>
      </c>
      <c r="C3">
        <f t="shared" ref="C3:C32" si="1">B3</f>
        <v>4.8179633167219409</v>
      </c>
      <c r="D3" t="s">
        <v>26</v>
      </c>
      <c r="E3" t="s">
        <v>21</v>
      </c>
      <c r="F3">
        <v>1</v>
      </c>
      <c r="G3">
        <f t="shared" ref="G3:G7" si="2">G2+5</f>
        <v>15</v>
      </c>
      <c r="I3">
        <v>2033</v>
      </c>
      <c r="J3" t="s">
        <v>25</v>
      </c>
      <c r="K3">
        <f t="shared" ref="K3:K7" si="3">AVERAGE(G3:G4)</f>
        <v>17.5</v>
      </c>
      <c r="L3" cm="1">
        <f t="array" ref="L3">STOWA2024_JAARROND_T(A3*60,K3,I3,"L","")</f>
        <v>0.21855846303721205</v>
      </c>
      <c r="M3">
        <f t="shared" ref="M3:M7" si="4">1/L3</f>
        <v>4.5754348109125322</v>
      </c>
    </row>
    <row r="4" spans="1:13" x14ac:dyDescent="0.3">
      <c r="A4">
        <v>12</v>
      </c>
      <c r="B4">
        <f t="shared" si="0"/>
        <v>1.9668139807075415</v>
      </c>
      <c r="C4">
        <f t="shared" si="1"/>
        <v>1.9668139807075415</v>
      </c>
      <c r="D4" t="s">
        <v>26</v>
      </c>
      <c r="E4" t="s">
        <v>21</v>
      </c>
      <c r="F4">
        <v>1</v>
      </c>
      <c r="G4">
        <f t="shared" si="2"/>
        <v>20</v>
      </c>
      <c r="I4">
        <v>2033</v>
      </c>
      <c r="J4" t="s">
        <v>25</v>
      </c>
      <c r="K4">
        <f t="shared" si="3"/>
        <v>22.5</v>
      </c>
      <c r="L4" cm="1">
        <f t="array" ref="L4">STOWA2024_JAARROND_T(A4*60,K4,I4,"L","")</f>
        <v>0.38334432832134441</v>
      </c>
      <c r="M4">
        <f t="shared" si="4"/>
        <v>2.6086208302049907</v>
      </c>
    </row>
    <row r="5" spans="1:13" x14ac:dyDescent="0.3">
      <c r="A5">
        <v>12</v>
      </c>
      <c r="B5">
        <f t="shared" si="0"/>
        <v>1.1262739446412755</v>
      </c>
      <c r="C5">
        <f t="shared" si="1"/>
        <v>1.1262739446412755</v>
      </c>
      <c r="D5" t="s">
        <v>26</v>
      </c>
      <c r="E5" t="s">
        <v>21</v>
      </c>
      <c r="F5">
        <v>1</v>
      </c>
      <c r="G5">
        <f t="shared" si="2"/>
        <v>25</v>
      </c>
      <c r="I5">
        <v>2033</v>
      </c>
      <c r="J5" t="s">
        <v>25</v>
      </c>
      <c r="K5">
        <f t="shared" si="3"/>
        <v>27.5</v>
      </c>
      <c r="L5" cm="1">
        <f t="array" ref="L5">STOWA2024_JAARROND_T(A5*60,K5,I5,"L","")</f>
        <v>0.67460593045986961</v>
      </c>
      <c r="M5">
        <f t="shared" si="4"/>
        <v>1.4823468855637152</v>
      </c>
    </row>
    <row r="6" spans="1:13" x14ac:dyDescent="0.3">
      <c r="A6">
        <v>12</v>
      </c>
      <c r="B6">
        <f t="shared" si="0"/>
        <v>0.65113289143357034</v>
      </c>
      <c r="C6">
        <f t="shared" si="1"/>
        <v>0.65113289143357034</v>
      </c>
      <c r="D6" t="s">
        <v>26</v>
      </c>
      <c r="E6" t="s">
        <v>21</v>
      </c>
      <c r="F6">
        <v>1</v>
      </c>
      <c r="G6">
        <f t="shared" si="2"/>
        <v>30</v>
      </c>
      <c r="I6">
        <v>2033</v>
      </c>
      <c r="J6" t="s">
        <v>25</v>
      </c>
      <c r="K6">
        <f t="shared" si="3"/>
        <v>32.5</v>
      </c>
      <c r="L6" cm="1">
        <f t="array" ref="L6">STOWA2024_JAARROND_T(A6*60,K6,I6,"L","")</f>
        <v>1.2030596297244582</v>
      </c>
      <c r="M6">
        <f t="shared" si="4"/>
        <v>0.83121399413014485</v>
      </c>
    </row>
    <row r="7" spans="1:13" x14ac:dyDescent="0.3">
      <c r="A7">
        <v>12</v>
      </c>
      <c r="B7">
        <f t="shared" si="0"/>
        <v>0.35964428635813006</v>
      </c>
      <c r="C7">
        <f t="shared" si="1"/>
        <v>0.35964428635813006</v>
      </c>
      <c r="D7" t="s">
        <v>26</v>
      </c>
      <c r="E7" t="s">
        <v>21</v>
      </c>
      <c r="F7">
        <v>1</v>
      </c>
      <c r="G7">
        <f t="shared" si="2"/>
        <v>35</v>
      </c>
      <c r="I7">
        <v>2033</v>
      </c>
      <c r="J7" t="s">
        <v>25</v>
      </c>
      <c r="K7">
        <f t="shared" si="3"/>
        <v>37.5</v>
      </c>
      <c r="L7" cm="1">
        <f t="array" ref="L7">STOWA2024_JAARROND_T(A7*60,K7,I7,"L","")</f>
        <v>2.120577262531588</v>
      </c>
      <c r="M7">
        <f t="shared" si="4"/>
        <v>0.47156970777201479</v>
      </c>
    </row>
    <row r="8" spans="1:13" x14ac:dyDescent="0.3">
      <c r="A8">
        <v>12</v>
      </c>
      <c r="B8">
        <f>M7-M8</f>
        <v>0.19446401277722453</v>
      </c>
      <c r="C8">
        <f t="shared" si="1"/>
        <v>0.19446401277722453</v>
      </c>
      <c r="D8" t="s">
        <v>26</v>
      </c>
      <c r="E8" t="s">
        <v>21</v>
      </c>
      <c r="F8">
        <v>1</v>
      </c>
      <c r="G8">
        <f>G7+5</f>
        <v>40</v>
      </c>
      <c r="I8">
        <v>2033</v>
      </c>
      <c r="J8" t="s">
        <v>25</v>
      </c>
      <c r="K8">
        <f>AVERAGE(G8:G9)</f>
        <v>42.5</v>
      </c>
      <c r="L8" cm="1">
        <f t="array" ref="L8">STOWA2024_JAARROND_T(A8*60,K8,I8,"L","")</f>
        <v>3.6087313182747853</v>
      </c>
      <c r="M8">
        <f>1/L8</f>
        <v>0.27710569499479026</v>
      </c>
    </row>
    <row r="9" spans="1:13" x14ac:dyDescent="0.3">
      <c r="A9">
        <v>12</v>
      </c>
      <c r="B9">
        <f t="shared" ref="B9:B31" si="5">M8-M9</f>
        <v>0.10681100678938407</v>
      </c>
      <c r="C9">
        <f t="shared" si="1"/>
        <v>0.10681100678938407</v>
      </c>
      <c r="D9" t="s">
        <v>26</v>
      </c>
      <c r="E9" t="s">
        <v>21</v>
      </c>
      <c r="F9">
        <v>1</v>
      </c>
      <c r="G9">
        <f t="shared" ref="G9:G32" si="6">G8+5</f>
        <v>45</v>
      </c>
      <c r="I9">
        <v>2033</v>
      </c>
      <c r="J9" t="s">
        <v>25</v>
      </c>
      <c r="K9">
        <f t="shared" ref="K9:K31" si="7">AVERAGE(G9:G10)</f>
        <v>47.5</v>
      </c>
      <c r="L9" cm="1">
        <f t="array" ref="L9">STOWA2024_JAARROND_T(A9*60,K9,I9,"L","")</f>
        <v>5.8721737626591102</v>
      </c>
      <c r="M9">
        <f t="shared" ref="M9:M31" si="8">1/L9</f>
        <v>0.17029468820540619</v>
      </c>
    </row>
    <row r="10" spans="1:13" x14ac:dyDescent="0.3">
      <c r="A10">
        <v>12</v>
      </c>
      <c r="B10">
        <f t="shared" si="5"/>
        <v>6.0844886559241113E-2</v>
      </c>
      <c r="C10">
        <f t="shared" si="1"/>
        <v>6.0844886559241113E-2</v>
      </c>
      <c r="D10" t="s">
        <v>26</v>
      </c>
      <c r="E10" t="s">
        <v>21</v>
      </c>
      <c r="F10">
        <v>1</v>
      </c>
      <c r="G10">
        <f t="shared" si="6"/>
        <v>50</v>
      </c>
      <c r="I10">
        <v>2033</v>
      </c>
      <c r="J10" t="s">
        <v>25</v>
      </c>
      <c r="K10">
        <f t="shared" si="7"/>
        <v>52.5</v>
      </c>
      <c r="L10" cm="1">
        <f t="array" ref="L10">STOWA2024_JAARROND_T(A10*60,K10,I10,"L","")</f>
        <v>9.136608609240346</v>
      </c>
      <c r="M10">
        <f t="shared" si="8"/>
        <v>0.10944980164616508</v>
      </c>
    </row>
    <row r="11" spans="1:13" x14ac:dyDescent="0.3">
      <c r="A11">
        <v>12</v>
      </c>
      <c r="B11">
        <f t="shared" si="5"/>
        <v>3.618620198067117E-2</v>
      </c>
      <c r="C11">
        <f t="shared" si="1"/>
        <v>3.618620198067117E-2</v>
      </c>
      <c r="D11" t="s">
        <v>26</v>
      </c>
      <c r="E11" t="s">
        <v>21</v>
      </c>
      <c r="F11">
        <v>1</v>
      </c>
      <c r="G11">
        <f t="shared" si="6"/>
        <v>55</v>
      </c>
      <c r="I11">
        <v>2033</v>
      </c>
      <c r="J11" t="s">
        <v>25</v>
      </c>
      <c r="K11">
        <f t="shared" si="7"/>
        <v>57.5</v>
      </c>
      <c r="L11" cm="1">
        <f t="array" ref="L11">STOWA2024_JAARROND_T(A11*60,K11,I11,"L","")</f>
        <v>13.649342982951813</v>
      </c>
      <c r="M11">
        <f t="shared" si="8"/>
        <v>7.3263599665493909E-2</v>
      </c>
    </row>
    <row r="12" spans="1:13" x14ac:dyDescent="0.3">
      <c r="A12">
        <v>12</v>
      </c>
      <c r="B12">
        <f t="shared" si="5"/>
        <v>2.2447598853920024E-2</v>
      </c>
      <c r="C12">
        <f t="shared" si="1"/>
        <v>2.2447598853920024E-2</v>
      </c>
      <c r="D12" t="s">
        <v>26</v>
      </c>
      <c r="E12" t="s">
        <v>21</v>
      </c>
      <c r="F12">
        <v>1</v>
      </c>
      <c r="G12">
        <f t="shared" si="6"/>
        <v>60</v>
      </c>
      <c r="I12">
        <v>2033</v>
      </c>
      <c r="J12" t="s">
        <v>25</v>
      </c>
      <c r="K12">
        <f t="shared" si="7"/>
        <v>62.5</v>
      </c>
      <c r="L12" cm="1">
        <f t="array" ref="L12">STOWA2024_JAARROND_T(A12*60,K12,I12,"L","")</f>
        <v>19.678840995536181</v>
      </c>
      <c r="M12">
        <f t="shared" si="8"/>
        <v>5.0816000811573885E-2</v>
      </c>
    </row>
    <row r="13" spans="1:13" x14ac:dyDescent="0.3">
      <c r="A13">
        <v>12</v>
      </c>
      <c r="B13">
        <f t="shared" si="5"/>
        <v>1.4471264370534885E-2</v>
      </c>
      <c r="C13">
        <f t="shared" si="1"/>
        <v>1.4471264370534885E-2</v>
      </c>
      <c r="D13" t="s">
        <v>26</v>
      </c>
      <c r="E13" t="s">
        <v>21</v>
      </c>
      <c r="F13">
        <v>1</v>
      </c>
      <c r="G13">
        <f t="shared" si="6"/>
        <v>65</v>
      </c>
      <c r="I13">
        <v>2033</v>
      </c>
      <c r="J13" t="s">
        <v>25</v>
      </c>
      <c r="K13">
        <f t="shared" si="7"/>
        <v>67.5</v>
      </c>
      <c r="L13" cm="1">
        <f t="array" ref="L13">STOWA2024_JAARROND_T(A13*60,K13,I13,"L","")</f>
        <v>27.514300499118235</v>
      </c>
      <c r="M13">
        <f t="shared" si="8"/>
        <v>3.6344736441038999E-2</v>
      </c>
    </row>
    <row r="14" spans="1:13" x14ac:dyDescent="0.3">
      <c r="A14">
        <v>12</v>
      </c>
      <c r="B14">
        <f t="shared" si="5"/>
        <v>9.6538541869361331E-3</v>
      </c>
      <c r="C14">
        <f t="shared" si="1"/>
        <v>9.6538541869361331E-3</v>
      </c>
      <c r="D14" t="s">
        <v>26</v>
      </c>
      <c r="E14" t="s">
        <v>21</v>
      </c>
      <c r="F14">
        <v>1</v>
      </c>
      <c r="G14">
        <f t="shared" si="6"/>
        <v>70</v>
      </c>
      <c r="I14">
        <v>2033</v>
      </c>
      <c r="J14" t="s">
        <v>25</v>
      </c>
      <c r="K14">
        <f t="shared" si="7"/>
        <v>72.5</v>
      </c>
      <c r="L14" cm="1">
        <f t="array" ref="L14">STOWA2024_JAARROND_T(A14*60,K14,I14,"L","")</f>
        <v>37.465977725269163</v>
      </c>
      <c r="M14">
        <f t="shared" si="8"/>
        <v>2.6690882254102866E-2</v>
      </c>
    </row>
    <row r="15" spans="1:13" x14ac:dyDescent="0.3">
      <c r="A15">
        <v>12</v>
      </c>
      <c r="B15">
        <f t="shared" si="5"/>
        <v>6.6364052508557508E-3</v>
      </c>
      <c r="C15">
        <f t="shared" si="1"/>
        <v>6.6364052508557508E-3</v>
      </c>
      <c r="D15" t="s">
        <v>26</v>
      </c>
      <c r="E15" t="s">
        <v>21</v>
      </c>
      <c r="F15">
        <v>1</v>
      </c>
      <c r="G15">
        <f t="shared" si="6"/>
        <v>75</v>
      </c>
      <c r="I15">
        <v>2033</v>
      </c>
      <c r="J15" t="s">
        <v>25</v>
      </c>
      <c r="K15">
        <f t="shared" si="7"/>
        <v>77.5</v>
      </c>
      <c r="L15" cm="1">
        <f t="array" ref="L15">STOWA2024_JAARROND_T(A15*60,K15,I15,"L","")</f>
        <v>49.864177452151225</v>
      </c>
      <c r="M15">
        <f t="shared" si="8"/>
        <v>2.0054477003247115E-2</v>
      </c>
    </row>
    <row r="16" spans="1:13" x14ac:dyDescent="0.3">
      <c r="A16">
        <v>12</v>
      </c>
      <c r="B16">
        <f t="shared" si="5"/>
        <v>4.6839621584602083E-3</v>
      </c>
      <c r="C16">
        <f t="shared" si="1"/>
        <v>4.6839621584602083E-3</v>
      </c>
      <c r="D16" t="s">
        <v>26</v>
      </c>
      <c r="E16" t="s">
        <v>21</v>
      </c>
      <c r="F16">
        <v>1</v>
      </c>
      <c r="G16">
        <f t="shared" si="6"/>
        <v>80</v>
      </c>
      <c r="I16">
        <v>2033</v>
      </c>
      <c r="J16" t="s">
        <v>25</v>
      </c>
      <c r="K16">
        <f t="shared" si="7"/>
        <v>82.5</v>
      </c>
      <c r="L16" cm="1">
        <f t="array" ref="L16">STOWA2024_JAARROND_T(A16*60,K16,I16,"L","")</f>
        <v>65.059629433243217</v>
      </c>
      <c r="M16">
        <f t="shared" si="8"/>
        <v>1.5370514844786907E-2</v>
      </c>
    </row>
    <row r="17" spans="1:13" x14ac:dyDescent="0.3">
      <c r="A17">
        <v>12</v>
      </c>
      <c r="B17">
        <f t="shared" si="5"/>
        <v>3.3830835814033546E-3</v>
      </c>
      <c r="C17">
        <f t="shared" si="1"/>
        <v>3.3830835814033546E-3</v>
      </c>
      <c r="D17" t="s">
        <v>26</v>
      </c>
      <c r="E17" t="s">
        <v>21</v>
      </c>
      <c r="F17">
        <v>1</v>
      </c>
      <c r="G17">
        <f t="shared" si="6"/>
        <v>85</v>
      </c>
      <c r="I17">
        <v>2033</v>
      </c>
      <c r="J17" t="s">
        <v>25</v>
      </c>
      <c r="K17">
        <f t="shared" si="7"/>
        <v>87.5</v>
      </c>
      <c r="L17" cm="1">
        <f t="array" ref="L17">STOWA2024_JAARROND_T(A17*60,K17,I17,"L","")</f>
        <v>83.420707741997234</v>
      </c>
      <c r="M17">
        <f t="shared" si="8"/>
        <v>1.1987431263383553E-2</v>
      </c>
    </row>
    <row r="18" spans="1:13" x14ac:dyDescent="0.3">
      <c r="A18">
        <v>12</v>
      </c>
      <c r="B18">
        <f t="shared" si="5"/>
        <v>2.4940376919684298E-3</v>
      </c>
      <c r="C18">
        <f t="shared" si="1"/>
        <v>2.4940376919684298E-3</v>
      </c>
      <c r="D18" t="s">
        <v>26</v>
      </c>
      <c r="E18" t="s">
        <v>21</v>
      </c>
      <c r="F18">
        <v>1</v>
      </c>
      <c r="G18">
        <f t="shared" si="6"/>
        <v>90</v>
      </c>
      <c r="I18">
        <v>2033</v>
      </c>
      <c r="J18" t="s">
        <v>25</v>
      </c>
      <c r="K18">
        <f t="shared" si="7"/>
        <v>92.5</v>
      </c>
      <c r="L18" cm="1">
        <f t="array" ref="L18">STOWA2024_JAARROND_T(A18*60,K18,I18,"L","")</f>
        <v>105.33641026018644</v>
      </c>
      <c r="M18">
        <f t="shared" si="8"/>
        <v>9.4933935714151228E-3</v>
      </c>
    </row>
    <row r="19" spans="1:13" x14ac:dyDescent="0.3">
      <c r="A19">
        <v>12</v>
      </c>
      <c r="B19">
        <f t="shared" si="5"/>
        <v>4.0298128385391173E-3</v>
      </c>
      <c r="C19">
        <f t="shared" si="1"/>
        <v>4.0298128385391173E-3</v>
      </c>
      <c r="D19" t="s">
        <v>26</v>
      </c>
      <c r="E19" t="s">
        <v>21</v>
      </c>
      <c r="F19">
        <v>1</v>
      </c>
      <c r="G19">
        <f t="shared" si="6"/>
        <v>95</v>
      </c>
      <c r="I19">
        <v>2033</v>
      </c>
      <c r="J19" t="s">
        <v>25</v>
      </c>
      <c r="K19">
        <f t="shared" si="7"/>
        <v>97.5</v>
      </c>
      <c r="L19" cm="1">
        <f t="array" ref="L19">STOWA2024_JAARROND_T(A19*60,K19,I19,"L","")</f>
        <v>183.03014980316843</v>
      </c>
      <c r="M19">
        <f t="shared" si="8"/>
        <v>5.4635807328760055E-3</v>
      </c>
    </row>
    <row r="20" spans="1:13" x14ac:dyDescent="0.3">
      <c r="A20">
        <v>12</v>
      </c>
      <c r="B20">
        <f t="shared" si="5"/>
        <v>1.1321835163431689E-3</v>
      </c>
      <c r="C20">
        <f t="shared" si="1"/>
        <v>1.1321835163431689E-3</v>
      </c>
      <c r="D20" t="s">
        <v>26</v>
      </c>
      <c r="E20" t="s">
        <v>21</v>
      </c>
      <c r="F20">
        <v>1</v>
      </c>
      <c r="G20">
        <f t="shared" si="6"/>
        <v>100</v>
      </c>
      <c r="I20">
        <v>2033</v>
      </c>
      <c r="J20" t="s">
        <v>25</v>
      </c>
      <c r="K20">
        <f t="shared" si="7"/>
        <v>102.5</v>
      </c>
      <c r="L20" cm="1">
        <f t="array" ref="L20">STOWA2024_JAARROND_T(A20*60,K20,I20,"L","")</f>
        <v>230.87238366941378</v>
      </c>
      <c r="M20">
        <f t="shared" si="8"/>
        <v>4.3313972165328367E-3</v>
      </c>
    </row>
    <row r="21" spans="1:13" x14ac:dyDescent="0.3">
      <c r="A21">
        <v>12</v>
      </c>
      <c r="B21">
        <f t="shared" si="5"/>
        <v>8.5710756643430025E-4</v>
      </c>
      <c r="C21">
        <f t="shared" si="1"/>
        <v>8.5710756643430025E-4</v>
      </c>
      <c r="D21" t="s">
        <v>26</v>
      </c>
      <c r="E21" t="s">
        <v>21</v>
      </c>
      <c r="F21">
        <v>1</v>
      </c>
      <c r="G21">
        <f t="shared" si="6"/>
        <v>105</v>
      </c>
      <c r="I21">
        <v>2033</v>
      </c>
      <c r="J21" t="s">
        <v>25</v>
      </c>
      <c r="K21">
        <f t="shared" si="7"/>
        <v>107.5</v>
      </c>
      <c r="L21" cm="1">
        <f t="array" ref="L21">STOWA2024_JAARROND_T(A21*60,K21,I21,"L","")</f>
        <v>287.8286213043977</v>
      </c>
      <c r="M21">
        <f t="shared" si="8"/>
        <v>3.4742896500985364E-3</v>
      </c>
    </row>
    <row r="22" spans="1:13" x14ac:dyDescent="0.3">
      <c r="A22">
        <v>12</v>
      </c>
      <c r="B22">
        <f t="shared" si="5"/>
        <v>6.5781531878701151E-4</v>
      </c>
      <c r="C22">
        <f t="shared" si="1"/>
        <v>6.5781531878701151E-4</v>
      </c>
      <c r="D22" t="s">
        <v>26</v>
      </c>
      <c r="E22" t="s">
        <v>21</v>
      </c>
      <c r="F22">
        <v>1</v>
      </c>
      <c r="G22">
        <f t="shared" si="6"/>
        <v>110</v>
      </c>
      <c r="I22">
        <v>2033</v>
      </c>
      <c r="J22" t="s">
        <v>25</v>
      </c>
      <c r="K22">
        <f t="shared" si="7"/>
        <v>112.5</v>
      </c>
      <c r="L22" cm="1">
        <f t="array" ref="L22">STOWA2024_JAARROND_T(A22*60,K22,I22,"L","")</f>
        <v>355.05383055784432</v>
      </c>
      <c r="M22">
        <f t="shared" si="8"/>
        <v>2.8164743313115249E-3</v>
      </c>
    </row>
    <row r="23" spans="1:13" x14ac:dyDescent="0.3">
      <c r="A23">
        <v>12</v>
      </c>
      <c r="B23">
        <f t="shared" si="5"/>
        <v>5.111547824092795E-4</v>
      </c>
      <c r="C23">
        <f t="shared" si="1"/>
        <v>5.111547824092795E-4</v>
      </c>
      <c r="D23" t="s">
        <v>26</v>
      </c>
      <c r="E23" t="s">
        <v>21</v>
      </c>
      <c r="F23">
        <v>1</v>
      </c>
      <c r="G23">
        <f t="shared" si="6"/>
        <v>115</v>
      </c>
      <c r="I23">
        <v>2033</v>
      </c>
      <c r="J23" t="s">
        <v>25</v>
      </c>
      <c r="K23">
        <f t="shared" si="7"/>
        <v>117.5</v>
      </c>
      <c r="L23" cm="1">
        <f t="array" ref="L23">STOWA2024_JAARROND_T(A23*60,K23,I23,"L","")</f>
        <v>433.77934329155511</v>
      </c>
      <c r="M23">
        <f t="shared" si="8"/>
        <v>2.3053195489022454E-3</v>
      </c>
    </row>
    <row r="24" spans="1:13" x14ac:dyDescent="0.3">
      <c r="A24">
        <v>12</v>
      </c>
      <c r="B24">
        <f t="shared" si="5"/>
        <v>4.0170841769020639E-4</v>
      </c>
      <c r="C24">
        <f t="shared" si="1"/>
        <v>4.0170841769020639E-4</v>
      </c>
      <c r="D24" t="s">
        <v>26</v>
      </c>
      <c r="E24" t="s">
        <v>21</v>
      </c>
      <c r="F24">
        <v>1</v>
      </c>
      <c r="G24">
        <f t="shared" si="6"/>
        <v>120</v>
      </c>
      <c r="I24">
        <v>2033</v>
      </c>
      <c r="J24" t="s">
        <v>25</v>
      </c>
      <c r="K24">
        <f t="shared" si="7"/>
        <v>122.5</v>
      </c>
      <c r="L24" cm="1">
        <f t="array" ref="L24">STOWA2024_JAARROND_T(A24*60,K24,I24,"L","")</f>
        <v>525.31737370294468</v>
      </c>
      <c r="M24">
        <f t="shared" si="8"/>
        <v>1.903611131212039E-3</v>
      </c>
    </row>
    <row r="25" spans="1:13" x14ac:dyDescent="0.3">
      <c r="A25">
        <v>12</v>
      </c>
      <c r="B25">
        <f t="shared" si="5"/>
        <v>3.1898672599018339E-4</v>
      </c>
      <c r="C25">
        <f t="shared" si="1"/>
        <v>3.1898672599018339E-4</v>
      </c>
      <c r="D25" t="s">
        <v>26</v>
      </c>
      <c r="E25" t="s">
        <v>21</v>
      </c>
      <c r="F25">
        <v>1</v>
      </c>
      <c r="G25">
        <f t="shared" si="6"/>
        <v>125</v>
      </c>
      <c r="I25">
        <v>2033</v>
      </c>
      <c r="J25" t="s">
        <v>25</v>
      </c>
      <c r="K25">
        <f t="shared" si="7"/>
        <v>127.5</v>
      </c>
      <c r="L25" cm="1">
        <f t="array" ref="L25">STOWA2024_JAARROND_T(A25*60,K25,I25,"L","")</f>
        <v>631.06436875809368</v>
      </c>
      <c r="M25">
        <f t="shared" si="8"/>
        <v>1.5846244052218556E-3</v>
      </c>
    </row>
    <row r="26" spans="1:13" x14ac:dyDescent="0.3">
      <c r="A26">
        <v>12</v>
      </c>
      <c r="B26">
        <f t="shared" si="5"/>
        <v>2.5571530492999217E-4</v>
      </c>
      <c r="C26">
        <f t="shared" si="1"/>
        <v>2.5571530492999217E-4</v>
      </c>
      <c r="D26" t="s">
        <v>26</v>
      </c>
      <c r="E26" t="s">
        <v>21</v>
      </c>
      <c r="F26">
        <v>1</v>
      </c>
      <c r="G26">
        <f t="shared" si="6"/>
        <v>130</v>
      </c>
      <c r="I26">
        <v>2033</v>
      </c>
      <c r="J26" t="s">
        <v>25</v>
      </c>
      <c r="K26">
        <f t="shared" si="7"/>
        <v>132.5</v>
      </c>
      <c r="L26" cm="1">
        <f t="array" ref="L26">STOWA2024_JAARROND_T(A26*60,K26,I26,"L","")</f>
        <v>752.49691629049244</v>
      </c>
      <c r="M26">
        <f t="shared" si="8"/>
        <v>1.3289091002918634E-3</v>
      </c>
    </row>
    <row r="27" spans="1:13" x14ac:dyDescent="0.3">
      <c r="A27">
        <v>12</v>
      </c>
      <c r="B27">
        <f t="shared" si="5"/>
        <v>2.0679922363162724E-4</v>
      </c>
      <c r="C27">
        <f t="shared" si="1"/>
        <v>2.0679922363162724E-4</v>
      </c>
      <c r="D27" t="s">
        <v>26</v>
      </c>
      <c r="E27" t="s">
        <v>21</v>
      </c>
      <c r="F27">
        <v>1</v>
      </c>
      <c r="G27">
        <f t="shared" si="6"/>
        <v>135</v>
      </c>
      <c r="I27">
        <v>2033</v>
      </c>
      <c r="J27" t="s">
        <v>25</v>
      </c>
      <c r="K27">
        <f t="shared" si="7"/>
        <v>137.5</v>
      </c>
      <c r="L27" cm="1">
        <f t="array" ref="L27">STOWA2024_JAARROND_T(A27*60,K27,I27,"L","")</f>
        <v>891.17832468984682</v>
      </c>
      <c r="M27">
        <f t="shared" si="8"/>
        <v>1.1221098766602362E-3</v>
      </c>
    </row>
    <row r="28" spans="1:13" x14ac:dyDescent="0.3">
      <c r="A28">
        <v>12</v>
      </c>
      <c r="B28">
        <f t="shared" si="5"/>
        <v>1.6860094228158629E-4</v>
      </c>
      <c r="C28">
        <f t="shared" si="1"/>
        <v>1.6860094228158629E-4</v>
      </c>
      <c r="D28" t="s">
        <v>26</v>
      </c>
      <c r="E28" t="s">
        <v>21</v>
      </c>
      <c r="F28">
        <v>1</v>
      </c>
      <c r="G28">
        <f t="shared" si="6"/>
        <v>140</v>
      </c>
      <c r="I28">
        <v>2033</v>
      </c>
      <c r="J28" t="s">
        <v>25</v>
      </c>
      <c r="K28">
        <f t="shared" si="7"/>
        <v>142.5</v>
      </c>
      <c r="L28" cm="1">
        <f t="array" ref="L28">STOWA2024_JAARROND_T(A28*60,K28,I28,"L","")</f>
        <v>1048.7578710016448</v>
      </c>
      <c r="M28">
        <f t="shared" si="8"/>
        <v>9.5350893437864991E-4</v>
      </c>
    </row>
    <row r="29" spans="1:13" x14ac:dyDescent="0.3">
      <c r="A29">
        <v>12</v>
      </c>
      <c r="B29">
        <f t="shared" si="5"/>
        <v>1.3849657440995645E-4</v>
      </c>
      <c r="C29">
        <f t="shared" si="1"/>
        <v>1.3849657440995645E-4</v>
      </c>
      <c r="D29" t="s">
        <v>26</v>
      </c>
      <c r="E29" t="s">
        <v>21</v>
      </c>
      <c r="F29">
        <v>1</v>
      </c>
      <c r="G29">
        <f t="shared" si="6"/>
        <v>145</v>
      </c>
      <c r="I29">
        <v>2033</v>
      </c>
      <c r="J29" t="s">
        <v>25</v>
      </c>
      <c r="K29">
        <f t="shared" si="7"/>
        <v>147.5</v>
      </c>
      <c r="L29" cm="1">
        <f t="array" ref="L29">STOWA2024_JAARROND_T(A29*60,K29,I29,"L","")</f>
        <v>1226.9752572076482</v>
      </c>
      <c r="M29">
        <f t="shared" si="8"/>
        <v>8.1501235996869347E-4</v>
      </c>
    </row>
    <row r="30" spans="1:13" x14ac:dyDescent="0.3">
      <c r="A30">
        <v>12</v>
      </c>
      <c r="B30">
        <f t="shared" si="5"/>
        <v>1.145566829296534E-4</v>
      </c>
      <c r="C30">
        <f t="shared" si="1"/>
        <v>1.145566829296534E-4</v>
      </c>
      <c r="D30" t="s">
        <v>26</v>
      </c>
      <c r="E30" t="s">
        <v>21</v>
      </c>
      <c r="F30">
        <v>1</v>
      </c>
      <c r="G30">
        <f t="shared" si="6"/>
        <v>150</v>
      </c>
      <c r="I30">
        <v>2033</v>
      </c>
      <c r="J30" t="s">
        <v>25</v>
      </c>
      <c r="K30">
        <f t="shared" si="7"/>
        <v>152.5</v>
      </c>
      <c r="L30" cm="1">
        <f t="array" ref="L30">STOWA2024_JAARROND_T(A30*60,K30,I30,"L","")</f>
        <v>1427.6420804057025</v>
      </c>
      <c r="M30">
        <f t="shared" si="8"/>
        <v>7.0045567703904007E-4</v>
      </c>
    </row>
    <row r="31" spans="1:13" x14ac:dyDescent="0.3">
      <c r="A31">
        <v>12</v>
      </c>
      <c r="B31">
        <f t="shared" si="5"/>
        <v>9.5376352496207668E-5</v>
      </c>
      <c r="C31">
        <f t="shared" si="1"/>
        <v>9.5376352496207668E-5</v>
      </c>
      <c r="D31" t="s">
        <v>26</v>
      </c>
      <c r="E31" t="s">
        <v>21</v>
      </c>
      <c r="F31">
        <v>1</v>
      </c>
      <c r="G31">
        <f t="shared" si="6"/>
        <v>155</v>
      </c>
      <c r="I31">
        <v>2033</v>
      </c>
      <c r="J31" t="s">
        <v>25</v>
      </c>
      <c r="K31">
        <f t="shared" si="7"/>
        <v>157.5</v>
      </c>
      <c r="L31" cm="1">
        <f t="array" ref="L31">STOWA2024_JAARROND_T(A31*60,K31,I31,"L","")</f>
        <v>1652.6758714744549</v>
      </c>
      <c r="M31">
        <f t="shared" si="8"/>
        <v>6.050793245428324E-4</v>
      </c>
    </row>
    <row r="32" spans="1:13" x14ac:dyDescent="0.3">
      <c r="A32">
        <v>12</v>
      </c>
      <c r="B32" s="1">
        <f>M31</f>
        <v>6.050793245428324E-4</v>
      </c>
      <c r="C32">
        <f t="shared" si="1"/>
        <v>6.050793245428324E-4</v>
      </c>
      <c r="D32" t="s">
        <v>26</v>
      </c>
      <c r="E32" t="s">
        <v>21</v>
      </c>
      <c r="F32">
        <v>1</v>
      </c>
      <c r="G32">
        <f t="shared" si="6"/>
        <v>160</v>
      </c>
      <c r="I32">
        <v>2033</v>
      </c>
      <c r="J32" t="s">
        <v>25</v>
      </c>
      <c r="K32" s="1">
        <v>999</v>
      </c>
      <c r="L32" cm="1">
        <f t="array" ref="L32">STOWA2024_JAARROND_T(A32*60,K32,I32,"L","")</f>
        <v>5902459.7122240858</v>
      </c>
      <c r="M32">
        <f>1/L32</f>
        <v>1.6942089378924256E-7</v>
      </c>
    </row>
    <row r="33" spans="1:13" x14ac:dyDescent="0.3">
      <c r="A33">
        <v>24</v>
      </c>
      <c r="B33" s="1">
        <f>365.25*24/A33 - M33</f>
        <v>342.94194465492978</v>
      </c>
      <c r="C33">
        <f>B33</f>
        <v>342.94194465492978</v>
      </c>
      <c r="D33" t="s">
        <v>26</v>
      </c>
      <c r="E33" t="s">
        <v>21</v>
      </c>
      <c r="F33">
        <v>1</v>
      </c>
      <c r="G33">
        <v>10</v>
      </c>
      <c r="I33">
        <v>2033</v>
      </c>
      <c r="J33" t="s">
        <v>25</v>
      </c>
      <c r="K33" s="1">
        <v>12.5</v>
      </c>
      <c r="L33" cm="1">
        <f t="array" ref="L33">STOWA2024_JAARROND_T(A33*60,K33,I33,J33,"")</f>
        <v>4.4826856690625243E-2</v>
      </c>
      <c r="M33">
        <f>1/L33</f>
        <v>22.308055345070237</v>
      </c>
    </row>
    <row r="34" spans="1:13" x14ac:dyDescent="0.3">
      <c r="A34">
        <v>24</v>
      </c>
      <c r="B34">
        <f t="shared" ref="B34:B38" si="9">M33-M34</f>
        <v>11.700858859096684</v>
      </c>
      <c r="C34">
        <f t="shared" ref="C34:C63" si="10">B34</f>
        <v>11.700858859096684</v>
      </c>
      <c r="D34" t="s">
        <v>26</v>
      </c>
      <c r="E34" t="s">
        <v>21</v>
      </c>
      <c r="F34">
        <v>1</v>
      </c>
      <c r="G34">
        <f t="shared" ref="G34:G38" si="11">G33+5</f>
        <v>15</v>
      </c>
      <c r="I34">
        <v>2033</v>
      </c>
      <c r="J34" t="s">
        <v>25</v>
      </c>
      <c r="K34">
        <f t="shared" ref="K34:K38" si="12">AVERAGE(G34:G35)</f>
        <v>17.5</v>
      </c>
      <c r="L34" cm="1">
        <f t="array" ref="L34">STOWA2024_JAARROND_T(A34*60,K34,I34,"L","")</f>
        <v>9.4275617626424849E-2</v>
      </c>
      <c r="M34">
        <f t="shared" ref="M34:M38" si="13">1/L34</f>
        <v>10.607196485973553</v>
      </c>
    </row>
    <row r="35" spans="1:13" x14ac:dyDescent="0.3">
      <c r="A35">
        <v>24</v>
      </c>
      <c r="B35">
        <f t="shared" si="9"/>
        <v>5.2031073544868605</v>
      </c>
      <c r="C35">
        <f t="shared" si="10"/>
        <v>5.2031073544868605</v>
      </c>
      <c r="D35" t="s">
        <v>26</v>
      </c>
      <c r="E35" t="s">
        <v>21</v>
      </c>
      <c r="F35">
        <v>1</v>
      </c>
      <c r="G35">
        <f t="shared" si="11"/>
        <v>20</v>
      </c>
      <c r="I35">
        <v>2033</v>
      </c>
      <c r="J35" t="s">
        <v>25</v>
      </c>
      <c r="K35">
        <f t="shared" si="12"/>
        <v>22.5</v>
      </c>
      <c r="L35" cm="1">
        <f t="array" ref="L35">STOWA2024_JAARROND_T(A35*60,K35,I35,"L","")</f>
        <v>0.18504506044756794</v>
      </c>
      <c r="M35">
        <f t="shared" si="13"/>
        <v>5.4040891314866926</v>
      </c>
    </row>
    <row r="36" spans="1:13" x14ac:dyDescent="0.3">
      <c r="A36">
        <v>24</v>
      </c>
      <c r="B36">
        <f t="shared" si="9"/>
        <v>2.4884088722682729</v>
      </c>
      <c r="C36">
        <f t="shared" si="10"/>
        <v>2.4884088722682729</v>
      </c>
      <c r="D36" t="s">
        <v>26</v>
      </c>
      <c r="E36" t="s">
        <v>21</v>
      </c>
      <c r="F36">
        <v>1</v>
      </c>
      <c r="G36">
        <f t="shared" si="11"/>
        <v>25</v>
      </c>
      <c r="I36">
        <v>2033</v>
      </c>
      <c r="J36" t="s">
        <v>25</v>
      </c>
      <c r="K36">
        <f t="shared" si="12"/>
        <v>27.5</v>
      </c>
      <c r="L36" cm="1">
        <f t="array" ref="L36">STOWA2024_JAARROND_T(A36*60,K36,I36,"L","")</f>
        <v>0.34297313528749584</v>
      </c>
      <c r="M36">
        <f t="shared" si="13"/>
        <v>2.9156802592184197</v>
      </c>
    </row>
    <row r="37" spans="1:13" x14ac:dyDescent="0.3">
      <c r="A37">
        <v>24</v>
      </c>
      <c r="B37">
        <f t="shared" si="9"/>
        <v>1.2647689248755767</v>
      </c>
      <c r="C37">
        <f t="shared" si="10"/>
        <v>1.2647689248755767</v>
      </c>
      <c r="D37" t="s">
        <v>26</v>
      </c>
      <c r="E37" t="s">
        <v>21</v>
      </c>
      <c r="F37">
        <v>1</v>
      </c>
      <c r="G37">
        <f t="shared" si="11"/>
        <v>30</v>
      </c>
      <c r="I37">
        <v>2033</v>
      </c>
      <c r="J37" t="s">
        <v>25</v>
      </c>
      <c r="K37">
        <f t="shared" si="12"/>
        <v>32.5</v>
      </c>
      <c r="L37" cm="1">
        <f t="array" ref="L37">STOWA2024_JAARROND_T(A37*60,K37,I37,"L","")</f>
        <v>0.60572604912065564</v>
      </c>
      <c r="M37">
        <f t="shared" si="13"/>
        <v>1.650911334342843</v>
      </c>
    </row>
    <row r="38" spans="1:13" x14ac:dyDescent="0.3">
      <c r="A38">
        <v>24</v>
      </c>
      <c r="B38">
        <f t="shared" si="9"/>
        <v>0.67658998412120663</v>
      </c>
      <c r="C38">
        <f t="shared" si="10"/>
        <v>0.67658998412120663</v>
      </c>
      <c r="D38" t="s">
        <v>26</v>
      </c>
      <c r="E38" t="s">
        <v>21</v>
      </c>
      <c r="F38">
        <v>1</v>
      </c>
      <c r="G38">
        <f t="shared" si="11"/>
        <v>35</v>
      </c>
      <c r="I38">
        <v>2033</v>
      </c>
      <c r="J38" t="s">
        <v>25</v>
      </c>
      <c r="K38">
        <f t="shared" si="12"/>
        <v>37.5</v>
      </c>
      <c r="L38" cm="1">
        <f t="array" ref="L38">STOWA2024_JAARROND_T(A38*60,K38,I38,"L","")</f>
        <v>1.0263554214146311</v>
      </c>
      <c r="M38">
        <f t="shared" si="13"/>
        <v>0.97432135022163635</v>
      </c>
    </row>
    <row r="39" spans="1:13" x14ac:dyDescent="0.3">
      <c r="A39">
        <v>24</v>
      </c>
      <c r="B39">
        <f>M38-M39</f>
        <v>0.37848487496165983</v>
      </c>
      <c r="C39">
        <f t="shared" si="10"/>
        <v>0.37848487496165983</v>
      </c>
      <c r="D39" t="s">
        <v>26</v>
      </c>
      <c r="E39" t="s">
        <v>21</v>
      </c>
      <c r="F39">
        <v>1</v>
      </c>
      <c r="G39">
        <f>G38+5</f>
        <v>40</v>
      </c>
      <c r="I39">
        <v>2033</v>
      </c>
      <c r="J39" t="s">
        <v>25</v>
      </c>
      <c r="K39">
        <f>AVERAGE(G39:G40)</f>
        <v>42.5</v>
      </c>
      <c r="L39" cm="1">
        <f t="array" ref="L39">STOWA2024_JAARROND_T(A39*60,K39,I39,"L","")</f>
        <v>1.6783128283035678</v>
      </c>
      <c r="M39">
        <f>1/L39</f>
        <v>0.59583647525997652</v>
      </c>
    </row>
    <row r="40" spans="1:13" x14ac:dyDescent="0.3">
      <c r="A40">
        <v>24</v>
      </c>
      <c r="B40">
        <f t="shared" ref="B40:B62" si="14">M39-M40</f>
        <v>0.21991911949408854</v>
      </c>
      <c r="C40">
        <f t="shared" si="10"/>
        <v>0.21991911949408854</v>
      </c>
      <c r="D40" t="s">
        <v>26</v>
      </c>
      <c r="E40" t="s">
        <v>21</v>
      </c>
      <c r="F40">
        <v>1</v>
      </c>
      <c r="G40">
        <f t="shared" ref="G40:G63" si="15">G39+5</f>
        <v>45</v>
      </c>
      <c r="I40">
        <v>2033</v>
      </c>
      <c r="J40" t="s">
        <v>25</v>
      </c>
      <c r="K40">
        <f t="shared" ref="K40:K62" si="16">AVERAGE(G40:G41)</f>
        <v>47.5</v>
      </c>
      <c r="L40" cm="1">
        <f t="array" ref="L40">STOWA2024_JAARROND_T(A40*60,K40,I40,"L","")</f>
        <v>2.6601591670664315</v>
      </c>
      <c r="M40">
        <f t="shared" ref="M40:M62" si="17">1/L40</f>
        <v>0.37591735576588797</v>
      </c>
    </row>
    <row r="41" spans="1:13" x14ac:dyDescent="0.3">
      <c r="A41">
        <v>24</v>
      </c>
      <c r="B41">
        <f t="shared" si="14"/>
        <v>0.13214681053420671</v>
      </c>
      <c r="C41">
        <f t="shared" si="10"/>
        <v>0.13214681053420671</v>
      </c>
      <c r="D41" t="s">
        <v>26</v>
      </c>
      <c r="E41" t="s">
        <v>21</v>
      </c>
      <c r="F41">
        <v>1</v>
      </c>
      <c r="G41">
        <f t="shared" si="15"/>
        <v>50</v>
      </c>
      <c r="I41">
        <v>2033</v>
      </c>
      <c r="J41" t="s">
        <v>25</v>
      </c>
      <c r="K41">
        <f t="shared" si="16"/>
        <v>52.5</v>
      </c>
      <c r="L41" cm="1">
        <f t="array" ref="L41">STOWA2024_JAARROND_T(A41*60,K41,I41,"L","")</f>
        <v>4.1022183342519618</v>
      </c>
      <c r="M41">
        <f t="shared" si="17"/>
        <v>0.24377054523168126</v>
      </c>
    </row>
    <row r="42" spans="1:13" x14ac:dyDescent="0.3">
      <c r="A42">
        <v>24</v>
      </c>
      <c r="B42">
        <f t="shared" si="14"/>
        <v>8.1795218563223665E-2</v>
      </c>
      <c r="C42">
        <f t="shared" si="10"/>
        <v>8.1795218563223665E-2</v>
      </c>
      <c r="D42" t="s">
        <v>26</v>
      </c>
      <c r="E42" t="s">
        <v>21</v>
      </c>
      <c r="F42">
        <v>1</v>
      </c>
      <c r="G42">
        <f t="shared" si="15"/>
        <v>55</v>
      </c>
      <c r="I42">
        <v>2033</v>
      </c>
      <c r="J42" t="s">
        <v>25</v>
      </c>
      <c r="K42">
        <f t="shared" si="16"/>
        <v>57.5</v>
      </c>
      <c r="L42" cm="1">
        <f t="array" ref="L42">STOWA2024_JAARROND_T(A42*60,K42,I42,"L","")</f>
        <v>6.1737798007153879</v>
      </c>
      <c r="M42">
        <f t="shared" si="17"/>
        <v>0.1619753266684576</v>
      </c>
    </row>
    <row r="43" spans="1:13" x14ac:dyDescent="0.3">
      <c r="A43">
        <v>24</v>
      </c>
      <c r="B43">
        <f t="shared" si="14"/>
        <v>5.1979845825236196E-2</v>
      </c>
      <c r="C43">
        <f t="shared" si="10"/>
        <v>5.1979845825236196E-2</v>
      </c>
      <c r="D43" t="s">
        <v>26</v>
      </c>
      <c r="E43" t="s">
        <v>21</v>
      </c>
      <c r="F43">
        <v>1</v>
      </c>
      <c r="G43">
        <f t="shared" si="15"/>
        <v>60</v>
      </c>
      <c r="I43">
        <v>2033</v>
      </c>
      <c r="J43" t="s">
        <v>25</v>
      </c>
      <c r="K43">
        <f t="shared" si="16"/>
        <v>62.5</v>
      </c>
      <c r="L43" cm="1">
        <f t="array" ref="L43">STOWA2024_JAARROND_T(A43*60,K43,I43,"L","")</f>
        <v>9.0912825902849459</v>
      </c>
      <c r="M43">
        <f t="shared" si="17"/>
        <v>0.1099954808432214</v>
      </c>
    </row>
    <row r="44" spans="1:13" x14ac:dyDescent="0.3">
      <c r="A44">
        <v>24</v>
      </c>
      <c r="B44">
        <f t="shared" si="14"/>
        <v>3.3823095710560219E-2</v>
      </c>
      <c r="C44">
        <f t="shared" si="10"/>
        <v>3.3823095710560219E-2</v>
      </c>
      <c r="D44" t="s">
        <v>26</v>
      </c>
      <c r="E44" t="s">
        <v>21</v>
      </c>
      <c r="F44">
        <v>1</v>
      </c>
      <c r="G44">
        <f t="shared" si="15"/>
        <v>65</v>
      </c>
      <c r="I44">
        <v>2033</v>
      </c>
      <c r="J44" t="s">
        <v>25</v>
      </c>
      <c r="K44">
        <f t="shared" si="16"/>
        <v>67.5</v>
      </c>
      <c r="L44" cm="1">
        <f t="array" ref="L44">STOWA2024_JAARROND_T(A44*60,K44,I44,"L","")</f>
        <v>13.128117207547175</v>
      </c>
      <c r="M44">
        <f t="shared" si="17"/>
        <v>7.6172385132661183E-2</v>
      </c>
    </row>
    <row r="45" spans="1:13" x14ac:dyDescent="0.3">
      <c r="A45">
        <v>24</v>
      </c>
      <c r="B45">
        <f t="shared" si="14"/>
        <v>2.2481661018078469E-2</v>
      </c>
      <c r="C45">
        <f t="shared" si="10"/>
        <v>2.2481661018078469E-2</v>
      </c>
      <c r="D45" t="s">
        <v>26</v>
      </c>
      <c r="E45" t="s">
        <v>21</v>
      </c>
      <c r="F45">
        <v>1</v>
      </c>
      <c r="G45">
        <f t="shared" si="15"/>
        <v>70</v>
      </c>
      <c r="I45">
        <v>2033</v>
      </c>
      <c r="J45" t="s">
        <v>25</v>
      </c>
      <c r="K45">
        <f t="shared" si="16"/>
        <v>72.5</v>
      </c>
      <c r="L45" cm="1">
        <f t="array" ref="L45">STOWA2024_JAARROND_T(A45*60,K45,I45,"L","")</f>
        <v>18.625191157151747</v>
      </c>
      <c r="M45">
        <f t="shared" si="17"/>
        <v>5.3690724114582714E-2</v>
      </c>
    </row>
    <row r="46" spans="1:13" x14ac:dyDescent="0.3">
      <c r="A46">
        <v>24</v>
      </c>
      <c r="B46">
        <f t="shared" si="14"/>
        <v>1.52337659492775E-2</v>
      </c>
      <c r="C46">
        <f t="shared" si="10"/>
        <v>1.52337659492775E-2</v>
      </c>
      <c r="D46" t="s">
        <v>26</v>
      </c>
      <c r="E46" t="s">
        <v>21</v>
      </c>
      <c r="F46">
        <v>1</v>
      </c>
      <c r="G46">
        <f t="shared" si="15"/>
        <v>75</v>
      </c>
      <c r="I46">
        <v>2033</v>
      </c>
      <c r="J46" t="s">
        <v>25</v>
      </c>
      <c r="K46">
        <f t="shared" si="16"/>
        <v>77.5</v>
      </c>
      <c r="L46" cm="1">
        <f t="array" ref="L46">STOWA2024_JAARROND_T(A46*60,K46,I46,"L","")</f>
        <v>26.003096649026492</v>
      </c>
      <c r="M46">
        <f t="shared" si="17"/>
        <v>3.8456958165305213E-2</v>
      </c>
    </row>
    <row r="47" spans="1:13" x14ac:dyDescent="0.3">
      <c r="A47">
        <v>24</v>
      </c>
      <c r="B47">
        <f t="shared" si="14"/>
        <v>1.0504990194120205E-2</v>
      </c>
      <c r="C47">
        <f t="shared" si="10"/>
        <v>1.0504990194120205E-2</v>
      </c>
      <c r="D47" t="s">
        <v>26</v>
      </c>
      <c r="E47" t="s">
        <v>21</v>
      </c>
      <c r="F47">
        <v>1</v>
      </c>
      <c r="G47">
        <f t="shared" si="15"/>
        <v>80</v>
      </c>
      <c r="I47">
        <v>2033</v>
      </c>
      <c r="J47" t="s">
        <v>25</v>
      </c>
      <c r="K47">
        <f t="shared" si="16"/>
        <v>82.5</v>
      </c>
      <c r="L47" cm="1">
        <f t="array" ref="L47">STOWA2024_JAARROND_T(A47*60,K47,I47,"L","")</f>
        <v>35.775656334139882</v>
      </c>
      <c r="M47">
        <f t="shared" si="17"/>
        <v>2.7951967971185009E-2</v>
      </c>
    </row>
    <row r="48" spans="1:13" x14ac:dyDescent="0.3">
      <c r="A48">
        <v>24</v>
      </c>
      <c r="B48">
        <f t="shared" si="14"/>
        <v>7.3608286796908208E-3</v>
      </c>
      <c r="C48">
        <f t="shared" si="10"/>
        <v>7.3608286796908208E-3</v>
      </c>
      <c r="D48" t="s">
        <v>26</v>
      </c>
      <c r="E48" t="s">
        <v>21</v>
      </c>
      <c r="F48">
        <v>1</v>
      </c>
      <c r="G48">
        <f t="shared" si="15"/>
        <v>85</v>
      </c>
      <c r="I48">
        <v>2033</v>
      </c>
      <c r="J48" t="s">
        <v>25</v>
      </c>
      <c r="K48">
        <f t="shared" si="16"/>
        <v>87.5</v>
      </c>
      <c r="L48" cm="1">
        <f t="array" ref="L48">STOWA2024_JAARROND_T(A48*60,K48,I48,"L","")</f>
        <v>48.564578474445135</v>
      </c>
      <c r="M48">
        <f t="shared" si="17"/>
        <v>2.0591139291494188E-2</v>
      </c>
    </row>
    <row r="49" spans="1:13" x14ac:dyDescent="0.3">
      <c r="A49">
        <v>24</v>
      </c>
      <c r="B49">
        <f t="shared" si="14"/>
        <v>5.2342050618490871E-3</v>
      </c>
      <c r="C49">
        <f t="shared" si="10"/>
        <v>5.2342050618490871E-3</v>
      </c>
      <c r="D49" t="s">
        <v>26</v>
      </c>
      <c r="E49" t="s">
        <v>21</v>
      </c>
      <c r="F49">
        <v>1</v>
      </c>
      <c r="G49">
        <f t="shared" si="15"/>
        <v>90</v>
      </c>
      <c r="I49">
        <v>2033</v>
      </c>
      <c r="J49" t="s">
        <v>25</v>
      </c>
      <c r="K49">
        <f t="shared" si="16"/>
        <v>92.5</v>
      </c>
      <c r="L49" cm="1">
        <f t="array" ref="L49">STOWA2024_JAARROND_T(A49*60,K49,I49,"L","")</f>
        <v>65.117163689455353</v>
      </c>
      <c r="M49">
        <f t="shared" si="17"/>
        <v>1.5356934229645101E-2</v>
      </c>
    </row>
    <row r="50" spans="1:13" x14ac:dyDescent="0.3">
      <c r="A50">
        <v>24</v>
      </c>
      <c r="B50">
        <f t="shared" si="14"/>
        <v>3.7727527104795787E-3</v>
      </c>
      <c r="C50">
        <f t="shared" si="10"/>
        <v>3.7727527104795787E-3</v>
      </c>
      <c r="D50" t="s">
        <v>26</v>
      </c>
      <c r="E50" t="s">
        <v>21</v>
      </c>
      <c r="F50">
        <v>1</v>
      </c>
      <c r="G50">
        <f t="shared" si="15"/>
        <v>95</v>
      </c>
      <c r="I50">
        <v>2033</v>
      </c>
      <c r="J50" t="s">
        <v>25</v>
      </c>
      <c r="K50">
        <f t="shared" si="16"/>
        <v>97.5</v>
      </c>
      <c r="L50" cm="1">
        <f t="array" ref="L50">STOWA2024_JAARROND_T(A50*60,K50,I50,"L","")</f>
        <v>86.324614159882046</v>
      </c>
      <c r="M50">
        <f t="shared" si="17"/>
        <v>1.1584181519165522E-2</v>
      </c>
    </row>
    <row r="51" spans="1:13" x14ac:dyDescent="0.3">
      <c r="A51">
        <v>24</v>
      </c>
      <c r="B51">
        <f t="shared" si="14"/>
        <v>2.7533498004501181E-3</v>
      </c>
      <c r="C51">
        <f t="shared" si="10"/>
        <v>2.7533498004501181E-3</v>
      </c>
      <c r="D51" t="s">
        <v>26</v>
      </c>
      <c r="E51" t="s">
        <v>21</v>
      </c>
      <c r="F51">
        <v>1</v>
      </c>
      <c r="G51">
        <f t="shared" si="15"/>
        <v>100</v>
      </c>
      <c r="I51">
        <v>2033</v>
      </c>
      <c r="J51" t="s">
        <v>25</v>
      </c>
      <c r="K51">
        <f t="shared" si="16"/>
        <v>102.5</v>
      </c>
      <c r="L51" cm="1">
        <f t="array" ref="L51">STOWA2024_JAARROND_T(A51*60,K51,I51,"L","")</f>
        <v>113.23961681668951</v>
      </c>
      <c r="M51">
        <f t="shared" si="17"/>
        <v>8.830831718715404E-3</v>
      </c>
    </row>
    <row r="52" spans="1:13" x14ac:dyDescent="0.3">
      <c r="A52">
        <v>24</v>
      </c>
      <c r="B52">
        <f t="shared" si="14"/>
        <v>2.0328449178625418E-3</v>
      </c>
      <c r="C52">
        <f t="shared" si="10"/>
        <v>2.0328449178625418E-3</v>
      </c>
      <c r="D52" t="s">
        <v>26</v>
      </c>
      <c r="E52" t="s">
        <v>21</v>
      </c>
      <c r="F52">
        <v>1</v>
      </c>
      <c r="G52">
        <f t="shared" si="15"/>
        <v>105</v>
      </c>
      <c r="I52">
        <v>2033</v>
      </c>
      <c r="J52" t="s">
        <v>25</v>
      </c>
      <c r="K52">
        <f t="shared" si="16"/>
        <v>107.5</v>
      </c>
      <c r="L52" cm="1">
        <f t="array" ref="L52">STOWA2024_JAARROND_T(A52*60,K52,I52,"L","")</f>
        <v>147.1023744668851</v>
      </c>
      <c r="M52">
        <f t="shared" si="17"/>
        <v>6.7979868008528621E-3</v>
      </c>
    </row>
    <row r="53" spans="1:13" x14ac:dyDescent="0.3">
      <c r="A53">
        <v>24</v>
      </c>
      <c r="B53">
        <f t="shared" si="14"/>
        <v>1.517102522606866E-3</v>
      </c>
      <c r="C53">
        <f t="shared" si="10"/>
        <v>1.517102522606866E-3</v>
      </c>
      <c r="D53" t="s">
        <v>26</v>
      </c>
      <c r="E53" t="s">
        <v>21</v>
      </c>
      <c r="F53">
        <v>1</v>
      </c>
      <c r="G53">
        <f t="shared" si="15"/>
        <v>110</v>
      </c>
      <c r="I53">
        <v>2033</v>
      </c>
      <c r="J53" t="s">
        <v>25</v>
      </c>
      <c r="K53">
        <f t="shared" si="16"/>
        <v>112.5</v>
      </c>
      <c r="L53" cm="1">
        <f t="array" ref="L53">STOWA2024_JAARROND_T(A53*60,K53,I53,"L","")</f>
        <v>189.36222558774608</v>
      </c>
      <c r="M53">
        <f t="shared" si="17"/>
        <v>5.2808842782459961E-3</v>
      </c>
    </row>
    <row r="54" spans="1:13" x14ac:dyDescent="0.3">
      <c r="A54">
        <v>24</v>
      </c>
      <c r="B54">
        <f t="shared" si="14"/>
        <v>1.1435987593020319E-3</v>
      </c>
      <c r="C54">
        <f t="shared" si="10"/>
        <v>1.1435987593020319E-3</v>
      </c>
      <c r="D54" t="s">
        <v>26</v>
      </c>
      <c r="E54" t="s">
        <v>21</v>
      </c>
      <c r="F54">
        <v>1</v>
      </c>
      <c r="G54">
        <f t="shared" si="15"/>
        <v>115</v>
      </c>
      <c r="I54">
        <v>2033</v>
      </c>
      <c r="J54" t="s">
        <v>25</v>
      </c>
      <c r="K54">
        <f t="shared" si="16"/>
        <v>117.5</v>
      </c>
      <c r="L54" cm="1">
        <f t="array" ref="L54">STOWA2024_JAARROND_T(A54*60,K54,I54,"L","")</f>
        <v>241.70437244931753</v>
      </c>
      <c r="M54">
        <f t="shared" si="17"/>
        <v>4.1372855189439643E-3</v>
      </c>
    </row>
    <row r="55" spans="1:13" x14ac:dyDescent="0.3">
      <c r="A55">
        <v>24</v>
      </c>
      <c r="B55">
        <f t="shared" si="14"/>
        <v>8.7014680575746078E-4</v>
      </c>
      <c r="C55">
        <f t="shared" si="10"/>
        <v>8.7014680575746078E-4</v>
      </c>
      <c r="D55" t="s">
        <v>26</v>
      </c>
      <c r="E55" t="s">
        <v>21</v>
      </c>
      <c r="F55">
        <v>1</v>
      </c>
      <c r="G55">
        <f t="shared" si="15"/>
        <v>120</v>
      </c>
      <c r="I55">
        <v>2033</v>
      </c>
      <c r="J55" t="s">
        <v>25</v>
      </c>
      <c r="K55">
        <f t="shared" si="16"/>
        <v>122.5</v>
      </c>
      <c r="L55" cm="1">
        <f t="array" ref="L55">STOWA2024_JAARROND_T(A55*60,K55,I55,"L","")</f>
        <v>306.07821944134128</v>
      </c>
      <c r="M55">
        <f t="shared" si="17"/>
        <v>3.2671387131865035E-3</v>
      </c>
    </row>
    <row r="56" spans="1:13" x14ac:dyDescent="0.3">
      <c r="A56">
        <v>24</v>
      </c>
      <c r="B56">
        <f t="shared" si="14"/>
        <v>6.6789972008842249E-4</v>
      </c>
      <c r="C56">
        <f t="shared" si="10"/>
        <v>6.6789972008842249E-4</v>
      </c>
      <c r="D56" t="s">
        <v>26</v>
      </c>
      <c r="E56" t="s">
        <v>21</v>
      </c>
      <c r="F56">
        <v>1</v>
      </c>
      <c r="G56">
        <f t="shared" si="15"/>
        <v>125</v>
      </c>
      <c r="I56">
        <v>2033</v>
      </c>
      <c r="J56" t="s">
        <v>25</v>
      </c>
      <c r="K56">
        <f t="shared" si="16"/>
        <v>127.5</v>
      </c>
      <c r="L56" cm="1">
        <f t="array" ref="L56">STOWA2024_JAARROND_T(A56*60,K56,I56,"L","")</f>
        <v>384.72799256065389</v>
      </c>
      <c r="M56">
        <f t="shared" si="17"/>
        <v>2.599238993098081E-3</v>
      </c>
    </row>
    <row r="57" spans="1:13" x14ac:dyDescent="0.3">
      <c r="A57">
        <v>24</v>
      </c>
      <c r="B57">
        <f t="shared" si="14"/>
        <v>5.1688497063301191E-4</v>
      </c>
      <c r="C57">
        <f t="shared" si="10"/>
        <v>5.1688497063301191E-4</v>
      </c>
      <c r="D57" t="s">
        <v>26</v>
      </c>
      <c r="E57" t="s">
        <v>21</v>
      </c>
      <c r="F57">
        <v>1</v>
      </c>
      <c r="G57">
        <f t="shared" si="15"/>
        <v>130</v>
      </c>
      <c r="I57">
        <v>2033</v>
      </c>
      <c r="J57" t="s">
        <v>25</v>
      </c>
      <c r="K57">
        <f t="shared" si="16"/>
        <v>132.5</v>
      </c>
      <c r="L57" cm="1">
        <f t="array" ref="L57">STOWA2024_JAARROND_T(A57*60,K57,I57,"L","")</f>
        <v>480.22573933716149</v>
      </c>
      <c r="M57">
        <f t="shared" si="17"/>
        <v>2.0823540224650691E-3</v>
      </c>
    </row>
    <row r="58" spans="1:13" x14ac:dyDescent="0.3">
      <c r="A58">
        <v>24</v>
      </c>
      <c r="B58">
        <f t="shared" si="14"/>
        <v>4.0311209900177245E-4</v>
      </c>
      <c r="C58">
        <f t="shared" si="10"/>
        <v>4.0311209900177245E-4</v>
      </c>
      <c r="D58" t="s">
        <v>26</v>
      </c>
      <c r="E58" t="s">
        <v>21</v>
      </c>
      <c r="F58">
        <v>1</v>
      </c>
      <c r="G58">
        <f t="shared" si="15"/>
        <v>135</v>
      </c>
      <c r="I58">
        <v>2033</v>
      </c>
      <c r="J58" t="s">
        <v>25</v>
      </c>
      <c r="K58">
        <f t="shared" si="16"/>
        <v>137.5</v>
      </c>
      <c r="L58" cm="1">
        <f t="array" ref="L58">STOWA2024_JAARROND_T(A58*60,K58,I58,"L","")</f>
        <v>595.50680936882713</v>
      </c>
      <c r="M58">
        <f t="shared" si="17"/>
        <v>1.6792419234632967E-3</v>
      </c>
    </row>
    <row r="59" spans="1:13" x14ac:dyDescent="0.3">
      <c r="A59">
        <v>24</v>
      </c>
      <c r="B59">
        <f t="shared" si="14"/>
        <v>3.1667316311982164E-4</v>
      </c>
      <c r="C59">
        <f t="shared" si="10"/>
        <v>3.1667316311982164E-4</v>
      </c>
      <c r="D59" t="s">
        <v>26</v>
      </c>
      <c r="E59" t="s">
        <v>21</v>
      </c>
      <c r="F59">
        <v>1</v>
      </c>
      <c r="G59">
        <f t="shared" si="15"/>
        <v>140</v>
      </c>
      <c r="I59">
        <v>2033</v>
      </c>
      <c r="J59" t="s">
        <v>25</v>
      </c>
      <c r="K59">
        <f t="shared" si="16"/>
        <v>142.5</v>
      </c>
      <c r="L59" cm="1">
        <f t="array" ref="L59">STOWA2024_JAARROND_T(A59*60,K59,I59,"L","")</f>
        <v>733.90791650611527</v>
      </c>
      <c r="M59">
        <f t="shared" si="17"/>
        <v>1.362568760343475E-3</v>
      </c>
    </row>
    <row r="60" spans="1:13" x14ac:dyDescent="0.3">
      <c r="A60">
        <v>24</v>
      </c>
      <c r="B60">
        <f t="shared" si="14"/>
        <v>2.5047252565584704E-4</v>
      </c>
      <c r="C60">
        <f t="shared" si="10"/>
        <v>2.5047252565584704E-4</v>
      </c>
      <c r="D60" t="s">
        <v>26</v>
      </c>
      <c r="E60" t="s">
        <v>21</v>
      </c>
      <c r="F60">
        <v>1</v>
      </c>
      <c r="G60">
        <f t="shared" si="15"/>
        <v>145</v>
      </c>
      <c r="I60">
        <v>2033</v>
      </c>
      <c r="J60" t="s">
        <v>25</v>
      </c>
      <c r="K60">
        <f t="shared" si="16"/>
        <v>147.5</v>
      </c>
      <c r="L60" cm="1">
        <f t="array" ref="L60">STOWA2024_JAARROND_T(A60*60,K60,I60,"L","")</f>
        <v>899.20275674783284</v>
      </c>
      <c r="M60">
        <f t="shared" si="17"/>
        <v>1.112096234687628E-3</v>
      </c>
    </row>
    <row r="61" spans="1:13" x14ac:dyDescent="0.3">
      <c r="A61">
        <v>24</v>
      </c>
      <c r="B61">
        <f t="shared" si="14"/>
        <v>1.9940885196387411E-4</v>
      </c>
      <c r="C61">
        <f t="shared" si="10"/>
        <v>1.9940885196387411E-4</v>
      </c>
      <c r="D61" t="s">
        <v>26</v>
      </c>
      <c r="E61" t="s">
        <v>21</v>
      </c>
      <c r="F61">
        <v>1</v>
      </c>
      <c r="G61">
        <f t="shared" si="15"/>
        <v>150</v>
      </c>
      <c r="I61">
        <v>2033</v>
      </c>
      <c r="J61" t="s">
        <v>25</v>
      </c>
      <c r="K61">
        <f t="shared" si="16"/>
        <v>152.5</v>
      </c>
      <c r="L61" cm="1">
        <f t="array" ref="L61">STOWA2024_JAARROND_T(A61*60,K61,I61,"L","")</f>
        <v>1095.6654150468007</v>
      </c>
      <c r="M61">
        <f t="shared" si="17"/>
        <v>9.1268738272375386E-4</v>
      </c>
    </row>
    <row r="62" spans="1:13" x14ac:dyDescent="0.3">
      <c r="A62">
        <v>24</v>
      </c>
      <c r="B62">
        <f t="shared" si="14"/>
        <v>1.5972517859054935E-4</v>
      </c>
      <c r="C62">
        <f t="shared" si="10"/>
        <v>1.5972517859054935E-4</v>
      </c>
      <c r="D62" t="s">
        <v>26</v>
      </c>
      <c r="E62" t="s">
        <v>21</v>
      </c>
      <c r="F62">
        <v>1</v>
      </c>
      <c r="G62">
        <f t="shared" si="15"/>
        <v>155</v>
      </c>
      <c r="I62">
        <v>2033</v>
      </c>
      <c r="J62" t="s">
        <v>25</v>
      </c>
      <c r="K62">
        <f t="shared" si="16"/>
        <v>157.5</v>
      </c>
      <c r="L62" cm="1">
        <f t="array" ref="L62">STOWA2024_JAARROND_T(A62*60,K62,I62,"L","")</f>
        <v>1328.0879100049658</v>
      </c>
      <c r="M62">
        <f t="shared" si="17"/>
        <v>7.5296220413320451E-4</v>
      </c>
    </row>
    <row r="63" spans="1:13" x14ac:dyDescent="0.3">
      <c r="A63">
        <v>24</v>
      </c>
      <c r="B63" s="1">
        <f>M62</f>
        <v>7.5296220413320451E-4</v>
      </c>
      <c r="C63">
        <f t="shared" si="10"/>
        <v>7.5296220413320451E-4</v>
      </c>
      <c r="D63" t="s">
        <v>26</v>
      </c>
      <c r="E63" t="s">
        <v>21</v>
      </c>
      <c r="F63">
        <v>1</v>
      </c>
      <c r="G63">
        <f t="shared" si="15"/>
        <v>160</v>
      </c>
      <c r="I63">
        <v>2033</v>
      </c>
      <c r="J63" t="s">
        <v>25</v>
      </c>
      <c r="K63" s="1">
        <v>999</v>
      </c>
      <c r="L63" cm="1">
        <f t="array" ref="L63">STOWA2024_JAARROND_T(A63*60,K63,I63,"L","")</f>
        <v>278226892.46990508</v>
      </c>
      <c r="M63">
        <f>1/L63</f>
        <v>3.5941888691013821E-9</v>
      </c>
    </row>
    <row r="64" spans="1:13" x14ac:dyDescent="0.3">
      <c r="A64">
        <v>48</v>
      </c>
      <c r="B64" s="1">
        <f>365.25*24/A64 - M64</f>
        <v>146.19056878796249</v>
      </c>
      <c r="C64">
        <f>B64</f>
        <v>146.19056878796249</v>
      </c>
      <c r="D64" t="s">
        <v>26</v>
      </c>
      <c r="E64" t="s">
        <v>21</v>
      </c>
      <c r="F64">
        <v>1</v>
      </c>
      <c r="G64">
        <v>10</v>
      </c>
      <c r="I64">
        <v>2033</v>
      </c>
      <c r="J64" t="s">
        <v>25</v>
      </c>
      <c r="K64" s="1">
        <v>12.5</v>
      </c>
      <c r="L64" cm="1">
        <f t="array" ref="L64">STOWA2024_JAARROND_T(A64*60,K64,I64,"L","")</f>
        <v>2.7446565425443267E-2</v>
      </c>
      <c r="M64">
        <f>1/L64</f>
        <v>36.434431212037516</v>
      </c>
    </row>
    <row r="65" spans="1:13" x14ac:dyDescent="0.3">
      <c r="A65">
        <v>48</v>
      </c>
      <c r="B65">
        <f t="shared" ref="B65:B69" si="18">M64-M65</f>
        <v>16.802329041564647</v>
      </c>
      <c r="C65">
        <f t="shared" ref="C65:C94" si="19">B65</f>
        <v>16.802329041564647</v>
      </c>
      <c r="D65" t="s">
        <v>26</v>
      </c>
      <c r="E65" t="s">
        <v>21</v>
      </c>
      <c r="F65">
        <v>1</v>
      </c>
      <c r="G65">
        <f t="shared" ref="G65:G69" si="20">G64+5</f>
        <v>15</v>
      </c>
      <c r="I65">
        <v>2033</v>
      </c>
      <c r="J65" t="s">
        <v>25</v>
      </c>
      <c r="K65">
        <f t="shared" ref="K65:K69" si="21">AVERAGE(G65:G66)</f>
        <v>17.5</v>
      </c>
      <c r="L65" cm="1">
        <f t="array" ref="L65">STOWA2024_JAARROND_T(A65*60,K65,I65,"L","")</f>
        <v>5.0936980223341685E-2</v>
      </c>
      <c r="M65">
        <f t="shared" ref="M65:M69" si="22">1/L65</f>
        <v>19.632102170472869</v>
      </c>
    </row>
    <row r="66" spans="1:13" x14ac:dyDescent="0.3">
      <c r="A66">
        <v>48</v>
      </c>
      <c r="B66">
        <f t="shared" si="18"/>
        <v>8.6619801544432171</v>
      </c>
      <c r="C66">
        <f t="shared" si="19"/>
        <v>8.6619801544432171</v>
      </c>
      <c r="D66" t="s">
        <v>26</v>
      </c>
      <c r="E66" t="s">
        <v>21</v>
      </c>
      <c r="F66">
        <v>1</v>
      </c>
      <c r="G66">
        <f t="shared" si="20"/>
        <v>20</v>
      </c>
      <c r="I66">
        <v>2033</v>
      </c>
      <c r="J66" t="s">
        <v>25</v>
      </c>
      <c r="K66">
        <f t="shared" si="21"/>
        <v>22.5</v>
      </c>
      <c r="L66" cm="1">
        <f t="array" ref="L66">STOWA2024_JAARROND_T(A66*60,K66,I66,"L","")</f>
        <v>9.1156688917296447E-2</v>
      </c>
      <c r="M66">
        <f t="shared" si="22"/>
        <v>10.970122016029652</v>
      </c>
    </row>
    <row r="67" spans="1:13" x14ac:dyDescent="0.3">
      <c r="A67">
        <v>48</v>
      </c>
      <c r="B67">
        <f t="shared" si="18"/>
        <v>4.6388745497021926</v>
      </c>
      <c r="C67">
        <f t="shared" si="19"/>
        <v>4.6388745497021926</v>
      </c>
      <c r="D67" t="s">
        <v>26</v>
      </c>
      <c r="E67" t="s">
        <v>21</v>
      </c>
      <c r="F67">
        <v>1</v>
      </c>
      <c r="G67">
        <f t="shared" si="20"/>
        <v>25</v>
      </c>
      <c r="I67">
        <v>2033</v>
      </c>
      <c r="J67" t="s">
        <v>25</v>
      </c>
      <c r="K67">
        <f t="shared" si="21"/>
        <v>27.5</v>
      </c>
      <c r="L67" cm="1">
        <f t="array" ref="L67">STOWA2024_JAARROND_T(A67*60,K67,I67,"L","")</f>
        <v>0.15794675619906953</v>
      </c>
      <c r="M67">
        <f t="shared" si="22"/>
        <v>6.3312474663274596</v>
      </c>
    </row>
    <row r="68" spans="1:13" x14ac:dyDescent="0.3">
      <c r="A68">
        <v>48</v>
      </c>
      <c r="B68">
        <f t="shared" si="18"/>
        <v>2.5702463648714455</v>
      </c>
      <c r="C68">
        <f t="shared" si="19"/>
        <v>2.5702463648714455</v>
      </c>
      <c r="D68" t="s">
        <v>26</v>
      </c>
      <c r="E68" t="s">
        <v>21</v>
      </c>
      <c r="F68">
        <v>1</v>
      </c>
      <c r="G68">
        <f t="shared" si="20"/>
        <v>30</v>
      </c>
      <c r="I68">
        <v>2033</v>
      </c>
      <c r="J68" t="s">
        <v>25</v>
      </c>
      <c r="K68">
        <f t="shared" si="21"/>
        <v>32.5</v>
      </c>
      <c r="L68" cm="1">
        <f t="array" ref="L68">STOWA2024_JAARROND_T(A68*60,K68,I68,"L","")</f>
        <v>0.26588665438381959</v>
      </c>
      <c r="M68">
        <f t="shared" si="22"/>
        <v>3.7610011014560141</v>
      </c>
    </row>
    <row r="69" spans="1:13" x14ac:dyDescent="0.3">
      <c r="A69">
        <v>48</v>
      </c>
      <c r="B69">
        <f t="shared" si="18"/>
        <v>1.4679048375757642</v>
      </c>
      <c r="C69">
        <f t="shared" si="19"/>
        <v>1.4679048375757642</v>
      </c>
      <c r="D69" t="s">
        <v>26</v>
      </c>
      <c r="E69" t="s">
        <v>21</v>
      </c>
      <c r="F69">
        <v>1</v>
      </c>
      <c r="G69">
        <f t="shared" si="20"/>
        <v>35</v>
      </c>
      <c r="I69">
        <v>2033</v>
      </c>
      <c r="J69" t="s">
        <v>25</v>
      </c>
      <c r="K69">
        <f t="shared" si="21"/>
        <v>37.5</v>
      </c>
      <c r="L69" cm="1">
        <f t="array" ref="L69">STOWA2024_JAARROND_T(A69*60,K69,I69,"L","")</f>
        <v>0.43609159185836172</v>
      </c>
      <c r="M69">
        <f t="shared" si="22"/>
        <v>2.2930962638802499</v>
      </c>
    </row>
    <row r="70" spans="1:13" x14ac:dyDescent="0.3">
      <c r="A70">
        <v>48</v>
      </c>
      <c r="B70">
        <f>M69-M70</f>
        <v>0.86170097883104502</v>
      </c>
      <c r="C70">
        <f t="shared" si="19"/>
        <v>0.86170097883104502</v>
      </c>
      <c r="D70" t="s">
        <v>26</v>
      </c>
      <c r="E70" t="s">
        <v>21</v>
      </c>
      <c r="F70">
        <v>1</v>
      </c>
      <c r="G70">
        <f>G69+5</f>
        <v>40</v>
      </c>
      <c r="I70">
        <v>2033</v>
      </c>
      <c r="J70" t="s">
        <v>25</v>
      </c>
      <c r="K70">
        <f>AVERAGE(G70:G71)</f>
        <v>42.5</v>
      </c>
      <c r="L70" cm="1">
        <f t="array" ref="L70">STOWA2024_JAARROND_T(A70*60,K70,I70,"L","")</f>
        <v>0.69861904006874276</v>
      </c>
      <c r="M70">
        <f>1/L70</f>
        <v>1.4313952850492049</v>
      </c>
    </row>
    <row r="71" spans="1:13" x14ac:dyDescent="0.3">
      <c r="A71">
        <v>48</v>
      </c>
      <c r="B71">
        <f t="shared" ref="B71:B93" si="23">M70-M71</f>
        <v>0.51846991663452924</v>
      </c>
      <c r="C71">
        <f t="shared" si="19"/>
        <v>0.51846991663452924</v>
      </c>
      <c r="D71" t="s">
        <v>26</v>
      </c>
      <c r="E71" t="s">
        <v>21</v>
      </c>
      <c r="F71">
        <v>1</v>
      </c>
      <c r="G71">
        <f t="shared" ref="G71:G94" si="24">G70+5</f>
        <v>45</v>
      </c>
      <c r="I71">
        <v>2033</v>
      </c>
      <c r="J71" t="s">
        <v>25</v>
      </c>
      <c r="K71">
        <f t="shared" ref="K71:K93" si="25">AVERAGE(G71:G72)</f>
        <v>47.5</v>
      </c>
      <c r="L71" cm="1">
        <f t="array" ref="L71">STOWA2024_JAARROND_T(A71*60,K71,I71,"L","")</f>
        <v>1.0953797918186152</v>
      </c>
      <c r="M71">
        <f t="shared" ref="M71:M93" si="26">1/L71</f>
        <v>0.91292536841467564</v>
      </c>
    </row>
    <row r="72" spans="1:13" x14ac:dyDescent="0.3">
      <c r="A72">
        <v>48</v>
      </c>
      <c r="B72">
        <f t="shared" si="23"/>
        <v>0.31924611474324871</v>
      </c>
      <c r="C72">
        <f t="shared" si="19"/>
        <v>0.31924611474324871</v>
      </c>
      <c r="D72" t="s">
        <v>26</v>
      </c>
      <c r="E72" t="s">
        <v>21</v>
      </c>
      <c r="F72">
        <v>1</v>
      </c>
      <c r="G72">
        <f t="shared" si="24"/>
        <v>50</v>
      </c>
      <c r="I72">
        <v>2033</v>
      </c>
      <c r="J72" t="s">
        <v>25</v>
      </c>
      <c r="K72">
        <f t="shared" si="25"/>
        <v>52.5</v>
      </c>
      <c r="L72" cm="1">
        <f t="array" ref="L72">STOWA2024_JAARROND_T(A72*60,K72,I72,"L","")</f>
        <v>1.6844112267959632</v>
      </c>
      <c r="M72">
        <f t="shared" si="26"/>
        <v>0.59367925367142693</v>
      </c>
    </row>
    <row r="73" spans="1:13" x14ac:dyDescent="0.3">
      <c r="A73">
        <v>48</v>
      </c>
      <c r="B73">
        <f t="shared" si="23"/>
        <v>0.20063657797087281</v>
      </c>
      <c r="C73">
        <f t="shared" si="19"/>
        <v>0.20063657797087281</v>
      </c>
      <c r="D73" t="s">
        <v>26</v>
      </c>
      <c r="E73" t="s">
        <v>21</v>
      </c>
      <c r="F73">
        <v>1</v>
      </c>
      <c r="G73">
        <f t="shared" si="24"/>
        <v>55</v>
      </c>
      <c r="I73">
        <v>2033</v>
      </c>
      <c r="J73" t="s">
        <v>25</v>
      </c>
      <c r="K73">
        <f t="shared" si="25"/>
        <v>57.5</v>
      </c>
      <c r="L73" cm="1">
        <f t="array" ref="L73">STOWA2024_JAARROND_T(A73*60,K73,I73,"L","")</f>
        <v>2.5442529827520972</v>
      </c>
      <c r="M73">
        <f t="shared" si="26"/>
        <v>0.39304267570055412</v>
      </c>
    </row>
    <row r="74" spans="1:13" x14ac:dyDescent="0.3">
      <c r="A74">
        <v>48</v>
      </c>
      <c r="B74">
        <f t="shared" si="23"/>
        <v>0.1285027654540643</v>
      </c>
      <c r="C74">
        <f t="shared" si="19"/>
        <v>0.1285027654540643</v>
      </c>
      <c r="D74" t="s">
        <v>26</v>
      </c>
      <c r="E74" t="s">
        <v>21</v>
      </c>
      <c r="F74">
        <v>1</v>
      </c>
      <c r="G74">
        <f t="shared" si="24"/>
        <v>60</v>
      </c>
      <c r="I74">
        <v>2033</v>
      </c>
      <c r="J74" t="s">
        <v>25</v>
      </c>
      <c r="K74">
        <f t="shared" si="25"/>
        <v>62.5</v>
      </c>
      <c r="L74" cm="1">
        <f t="array" ref="L74">STOWA2024_JAARROND_T(A74*60,K74,I74,"L","")</f>
        <v>3.7801479522247967</v>
      </c>
      <c r="M74">
        <f t="shared" si="26"/>
        <v>0.26453991024648982</v>
      </c>
    </row>
    <row r="75" spans="1:13" x14ac:dyDescent="0.3">
      <c r="A75">
        <v>48</v>
      </c>
      <c r="B75">
        <f t="shared" si="23"/>
        <v>8.3761401397286162E-2</v>
      </c>
      <c r="C75">
        <f t="shared" si="19"/>
        <v>8.3761401397286162E-2</v>
      </c>
      <c r="D75" t="s">
        <v>26</v>
      </c>
      <c r="E75" t="s">
        <v>21</v>
      </c>
      <c r="F75">
        <v>1</v>
      </c>
      <c r="G75">
        <f t="shared" si="24"/>
        <v>65</v>
      </c>
      <c r="I75">
        <v>2033</v>
      </c>
      <c r="J75" t="s">
        <v>25</v>
      </c>
      <c r="K75">
        <f t="shared" si="25"/>
        <v>67.5</v>
      </c>
      <c r="L75" cm="1">
        <f t="array" ref="L75">STOWA2024_JAARROND_T(A75*60,K75,I75,"L","")</f>
        <v>5.5316309796213092</v>
      </c>
      <c r="M75">
        <f t="shared" si="26"/>
        <v>0.18077850884920366</v>
      </c>
    </row>
    <row r="76" spans="1:13" x14ac:dyDescent="0.3">
      <c r="A76">
        <v>48</v>
      </c>
      <c r="B76">
        <f t="shared" si="23"/>
        <v>5.5487856728569734E-2</v>
      </c>
      <c r="C76">
        <f t="shared" si="19"/>
        <v>5.5487856728569734E-2</v>
      </c>
      <c r="D76" t="s">
        <v>26</v>
      </c>
      <c r="E76" t="s">
        <v>21</v>
      </c>
      <c r="F76">
        <v>1</v>
      </c>
      <c r="G76">
        <f t="shared" si="24"/>
        <v>70</v>
      </c>
      <c r="I76">
        <v>2033</v>
      </c>
      <c r="J76" t="s">
        <v>25</v>
      </c>
      <c r="K76">
        <f t="shared" si="25"/>
        <v>72.5</v>
      </c>
      <c r="L76" cm="1">
        <f t="array" ref="L76">STOWA2024_JAARROND_T(A76*60,K76,I76,"L","")</f>
        <v>7.9814414170114416</v>
      </c>
      <c r="M76">
        <f t="shared" si="26"/>
        <v>0.12529065212063392</v>
      </c>
    </row>
    <row r="77" spans="1:13" x14ac:dyDescent="0.3">
      <c r="A77">
        <v>48</v>
      </c>
      <c r="B77">
        <f t="shared" si="23"/>
        <v>3.731327962263839E-2</v>
      </c>
      <c r="C77">
        <f t="shared" si="19"/>
        <v>3.731327962263839E-2</v>
      </c>
      <c r="D77" t="s">
        <v>26</v>
      </c>
      <c r="E77" t="s">
        <v>21</v>
      </c>
      <c r="F77">
        <v>1</v>
      </c>
      <c r="G77">
        <f t="shared" si="24"/>
        <v>75</v>
      </c>
      <c r="I77">
        <v>2033</v>
      </c>
      <c r="J77" t="s">
        <v>25</v>
      </c>
      <c r="K77">
        <f t="shared" si="25"/>
        <v>77.5</v>
      </c>
      <c r="L77" cm="1">
        <f t="array" ref="L77">STOWA2024_JAARROND_T(A77*60,K77,I77,"L","")</f>
        <v>11.366559054975005</v>
      </c>
      <c r="M77">
        <f t="shared" si="26"/>
        <v>8.7977372497995532E-2</v>
      </c>
    </row>
    <row r="78" spans="1:13" x14ac:dyDescent="0.3">
      <c r="A78">
        <v>48</v>
      </c>
      <c r="B78">
        <f t="shared" si="23"/>
        <v>2.5443289422973109E-2</v>
      </c>
      <c r="C78">
        <f t="shared" si="19"/>
        <v>2.5443289422973109E-2</v>
      </c>
      <c r="D78" t="s">
        <v>26</v>
      </c>
      <c r="E78" t="s">
        <v>21</v>
      </c>
      <c r="F78">
        <v>1</v>
      </c>
      <c r="G78">
        <f t="shared" si="24"/>
        <v>80</v>
      </c>
      <c r="I78">
        <v>2033</v>
      </c>
      <c r="J78" t="s">
        <v>25</v>
      </c>
      <c r="K78">
        <f t="shared" si="25"/>
        <v>82.5</v>
      </c>
      <c r="L78" cm="1">
        <f t="array" ref="L78">STOWA2024_JAARROND_T(A78*60,K78,I78,"L","")</f>
        <v>15.991279488343908</v>
      </c>
      <c r="M78">
        <f t="shared" si="26"/>
        <v>6.2534083075022423E-2</v>
      </c>
    </row>
    <row r="79" spans="1:13" x14ac:dyDescent="0.3">
      <c r="A79">
        <v>48</v>
      </c>
      <c r="B79">
        <f t="shared" si="23"/>
        <v>1.7576883793402248E-2</v>
      </c>
      <c r="C79">
        <f t="shared" si="19"/>
        <v>1.7576883793402248E-2</v>
      </c>
      <c r="D79" t="s">
        <v>26</v>
      </c>
      <c r="E79" t="s">
        <v>21</v>
      </c>
      <c r="F79">
        <v>1</v>
      </c>
      <c r="G79">
        <f t="shared" si="24"/>
        <v>85</v>
      </c>
      <c r="I79">
        <v>2033</v>
      </c>
      <c r="J79" t="s">
        <v>25</v>
      </c>
      <c r="K79">
        <f t="shared" si="25"/>
        <v>87.5</v>
      </c>
      <c r="L79" cm="1">
        <f t="array" ref="L79">STOWA2024_JAARROND_T(A79*60,K79,I79,"L","")</f>
        <v>22.2433785017571</v>
      </c>
      <c r="M79">
        <f t="shared" si="26"/>
        <v>4.4957199281620175E-2</v>
      </c>
    </row>
    <row r="80" spans="1:13" x14ac:dyDescent="0.3">
      <c r="A80">
        <v>48</v>
      </c>
      <c r="B80">
        <f t="shared" si="23"/>
        <v>1.2290880087190932E-2</v>
      </c>
      <c r="C80">
        <f t="shared" si="19"/>
        <v>1.2290880087190932E-2</v>
      </c>
      <c r="D80" t="s">
        <v>26</v>
      </c>
      <c r="E80" t="s">
        <v>21</v>
      </c>
      <c r="F80">
        <v>1</v>
      </c>
      <c r="G80">
        <f t="shared" si="24"/>
        <v>90</v>
      </c>
      <c r="I80">
        <v>2033</v>
      </c>
      <c r="J80" t="s">
        <v>25</v>
      </c>
      <c r="K80">
        <f t="shared" si="25"/>
        <v>92.5</v>
      </c>
      <c r="L80" cm="1">
        <f t="array" ref="L80">STOWA2024_JAARROND_T(A80*60,K80,I80,"L","")</f>
        <v>30.612570520970575</v>
      </c>
      <c r="M80">
        <f t="shared" si="26"/>
        <v>3.2666319194429243E-2</v>
      </c>
    </row>
    <row r="81" spans="1:13" x14ac:dyDescent="0.3">
      <c r="A81">
        <v>48</v>
      </c>
      <c r="B81">
        <f t="shared" si="23"/>
        <v>8.6928268492819476E-3</v>
      </c>
      <c r="C81">
        <f t="shared" si="19"/>
        <v>8.6928268492819476E-3</v>
      </c>
      <c r="D81" t="s">
        <v>26</v>
      </c>
      <c r="E81" t="s">
        <v>21</v>
      </c>
      <c r="F81">
        <v>1</v>
      </c>
      <c r="G81">
        <f t="shared" si="24"/>
        <v>95</v>
      </c>
      <c r="I81">
        <v>2033</v>
      </c>
      <c r="J81" t="s">
        <v>25</v>
      </c>
      <c r="K81">
        <f t="shared" si="25"/>
        <v>97.5</v>
      </c>
      <c r="L81" cm="1">
        <f t="array" ref="L81">STOWA2024_JAARROND_T(A81*60,K81,I81,"L","")</f>
        <v>41.712737785674335</v>
      </c>
      <c r="M81">
        <f t="shared" si="26"/>
        <v>2.3973492345147295E-2</v>
      </c>
    </row>
    <row r="82" spans="1:13" x14ac:dyDescent="0.3">
      <c r="A82">
        <v>48</v>
      </c>
      <c r="B82">
        <f t="shared" si="23"/>
        <v>6.214005278541275E-3</v>
      </c>
      <c r="C82">
        <f t="shared" si="19"/>
        <v>6.214005278541275E-3</v>
      </c>
      <c r="D82" t="s">
        <v>26</v>
      </c>
      <c r="E82" t="s">
        <v>21</v>
      </c>
      <c r="F82">
        <v>1</v>
      </c>
      <c r="G82">
        <f t="shared" si="24"/>
        <v>100</v>
      </c>
      <c r="I82">
        <v>2033</v>
      </c>
      <c r="J82" t="s">
        <v>25</v>
      </c>
      <c r="K82">
        <f t="shared" si="25"/>
        <v>102.5</v>
      </c>
      <c r="L82" cm="1">
        <f t="array" ref="L82">STOWA2024_JAARROND_T(A82*60,K82,I82,"L","")</f>
        <v>56.307932557373569</v>
      </c>
      <c r="M82">
        <f t="shared" si="26"/>
        <v>1.775948706660602E-2</v>
      </c>
    </row>
    <row r="83" spans="1:13" x14ac:dyDescent="0.3">
      <c r="A83">
        <v>48</v>
      </c>
      <c r="B83">
        <f t="shared" si="23"/>
        <v>4.4868103680176224E-3</v>
      </c>
      <c r="C83">
        <f t="shared" si="19"/>
        <v>4.4868103680176224E-3</v>
      </c>
      <c r="D83" t="s">
        <v>26</v>
      </c>
      <c r="E83" t="s">
        <v>21</v>
      </c>
      <c r="F83">
        <v>1</v>
      </c>
      <c r="G83">
        <f t="shared" si="24"/>
        <v>105</v>
      </c>
      <c r="I83">
        <v>2033</v>
      </c>
      <c r="J83" t="s">
        <v>25</v>
      </c>
      <c r="K83">
        <f t="shared" si="25"/>
        <v>107.5</v>
      </c>
      <c r="L83" cm="1">
        <f t="array" ref="L83">STOWA2024_JAARROND_T(A83*60,K83,I83,"L","")</f>
        <v>75.342752837967794</v>
      </c>
      <c r="M83">
        <f t="shared" si="26"/>
        <v>1.3272676698588398E-2</v>
      </c>
    </row>
    <row r="84" spans="1:13" x14ac:dyDescent="0.3">
      <c r="A84">
        <v>48</v>
      </c>
      <c r="B84">
        <f t="shared" si="23"/>
        <v>3.2704420585094665E-3</v>
      </c>
      <c r="C84">
        <f t="shared" si="19"/>
        <v>3.2704420585094665E-3</v>
      </c>
      <c r="D84" t="s">
        <v>26</v>
      </c>
      <c r="E84" t="s">
        <v>21</v>
      </c>
      <c r="F84">
        <v>1</v>
      </c>
      <c r="G84">
        <f t="shared" si="24"/>
        <v>110</v>
      </c>
      <c r="I84">
        <v>2033</v>
      </c>
      <c r="J84" t="s">
        <v>25</v>
      </c>
      <c r="K84">
        <f t="shared" si="25"/>
        <v>112.5</v>
      </c>
      <c r="L84" cm="1">
        <f t="array" ref="L84">STOWA2024_JAARROND_T(A84*60,K84,I84,"L","")</f>
        <v>99.977658591711332</v>
      </c>
      <c r="M84">
        <f t="shared" si="26"/>
        <v>1.0002234640078931E-2</v>
      </c>
    </row>
    <row r="85" spans="1:13" x14ac:dyDescent="0.3">
      <c r="A85">
        <v>48</v>
      </c>
      <c r="B85">
        <f t="shared" si="23"/>
        <v>2.4051212639114253E-3</v>
      </c>
      <c r="C85">
        <f t="shared" si="19"/>
        <v>2.4051212639114253E-3</v>
      </c>
      <c r="D85" t="s">
        <v>26</v>
      </c>
      <c r="E85" t="s">
        <v>21</v>
      </c>
      <c r="F85">
        <v>1</v>
      </c>
      <c r="G85">
        <f t="shared" si="24"/>
        <v>115</v>
      </c>
      <c r="I85">
        <v>2033</v>
      </c>
      <c r="J85" t="s">
        <v>25</v>
      </c>
      <c r="K85">
        <f t="shared" si="25"/>
        <v>117.5</v>
      </c>
      <c r="L85" cm="1">
        <f t="array" ref="L85">STOWA2024_JAARROND_T(A85*60,K85,I85,"L","")</f>
        <v>131.62894253191561</v>
      </c>
      <c r="M85">
        <f t="shared" si="26"/>
        <v>7.597113376167506E-3</v>
      </c>
    </row>
    <row r="86" spans="1:13" x14ac:dyDescent="0.3">
      <c r="A86">
        <v>48</v>
      </c>
      <c r="B86">
        <f t="shared" si="23"/>
        <v>1.7838129338165545E-3</v>
      </c>
      <c r="C86">
        <f t="shared" si="19"/>
        <v>1.7838129338165545E-3</v>
      </c>
      <c r="D86" t="s">
        <v>26</v>
      </c>
      <c r="E86" t="s">
        <v>21</v>
      </c>
      <c r="F86">
        <v>1</v>
      </c>
      <c r="G86">
        <f t="shared" si="24"/>
        <v>120</v>
      </c>
      <c r="I86">
        <v>2033</v>
      </c>
      <c r="J86" t="s">
        <v>25</v>
      </c>
      <c r="K86">
        <f t="shared" si="25"/>
        <v>122.5</v>
      </c>
      <c r="L86" cm="1">
        <f t="array" ref="L86">STOWA2024_JAARROND_T(A86*60,K86,I86,"L","")</f>
        <v>172.01932188379911</v>
      </c>
      <c r="M86">
        <f t="shared" si="26"/>
        <v>5.8133004423509514E-3</v>
      </c>
    </row>
    <row r="87" spans="1:13" x14ac:dyDescent="0.3">
      <c r="A87">
        <v>48</v>
      </c>
      <c r="B87">
        <f t="shared" si="23"/>
        <v>1.3335275055489908E-3</v>
      </c>
      <c r="C87">
        <f t="shared" si="19"/>
        <v>1.3335275055489908E-3</v>
      </c>
      <c r="D87" t="s">
        <v>26</v>
      </c>
      <c r="E87" t="s">
        <v>21</v>
      </c>
      <c r="F87">
        <v>1</v>
      </c>
      <c r="G87">
        <f t="shared" si="24"/>
        <v>125</v>
      </c>
      <c r="I87">
        <v>2033</v>
      </c>
      <c r="J87" t="s">
        <v>25</v>
      </c>
      <c r="K87">
        <f t="shared" si="25"/>
        <v>127.5</v>
      </c>
      <c r="L87" cm="1">
        <f t="array" ref="L87">STOWA2024_JAARROND_T(A87*60,K87,I87,"L","")</f>
        <v>223.22559962467301</v>
      </c>
      <c r="M87">
        <f t="shared" si="26"/>
        <v>4.4797729368019606E-3</v>
      </c>
    </row>
    <row r="88" spans="1:13" x14ac:dyDescent="0.3">
      <c r="A88">
        <v>48</v>
      </c>
      <c r="B88">
        <f t="shared" si="23"/>
        <v>1.0045245741597372E-3</v>
      </c>
      <c r="C88">
        <f t="shared" si="19"/>
        <v>1.0045245741597372E-3</v>
      </c>
      <c r="D88" t="s">
        <v>26</v>
      </c>
      <c r="E88" t="s">
        <v>21</v>
      </c>
      <c r="F88">
        <v>1</v>
      </c>
      <c r="G88">
        <f t="shared" si="24"/>
        <v>130</v>
      </c>
      <c r="I88">
        <v>2033</v>
      </c>
      <c r="J88" t="s">
        <v>25</v>
      </c>
      <c r="K88">
        <f t="shared" si="25"/>
        <v>132.5</v>
      </c>
      <c r="L88" cm="1">
        <f t="array" ref="L88">STOWA2024_JAARROND_T(A88*60,K88,I88,"L","")</f>
        <v>287.74921837232444</v>
      </c>
      <c r="M88">
        <f t="shared" si="26"/>
        <v>3.4752483626422233E-3</v>
      </c>
    </row>
    <row r="89" spans="1:13" x14ac:dyDescent="0.3">
      <c r="A89">
        <v>48</v>
      </c>
      <c r="B89">
        <f t="shared" si="23"/>
        <v>7.6210310207724605E-4</v>
      </c>
      <c r="C89">
        <f t="shared" si="19"/>
        <v>7.6210310207724605E-4</v>
      </c>
      <c r="D89" t="s">
        <v>26</v>
      </c>
      <c r="E89" t="s">
        <v>21</v>
      </c>
      <c r="F89">
        <v>1</v>
      </c>
      <c r="G89">
        <f t="shared" si="24"/>
        <v>135</v>
      </c>
      <c r="I89">
        <v>2033</v>
      </c>
      <c r="J89" t="s">
        <v>25</v>
      </c>
      <c r="K89">
        <f t="shared" si="25"/>
        <v>137.5</v>
      </c>
      <c r="L89" cm="1">
        <f t="array" ref="L89">STOWA2024_JAARROND_T(A89*60,K89,I89,"L","")</f>
        <v>368.57591612760274</v>
      </c>
      <c r="M89">
        <f t="shared" si="26"/>
        <v>2.7131452605649773E-3</v>
      </c>
    </row>
    <row r="90" spans="1:13" x14ac:dyDescent="0.3">
      <c r="A90">
        <v>48</v>
      </c>
      <c r="B90">
        <f t="shared" si="23"/>
        <v>5.8215948727386238E-4</v>
      </c>
      <c r="C90">
        <f t="shared" si="19"/>
        <v>5.8215948727386238E-4</v>
      </c>
      <c r="D90" t="s">
        <v>26</v>
      </c>
      <c r="E90" t="s">
        <v>21</v>
      </c>
      <c r="F90">
        <v>1</v>
      </c>
      <c r="G90">
        <f t="shared" si="24"/>
        <v>140</v>
      </c>
      <c r="I90">
        <v>2033</v>
      </c>
      <c r="J90" t="s">
        <v>25</v>
      </c>
      <c r="K90">
        <f t="shared" si="25"/>
        <v>142.5</v>
      </c>
      <c r="L90" cm="1">
        <f t="array" ref="L90">STOWA2024_JAARROND_T(A90*60,K90,I90,"L","")</f>
        <v>469.26638954308476</v>
      </c>
      <c r="M90">
        <f t="shared" si="26"/>
        <v>2.1309857732911149E-3</v>
      </c>
    </row>
    <row r="91" spans="1:13" x14ac:dyDescent="0.3">
      <c r="A91">
        <v>48</v>
      </c>
      <c r="B91">
        <f t="shared" si="23"/>
        <v>4.4759996557593054E-4</v>
      </c>
      <c r="C91">
        <f t="shared" si="19"/>
        <v>4.4759996557593054E-4</v>
      </c>
      <c r="D91" t="s">
        <v>26</v>
      </c>
      <c r="E91" t="s">
        <v>21</v>
      </c>
      <c r="F91">
        <v>1</v>
      </c>
      <c r="G91">
        <f t="shared" si="24"/>
        <v>145</v>
      </c>
      <c r="I91">
        <v>2033</v>
      </c>
      <c r="J91" t="s">
        <v>25</v>
      </c>
      <c r="K91">
        <f t="shared" si="25"/>
        <v>147.5</v>
      </c>
      <c r="L91" cm="1">
        <f t="array" ref="L91">STOWA2024_JAARROND_T(A91*60,K91,I91,"L","")</f>
        <v>594.04088796333258</v>
      </c>
      <c r="M91">
        <f t="shared" si="26"/>
        <v>1.6833858077151844E-3</v>
      </c>
    </row>
    <row r="92" spans="1:13" x14ac:dyDescent="0.3">
      <c r="A92">
        <v>48</v>
      </c>
      <c r="B92">
        <f t="shared" si="23"/>
        <v>3.4628581726490288E-4</v>
      </c>
      <c r="C92">
        <f t="shared" si="19"/>
        <v>3.4628581726490288E-4</v>
      </c>
      <c r="D92" t="s">
        <v>26</v>
      </c>
      <c r="E92" t="s">
        <v>21</v>
      </c>
      <c r="F92">
        <v>1</v>
      </c>
      <c r="G92">
        <f t="shared" si="24"/>
        <v>150</v>
      </c>
      <c r="I92">
        <v>2033</v>
      </c>
      <c r="J92" t="s">
        <v>25</v>
      </c>
      <c r="K92">
        <f t="shared" si="25"/>
        <v>152.5</v>
      </c>
      <c r="L92" cm="1">
        <f t="array" ref="L92">STOWA2024_JAARROND_T(A92*60,K92,I92,"L","")</f>
        <v>747.88722394892864</v>
      </c>
      <c r="M92">
        <f t="shared" si="26"/>
        <v>1.3370999904502815E-3</v>
      </c>
    </row>
    <row r="93" spans="1:13" x14ac:dyDescent="0.3">
      <c r="A93">
        <v>48</v>
      </c>
      <c r="B93">
        <f t="shared" si="23"/>
        <v>2.6947645228358476E-4</v>
      </c>
      <c r="C93">
        <f t="shared" si="19"/>
        <v>2.6947645228358476E-4</v>
      </c>
      <c r="D93" t="s">
        <v>26</v>
      </c>
      <c r="E93" t="s">
        <v>21</v>
      </c>
      <c r="F93">
        <v>1</v>
      </c>
      <c r="G93">
        <f t="shared" si="24"/>
        <v>155</v>
      </c>
      <c r="I93">
        <v>2033</v>
      </c>
      <c r="J93" t="s">
        <v>25</v>
      </c>
      <c r="K93">
        <f t="shared" si="25"/>
        <v>157.5</v>
      </c>
      <c r="L93" cm="1">
        <f t="array" ref="L93">STOWA2024_JAARROND_T(A93*60,K93,I93,"L","")</f>
        <v>936.6597534156856</v>
      </c>
      <c r="M93">
        <f t="shared" si="26"/>
        <v>1.0676235381666967E-3</v>
      </c>
    </row>
    <row r="94" spans="1:13" x14ac:dyDescent="0.3">
      <c r="A94">
        <v>48</v>
      </c>
      <c r="B94" s="1">
        <f>M93</f>
        <v>1.0676235381666967E-3</v>
      </c>
      <c r="C94">
        <f t="shared" si="19"/>
        <v>1.0676235381666967E-3</v>
      </c>
      <c r="D94" t="s">
        <v>26</v>
      </c>
      <c r="E94" t="s">
        <v>21</v>
      </c>
      <c r="F94">
        <v>1</v>
      </c>
      <c r="G94">
        <f t="shared" si="24"/>
        <v>160</v>
      </c>
      <c r="I94">
        <v>2033</v>
      </c>
      <c r="J94" t="s">
        <v>25</v>
      </c>
      <c r="K94" s="1">
        <v>999</v>
      </c>
      <c r="L94" cm="1">
        <f t="array" ref="L94">STOWA2024_JAARROND_T(A94*60,K94,I94,"L","")</f>
        <v>5058146789.3961811</v>
      </c>
      <c r="M94">
        <f>1/L94</f>
        <v>1.9770086587767366E-10</v>
      </c>
    </row>
    <row r="95" spans="1:13" x14ac:dyDescent="0.3">
      <c r="A95">
        <v>96</v>
      </c>
      <c r="B95" s="1">
        <f>365.25*24/A95 - M95</f>
        <v>39.160481604846602</v>
      </c>
      <c r="C95">
        <f>B95</f>
        <v>39.160481604846602</v>
      </c>
      <c r="D95" t="s">
        <v>26</v>
      </c>
      <c r="E95" t="s">
        <v>21</v>
      </c>
      <c r="F95">
        <v>1</v>
      </c>
      <c r="G95">
        <v>10</v>
      </c>
      <c r="I95">
        <v>2033</v>
      </c>
      <c r="J95" t="s">
        <v>25</v>
      </c>
      <c r="K95" s="1">
        <v>12.5</v>
      </c>
      <c r="L95" cm="1">
        <f t="array" ref="L95">STOWA2024_JAARROND_T(A95*60,K95,I95,"L","")</f>
        <v>1.9174713285745663E-2</v>
      </c>
      <c r="M95">
        <f>1/L95</f>
        <v>52.152018395153398</v>
      </c>
    </row>
    <row r="96" spans="1:13" x14ac:dyDescent="0.3">
      <c r="A96">
        <v>96</v>
      </c>
      <c r="B96">
        <f t="shared" ref="B96:B100" si="27">M95-M96</f>
        <v>19.250173189544597</v>
      </c>
      <c r="C96">
        <f t="shared" ref="C96:C125" si="28">B96</f>
        <v>19.250173189544597</v>
      </c>
      <c r="D96" t="s">
        <v>26</v>
      </c>
      <c r="E96" t="s">
        <v>21</v>
      </c>
      <c r="F96">
        <v>1</v>
      </c>
      <c r="G96">
        <f t="shared" ref="G96:G100" si="29">G95+5</f>
        <v>15</v>
      </c>
      <c r="I96">
        <v>2033</v>
      </c>
      <c r="J96" t="s">
        <v>25</v>
      </c>
      <c r="K96">
        <f t="shared" ref="K96:K100" si="30">AVERAGE(G96:G97)</f>
        <v>17.5</v>
      </c>
      <c r="L96" cm="1">
        <f t="array" ref="L96">STOWA2024_JAARROND_T(A96*60,K96,I96,"L","")</f>
        <v>3.0393432154058316E-2</v>
      </c>
      <c r="M96">
        <f t="shared" ref="M96:M100" si="31">1/L96</f>
        <v>32.901845205608801</v>
      </c>
    </row>
    <row r="97" spans="1:13" x14ac:dyDescent="0.3">
      <c r="A97">
        <v>96</v>
      </c>
      <c r="B97">
        <f t="shared" si="27"/>
        <v>11.91287362863293</v>
      </c>
      <c r="C97">
        <f t="shared" si="28"/>
        <v>11.91287362863293</v>
      </c>
      <c r="D97" t="s">
        <v>26</v>
      </c>
      <c r="E97" t="s">
        <v>21</v>
      </c>
      <c r="F97">
        <v>1</v>
      </c>
      <c r="G97">
        <f t="shared" si="29"/>
        <v>20</v>
      </c>
      <c r="I97">
        <v>2033</v>
      </c>
      <c r="J97" t="s">
        <v>25</v>
      </c>
      <c r="K97">
        <f t="shared" si="30"/>
        <v>22.5</v>
      </c>
      <c r="L97" cm="1">
        <f t="array" ref="L97">STOWA2024_JAARROND_T(A97*60,K97,I97,"L","")</f>
        <v>4.7644068521059089E-2</v>
      </c>
      <c r="M97">
        <f t="shared" si="31"/>
        <v>20.988971576975871</v>
      </c>
    </row>
    <row r="98" spans="1:13" x14ac:dyDescent="0.3">
      <c r="A98">
        <v>96</v>
      </c>
      <c r="B98">
        <f t="shared" si="27"/>
        <v>7.4569577987532139</v>
      </c>
      <c r="C98">
        <f t="shared" si="28"/>
        <v>7.4569577987532139</v>
      </c>
      <c r="D98" t="s">
        <v>26</v>
      </c>
      <c r="E98" t="s">
        <v>21</v>
      </c>
      <c r="F98">
        <v>1</v>
      </c>
      <c r="G98">
        <f t="shared" si="29"/>
        <v>25</v>
      </c>
      <c r="I98">
        <v>2033</v>
      </c>
      <c r="J98" t="s">
        <v>25</v>
      </c>
      <c r="K98">
        <f t="shared" si="30"/>
        <v>27.5</v>
      </c>
      <c r="L98" cm="1">
        <f t="array" ref="L98">STOWA2024_JAARROND_T(A98*60,K98,I98,"L","")</f>
        <v>7.3898831052723296E-2</v>
      </c>
      <c r="M98">
        <f t="shared" si="31"/>
        <v>13.532013778222657</v>
      </c>
    </row>
    <row r="99" spans="1:13" x14ac:dyDescent="0.3">
      <c r="A99">
        <v>96</v>
      </c>
      <c r="B99">
        <f t="shared" si="27"/>
        <v>4.7192327177969702</v>
      </c>
      <c r="C99">
        <f t="shared" si="28"/>
        <v>4.7192327177969702</v>
      </c>
      <c r="D99" t="s">
        <v>26</v>
      </c>
      <c r="E99" t="s">
        <v>21</v>
      </c>
      <c r="F99">
        <v>1</v>
      </c>
      <c r="G99">
        <f t="shared" si="29"/>
        <v>30</v>
      </c>
      <c r="I99">
        <v>2033</v>
      </c>
      <c r="J99" t="s">
        <v>25</v>
      </c>
      <c r="K99">
        <f t="shared" si="30"/>
        <v>32.5</v>
      </c>
      <c r="L99" cm="1">
        <f t="array" ref="L99">STOWA2024_JAARROND_T(A99*60,K99,I99,"L","")</f>
        <v>0.11347155831325018</v>
      </c>
      <c r="M99">
        <f t="shared" si="31"/>
        <v>8.8127810604256869</v>
      </c>
    </row>
    <row r="100" spans="1:13" x14ac:dyDescent="0.3">
      <c r="A100">
        <v>96</v>
      </c>
      <c r="B100">
        <f t="shared" si="27"/>
        <v>3.0177715241655019</v>
      </c>
      <c r="C100">
        <f t="shared" si="28"/>
        <v>3.0177715241655019</v>
      </c>
      <c r="D100" t="s">
        <v>26</v>
      </c>
      <c r="E100" t="s">
        <v>21</v>
      </c>
      <c r="F100">
        <v>1</v>
      </c>
      <c r="G100">
        <f t="shared" si="29"/>
        <v>35</v>
      </c>
      <c r="I100">
        <v>2033</v>
      </c>
      <c r="J100" t="s">
        <v>25</v>
      </c>
      <c r="K100">
        <f t="shared" si="30"/>
        <v>37.5</v>
      </c>
      <c r="L100" cm="1">
        <f t="array" ref="L100">STOWA2024_JAARROND_T(A100*60,K100,I100,"L","")</f>
        <v>0.17256226995708293</v>
      </c>
      <c r="M100">
        <f t="shared" si="31"/>
        <v>5.795009536260185</v>
      </c>
    </row>
    <row r="101" spans="1:13" x14ac:dyDescent="0.3">
      <c r="A101">
        <v>96</v>
      </c>
      <c r="B101">
        <f>M100-M101</f>
        <v>1.9491450992804147</v>
      </c>
      <c r="C101">
        <f t="shared" si="28"/>
        <v>1.9491450992804147</v>
      </c>
      <c r="D101" t="s">
        <v>26</v>
      </c>
      <c r="E101" t="s">
        <v>21</v>
      </c>
      <c r="F101">
        <v>1</v>
      </c>
      <c r="G101">
        <f>G100+5</f>
        <v>40</v>
      </c>
      <c r="I101">
        <v>2033</v>
      </c>
      <c r="J101" t="s">
        <v>25</v>
      </c>
      <c r="K101">
        <f>AVERAGE(G101:G102)</f>
        <v>42.5</v>
      </c>
      <c r="L101" cm="1">
        <f t="array" ref="L101">STOWA2024_JAARROND_T(A101*60,K101,I101,"L","")</f>
        <v>0.26001956553240313</v>
      </c>
      <c r="M101">
        <f>1/L101</f>
        <v>3.8458644369797703</v>
      </c>
    </row>
    <row r="102" spans="1:13" x14ac:dyDescent="0.3">
      <c r="A102">
        <v>96</v>
      </c>
      <c r="B102">
        <f t="shared" ref="B102:B124" si="32">M101-M102</f>
        <v>1.2709108714934105</v>
      </c>
      <c r="C102">
        <f t="shared" si="28"/>
        <v>1.2709108714934105</v>
      </c>
      <c r="D102" t="s">
        <v>26</v>
      </c>
      <c r="E102" t="s">
        <v>21</v>
      </c>
      <c r="F102">
        <v>1</v>
      </c>
      <c r="G102">
        <f t="shared" ref="G102:G125" si="33">G101+5</f>
        <v>45</v>
      </c>
      <c r="I102">
        <v>2033</v>
      </c>
      <c r="J102" t="s">
        <v>25</v>
      </c>
      <c r="K102">
        <f t="shared" ref="K102:K124" si="34">AVERAGE(G102:G103)</f>
        <v>47.5</v>
      </c>
      <c r="L102" cm="1">
        <f t="array" ref="L102">STOWA2024_JAARROND_T(A102*60,K102,I102,"L","")</f>
        <v>0.38835651772660956</v>
      </c>
      <c r="M102">
        <f t="shared" ref="M102:M124" si="35">1/L102</f>
        <v>2.5749535654863598</v>
      </c>
    </row>
    <row r="103" spans="1:13" x14ac:dyDescent="0.3">
      <c r="A103">
        <v>96</v>
      </c>
      <c r="B103">
        <f t="shared" si="32"/>
        <v>0.83629676617105209</v>
      </c>
      <c r="C103">
        <f t="shared" si="28"/>
        <v>0.83629676617105209</v>
      </c>
      <c r="D103" t="s">
        <v>26</v>
      </c>
      <c r="E103" t="s">
        <v>21</v>
      </c>
      <c r="F103">
        <v>1</v>
      </c>
      <c r="G103">
        <f t="shared" si="33"/>
        <v>50</v>
      </c>
      <c r="I103">
        <v>2033</v>
      </c>
      <c r="J103" t="s">
        <v>25</v>
      </c>
      <c r="K103">
        <f t="shared" si="34"/>
        <v>52.5</v>
      </c>
      <c r="L103" cm="1">
        <f t="array" ref="L103">STOWA2024_JAARROND_T(A103*60,K103,I103,"L","")</f>
        <v>0.57515663838533593</v>
      </c>
      <c r="M103">
        <f t="shared" si="35"/>
        <v>1.7386567993153077</v>
      </c>
    </row>
    <row r="104" spans="1:13" x14ac:dyDescent="0.3">
      <c r="A104">
        <v>96</v>
      </c>
      <c r="B104">
        <f t="shared" si="32"/>
        <v>0.55513650304291229</v>
      </c>
      <c r="C104">
        <f t="shared" si="28"/>
        <v>0.55513650304291229</v>
      </c>
      <c r="D104" t="s">
        <v>26</v>
      </c>
      <c r="E104" t="s">
        <v>21</v>
      </c>
      <c r="F104">
        <v>1</v>
      </c>
      <c r="G104">
        <f t="shared" si="33"/>
        <v>55</v>
      </c>
      <c r="I104">
        <v>2033</v>
      </c>
      <c r="J104" t="s">
        <v>25</v>
      </c>
      <c r="K104">
        <f t="shared" si="34"/>
        <v>57.5</v>
      </c>
      <c r="L104" cm="1">
        <f t="array" ref="L104">STOWA2024_JAARROND_T(A104*60,K104,I104,"L","")</f>
        <v>0.84493692516266161</v>
      </c>
      <c r="M104">
        <f t="shared" si="35"/>
        <v>1.1835202962723954</v>
      </c>
    </row>
    <row r="105" spans="1:13" x14ac:dyDescent="0.3">
      <c r="A105">
        <v>96</v>
      </c>
      <c r="B105">
        <f t="shared" si="32"/>
        <v>0.37151032897253011</v>
      </c>
      <c r="C105">
        <f t="shared" si="28"/>
        <v>0.37151032897253011</v>
      </c>
      <c r="D105" t="s">
        <v>26</v>
      </c>
      <c r="E105" t="s">
        <v>21</v>
      </c>
      <c r="F105">
        <v>1</v>
      </c>
      <c r="G105">
        <f t="shared" si="33"/>
        <v>60</v>
      </c>
      <c r="I105">
        <v>2033</v>
      </c>
      <c r="J105" t="s">
        <v>25</v>
      </c>
      <c r="K105">
        <f t="shared" si="34"/>
        <v>62.5</v>
      </c>
      <c r="L105" cm="1">
        <f t="array" ref="L105">STOWA2024_JAARROND_T(A105*60,K105,I105,"L","")</f>
        <v>1.2315119767867484</v>
      </c>
      <c r="M105">
        <f t="shared" si="35"/>
        <v>0.8120099672998653</v>
      </c>
    </row>
    <row r="106" spans="1:13" x14ac:dyDescent="0.3">
      <c r="A106">
        <v>96</v>
      </c>
      <c r="B106">
        <f t="shared" si="32"/>
        <v>0.250782896746231</v>
      </c>
      <c r="C106">
        <f t="shared" si="28"/>
        <v>0.250782896746231</v>
      </c>
      <c r="D106" t="s">
        <v>26</v>
      </c>
      <c r="E106" t="s">
        <v>21</v>
      </c>
      <c r="F106">
        <v>1</v>
      </c>
      <c r="G106">
        <f t="shared" si="33"/>
        <v>65</v>
      </c>
      <c r="I106">
        <v>2033</v>
      </c>
      <c r="J106" t="s">
        <v>25</v>
      </c>
      <c r="K106">
        <f t="shared" si="34"/>
        <v>67.5</v>
      </c>
      <c r="L106" cm="1">
        <f t="array" ref="L106">STOWA2024_JAARROND_T(A106*60,K106,I106,"L","")</f>
        <v>1.78180998827004</v>
      </c>
      <c r="M106">
        <f t="shared" si="35"/>
        <v>0.5612270705536343</v>
      </c>
    </row>
    <row r="107" spans="1:13" x14ac:dyDescent="0.3">
      <c r="A107">
        <v>96</v>
      </c>
      <c r="B107">
        <f t="shared" si="32"/>
        <v>0.17053301763656209</v>
      </c>
      <c r="C107">
        <f t="shared" si="28"/>
        <v>0.17053301763656209</v>
      </c>
      <c r="D107" t="s">
        <v>26</v>
      </c>
      <c r="E107" t="s">
        <v>21</v>
      </c>
      <c r="F107">
        <v>1</v>
      </c>
      <c r="G107">
        <f t="shared" si="33"/>
        <v>70</v>
      </c>
      <c r="I107">
        <v>2033</v>
      </c>
      <c r="J107" t="s">
        <v>25</v>
      </c>
      <c r="K107">
        <f t="shared" si="34"/>
        <v>72.5</v>
      </c>
      <c r="L107" cm="1">
        <f t="array" ref="L107">STOWA2024_JAARROND_T(A107*60,K107,I107,"L","")</f>
        <v>2.5595475347874252</v>
      </c>
      <c r="M107">
        <f t="shared" si="35"/>
        <v>0.39069405291707221</v>
      </c>
    </row>
    <row r="108" spans="1:13" x14ac:dyDescent="0.3">
      <c r="A108">
        <v>96</v>
      </c>
      <c r="B108">
        <f t="shared" si="32"/>
        <v>0.11683402917539243</v>
      </c>
      <c r="C108">
        <f t="shared" si="28"/>
        <v>0.11683402917539243</v>
      </c>
      <c r="D108" t="s">
        <v>26</v>
      </c>
      <c r="E108" t="s">
        <v>21</v>
      </c>
      <c r="F108">
        <v>1</v>
      </c>
      <c r="G108">
        <f t="shared" si="33"/>
        <v>75</v>
      </c>
      <c r="I108">
        <v>2033</v>
      </c>
      <c r="J108" t="s">
        <v>25</v>
      </c>
      <c r="K108">
        <f t="shared" si="34"/>
        <v>77.5</v>
      </c>
      <c r="L108" cm="1">
        <f t="array" ref="L108">STOWA2024_JAARROND_T(A108*60,K108,I108,"L","")</f>
        <v>3.6515004502565018</v>
      </c>
      <c r="M108">
        <f t="shared" si="35"/>
        <v>0.27386002374167978</v>
      </c>
    </row>
    <row r="109" spans="1:13" x14ac:dyDescent="0.3">
      <c r="A109">
        <v>96</v>
      </c>
      <c r="B109">
        <f t="shared" si="32"/>
        <v>8.0616926617788631E-2</v>
      </c>
      <c r="C109">
        <f t="shared" si="28"/>
        <v>8.0616926617788631E-2</v>
      </c>
      <c r="D109" t="s">
        <v>26</v>
      </c>
      <c r="E109" t="s">
        <v>21</v>
      </c>
      <c r="F109">
        <v>1</v>
      </c>
      <c r="G109">
        <f t="shared" si="33"/>
        <v>80</v>
      </c>
      <c r="I109">
        <v>2033</v>
      </c>
      <c r="J109" t="s">
        <v>25</v>
      </c>
      <c r="K109">
        <f t="shared" si="34"/>
        <v>82.5</v>
      </c>
      <c r="L109" cm="1">
        <f t="array" ref="L109">STOWA2024_JAARROND_T(A109*60,K109,I109,"L","")</f>
        <v>5.1748290877313172</v>
      </c>
      <c r="M109">
        <f t="shared" si="35"/>
        <v>0.19324309712389115</v>
      </c>
    </row>
    <row r="110" spans="1:13" x14ac:dyDescent="0.3">
      <c r="A110">
        <v>96</v>
      </c>
      <c r="B110">
        <f t="shared" si="32"/>
        <v>5.6009006955147156E-2</v>
      </c>
      <c r="C110">
        <f t="shared" si="28"/>
        <v>5.6009006955147156E-2</v>
      </c>
      <c r="D110" t="s">
        <v>26</v>
      </c>
      <c r="E110" t="s">
        <v>21</v>
      </c>
      <c r="F110">
        <v>1</v>
      </c>
      <c r="G110">
        <f t="shared" si="33"/>
        <v>85</v>
      </c>
      <c r="I110">
        <v>2033</v>
      </c>
      <c r="J110" t="s">
        <v>25</v>
      </c>
      <c r="K110">
        <f t="shared" si="34"/>
        <v>87.5</v>
      </c>
      <c r="L110" cm="1">
        <f t="array" ref="L110">STOWA2024_JAARROND_T(A110*60,K110,I110,"L","")</f>
        <v>7.2868191771475512</v>
      </c>
      <c r="M110">
        <f t="shared" si="35"/>
        <v>0.13723409016874399</v>
      </c>
    </row>
    <row r="111" spans="1:13" x14ac:dyDescent="0.3">
      <c r="A111">
        <v>96</v>
      </c>
      <c r="B111">
        <f t="shared" si="32"/>
        <v>3.9173587278489158E-2</v>
      </c>
      <c r="C111">
        <f t="shared" si="28"/>
        <v>3.9173587278489158E-2</v>
      </c>
      <c r="D111" t="s">
        <v>26</v>
      </c>
      <c r="E111" t="s">
        <v>21</v>
      </c>
      <c r="F111">
        <v>1</v>
      </c>
      <c r="G111">
        <f t="shared" si="33"/>
        <v>90</v>
      </c>
      <c r="I111">
        <v>2033</v>
      </c>
      <c r="J111" t="s">
        <v>25</v>
      </c>
      <c r="K111">
        <f t="shared" si="34"/>
        <v>92.5</v>
      </c>
      <c r="L111" cm="1">
        <f t="array" ref="L111">STOWA2024_JAARROND_T(A111*60,K111,I111,"L","")</f>
        <v>10.197785760074652</v>
      </c>
      <c r="M111">
        <f t="shared" si="35"/>
        <v>9.8060502890254836E-2</v>
      </c>
    </row>
    <row r="112" spans="1:13" x14ac:dyDescent="0.3">
      <c r="A112">
        <v>96</v>
      </c>
      <c r="B112">
        <f t="shared" si="32"/>
        <v>2.7572715916474241E-2</v>
      </c>
      <c r="C112">
        <f t="shared" si="28"/>
        <v>2.7572715916474241E-2</v>
      </c>
      <c r="D112" t="s">
        <v>26</v>
      </c>
      <c r="E112" t="s">
        <v>21</v>
      </c>
      <c r="F112">
        <v>1</v>
      </c>
      <c r="G112">
        <f t="shared" si="33"/>
        <v>95</v>
      </c>
      <c r="I112">
        <v>2033</v>
      </c>
      <c r="J112" t="s">
        <v>25</v>
      </c>
      <c r="K112">
        <f t="shared" si="34"/>
        <v>97.5</v>
      </c>
      <c r="L112" cm="1">
        <f t="array" ref="L112">STOWA2024_JAARROND_T(A112*60,K112,I112,"L","")</f>
        <v>14.186854814607399</v>
      </c>
      <c r="M112">
        <f t="shared" si="35"/>
        <v>7.0487786973780595E-2</v>
      </c>
    </row>
    <row r="113" spans="1:13" x14ac:dyDescent="0.3">
      <c r="A113">
        <v>96</v>
      </c>
      <c r="B113">
        <f t="shared" si="32"/>
        <v>1.9528022899397729E-2</v>
      </c>
      <c r="C113">
        <f t="shared" si="28"/>
        <v>1.9528022899397729E-2</v>
      </c>
      <c r="D113" t="s">
        <v>26</v>
      </c>
      <c r="E113" t="s">
        <v>21</v>
      </c>
      <c r="F113">
        <v>1</v>
      </c>
      <c r="G113">
        <f t="shared" si="33"/>
        <v>100</v>
      </c>
      <c r="I113">
        <v>2033</v>
      </c>
      <c r="J113" t="s">
        <v>25</v>
      </c>
      <c r="K113">
        <f t="shared" si="34"/>
        <v>102.5</v>
      </c>
      <c r="L113" cm="1">
        <f t="array" ref="L113">STOWA2024_JAARROND_T(A113*60,K113,I113,"L","")</f>
        <v>19.623324757555018</v>
      </c>
      <c r="M113">
        <f t="shared" si="35"/>
        <v>5.0959764074382866E-2</v>
      </c>
    </row>
    <row r="114" spans="1:13" x14ac:dyDescent="0.3">
      <c r="A114">
        <v>96</v>
      </c>
      <c r="B114">
        <f t="shared" si="32"/>
        <v>1.3912768992572468E-2</v>
      </c>
      <c r="C114">
        <f t="shared" si="28"/>
        <v>1.3912768992572468E-2</v>
      </c>
      <c r="D114" t="s">
        <v>26</v>
      </c>
      <c r="E114" t="s">
        <v>21</v>
      </c>
      <c r="F114">
        <v>1</v>
      </c>
      <c r="G114">
        <f t="shared" si="33"/>
        <v>105</v>
      </c>
      <c r="I114">
        <v>2033</v>
      </c>
      <c r="J114" t="s">
        <v>25</v>
      </c>
      <c r="K114">
        <f t="shared" si="34"/>
        <v>107.5</v>
      </c>
      <c r="L114" cm="1">
        <f t="array" ref="L114">STOWA2024_JAARROND_T(A114*60,K114,I114,"L","")</f>
        <v>26.992742536654134</v>
      </c>
      <c r="M114">
        <f t="shared" si="35"/>
        <v>3.7046995081810398E-2</v>
      </c>
    </row>
    <row r="115" spans="1:13" x14ac:dyDescent="0.3">
      <c r="A115">
        <v>96</v>
      </c>
      <c r="B115">
        <f t="shared" si="32"/>
        <v>9.9698713769081383E-3</v>
      </c>
      <c r="C115">
        <f t="shared" si="28"/>
        <v>9.9698713769081383E-3</v>
      </c>
      <c r="D115" t="s">
        <v>26</v>
      </c>
      <c r="E115" t="s">
        <v>21</v>
      </c>
      <c r="F115">
        <v>1</v>
      </c>
      <c r="G115">
        <f t="shared" si="33"/>
        <v>110</v>
      </c>
      <c r="I115">
        <v>2033</v>
      </c>
      <c r="J115" t="s">
        <v>25</v>
      </c>
      <c r="K115">
        <f t="shared" si="34"/>
        <v>112.5</v>
      </c>
      <c r="L115" cm="1">
        <f t="array" ref="L115">STOWA2024_JAARROND_T(A115*60,K115,I115,"L","")</f>
        <v>36.931544535468959</v>
      </c>
      <c r="M115">
        <f t="shared" si="35"/>
        <v>2.707712370490226E-2</v>
      </c>
    </row>
    <row r="116" spans="1:13" x14ac:dyDescent="0.3">
      <c r="A116">
        <v>96</v>
      </c>
      <c r="B116">
        <f t="shared" si="32"/>
        <v>7.184006120595391E-3</v>
      </c>
      <c r="C116">
        <f t="shared" si="28"/>
        <v>7.184006120595391E-3</v>
      </c>
      <c r="D116" t="s">
        <v>26</v>
      </c>
      <c r="E116" t="s">
        <v>21</v>
      </c>
      <c r="F116">
        <v>1</v>
      </c>
      <c r="G116">
        <f t="shared" si="33"/>
        <v>115</v>
      </c>
      <c r="I116">
        <v>2033</v>
      </c>
      <c r="J116" t="s">
        <v>25</v>
      </c>
      <c r="K116">
        <f t="shared" si="34"/>
        <v>117.5</v>
      </c>
      <c r="L116" cm="1">
        <f t="array" ref="L116">STOWA2024_JAARROND_T(A116*60,K116,I116,"L","")</f>
        <v>50.268641692887414</v>
      </c>
      <c r="M116">
        <f t="shared" si="35"/>
        <v>1.9893117584306869E-2</v>
      </c>
    </row>
    <row r="117" spans="1:13" x14ac:dyDescent="0.3">
      <c r="A117">
        <v>96</v>
      </c>
      <c r="B117">
        <f t="shared" si="32"/>
        <v>5.2044001926768255E-3</v>
      </c>
      <c r="C117">
        <f t="shared" si="28"/>
        <v>5.2044001926768255E-3</v>
      </c>
      <c r="D117" t="s">
        <v>26</v>
      </c>
      <c r="E117" t="s">
        <v>21</v>
      </c>
      <c r="F117">
        <v>1</v>
      </c>
      <c r="G117">
        <f t="shared" si="33"/>
        <v>120</v>
      </c>
      <c r="I117">
        <v>2033</v>
      </c>
      <c r="J117" t="s">
        <v>25</v>
      </c>
      <c r="K117">
        <f t="shared" si="34"/>
        <v>122.5</v>
      </c>
      <c r="L117" cm="1">
        <f t="array" ref="L117">STOWA2024_JAARROND_T(A117*60,K117,I117,"L","")</f>
        <v>68.079463532317817</v>
      </c>
      <c r="M117">
        <f t="shared" si="35"/>
        <v>1.4688717391630043E-2</v>
      </c>
    </row>
    <row r="118" spans="1:13" x14ac:dyDescent="0.3">
      <c r="A118">
        <v>96</v>
      </c>
      <c r="B118">
        <f t="shared" si="32"/>
        <v>3.7901478700959647E-3</v>
      </c>
      <c r="C118">
        <f t="shared" si="28"/>
        <v>3.7901478700959647E-3</v>
      </c>
      <c r="D118" t="s">
        <v>26</v>
      </c>
      <c r="E118" t="s">
        <v>21</v>
      </c>
      <c r="F118">
        <v>1</v>
      </c>
      <c r="G118">
        <f t="shared" si="33"/>
        <v>125</v>
      </c>
      <c r="I118">
        <v>2033</v>
      </c>
      <c r="J118" t="s">
        <v>25</v>
      </c>
      <c r="K118">
        <f t="shared" si="34"/>
        <v>127.5</v>
      </c>
      <c r="L118" cm="1">
        <f t="array" ref="L118">STOWA2024_JAARROND_T(A118*60,K118,I118,"L","")</f>
        <v>91.755160897412935</v>
      </c>
      <c r="M118">
        <f t="shared" si="35"/>
        <v>1.0898569521534078E-2</v>
      </c>
    </row>
    <row r="119" spans="1:13" x14ac:dyDescent="0.3">
      <c r="A119">
        <v>96</v>
      </c>
      <c r="B119">
        <f t="shared" si="32"/>
        <v>2.7740142665577273E-3</v>
      </c>
      <c r="C119">
        <f t="shared" si="28"/>
        <v>2.7740142665577273E-3</v>
      </c>
      <c r="D119" t="s">
        <v>26</v>
      </c>
      <c r="E119" t="s">
        <v>21</v>
      </c>
      <c r="F119">
        <v>1</v>
      </c>
      <c r="G119">
        <f t="shared" si="33"/>
        <v>130</v>
      </c>
      <c r="I119">
        <v>2033</v>
      </c>
      <c r="J119" t="s">
        <v>25</v>
      </c>
      <c r="K119">
        <f t="shared" si="34"/>
        <v>132.5</v>
      </c>
      <c r="L119" cm="1">
        <f t="array" ref="L119">STOWA2024_JAARROND_T(A119*60,K119,I119,"L","")</f>
        <v>123.08366041174901</v>
      </c>
      <c r="M119">
        <f t="shared" si="35"/>
        <v>8.1245552549763511E-3</v>
      </c>
    </row>
    <row r="120" spans="1:13" x14ac:dyDescent="0.3">
      <c r="A120">
        <v>96</v>
      </c>
      <c r="B120">
        <f t="shared" si="32"/>
        <v>2.0403356645526905E-3</v>
      </c>
      <c r="C120">
        <f t="shared" si="28"/>
        <v>2.0403356645526905E-3</v>
      </c>
      <c r="D120" t="s">
        <v>26</v>
      </c>
      <c r="E120" t="s">
        <v>21</v>
      </c>
      <c r="F120">
        <v>1</v>
      </c>
      <c r="G120">
        <f t="shared" si="33"/>
        <v>135</v>
      </c>
      <c r="I120">
        <v>2033</v>
      </c>
      <c r="J120" t="s">
        <v>25</v>
      </c>
      <c r="K120">
        <f t="shared" si="34"/>
        <v>137.5</v>
      </c>
      <c r="L120" cm="1">
        <f t="array" ref="L120">STOWA2024_JAARROND_T(A120*60,K120,I120,"L","")</f>
        <v>164.35961673276282</v>
      </c>
      <c r="M120">
        <f t="shared" si="35"/>
        <v>6.0842195904236606E-3</v>
      </c>
    </row>
    <row r="121" spans="1:13" x14ac:dyDescent="0.3">
      <c r="A121">
        <v>96</v>
      </c>
      <c r="B121">
        <f t="shared" si="32"/>
        <v>1.5077488511591203E-3</v>
      </c>
      <c r="C121">
        <f t="shared" si="28"/>
        <v>1.5077488511591203E-3</v>
      </c>
      <c r="D121" t="s">
        <v>26</v>
      </c>
      <c r="E121" t="s">
        <v>21</v>
      </c>
      <c r="F121">
        <v>1</v>
      </c>
      <c r="G121">
        <f t="shared" si="33"/>
        <v>140</v>
      </c>
      <c r="I121">
        <v>2033</v>
      </c>
      <c r="J121" t="s">
        <v>25</v>
      </c>
      <c r="K121">
        <f t="shared" si="34"/>
        <v>142.5</v>
      </c>
      <c r="L121" cm="1">
        <f t="array" ref="L121">STOWA2024_JAARROND_T(A121*60,K121,I121,"L","")</f>
        <v>218.50899021823628</v>
      </c>
      <c r="M121">
        <f t="shared" si="35"/>
        <v>4.5764707392645402E-3</v>
      </c>
    </row>
    <row r="122" spans="1:13" x14ac:dyDescent="0.3">
      <c r="A122">
        <v>96</v>
      </c>
      <c r="B122">
        <f t="shared" si="32"/>
        <v>1.119334489020879E-3</v>
      </c>
      <c r="C122">
        <f t="shared" si="28"/>
        <v>1.119334489020879E-3</v>
      </c>
      <c r="D122" t="s">
        <v>26</v>
      </c>
      <c r="E122" t="s">
        <v>21</v>
      </c>
      <c r="F122">
        <v>1</v>
      </c>
      <c r="G122">
        <f t="shared" si="33"/>
        <v>145</v>
      </c>
      <c r="I122">
        <v>2033</v>
      </c>
      <c r="J122" t="s">
        <v>25</v>
      </c>
      <c r="K122">
        <f t="shared" si="34"/>
        <v>147.5</v>
      </c>
      <c r="L122" cm="1">
        <f t="array" ref="L122">STOWA2024_JAARROND_T(A122*60,K122,I122,"L","")</f>
        <v>289.25675114179239</v>
      </c>
      <c r="M122">
        <f t="shared" si="35"/>
        <v>3.4571362502436613E-3</v>
      </c>
    </row>
    <row r="123" spans="1:13" x14ac:dyDescent="0.3">
      <c r="A123">
        <v>96</v>
      </c>
      <c r="B123">
        <f t="shared" si="32"/>
        <v>8.3470181381125599E-4</v>
      </c>
      <c r="C123">
        <f t="shared" si="28"/>
        <v>8.3470181381125599E-4</v>
      </c>
      <c r="D123" t="s">
        <v>26</v>
      </c>
      <c r="E123" t="s">
        <v>21</v>
      </c>
      <c r="F123">
        <v>1</v>
      </c>
      <c r="G123">
        <f t="shared" si="33"/>
        <v>150</v>
      </c>
      <c r="I123">
        <v>2033</v>
      </c>
      <c r="J123" t="s">
        <v>25</v>
      </c>
      <c r="K123">
        <f t="shared" si="34"/>
        <v>152.5</v>
      </c>
      <c r="L123" cm="1">
        <f t="array" ref="L123">STOWA2024_JAARROND_T(A123*60,K123,I123,"L","")</f>
        <v>381.32507189022931</v>
      </c>
      <c r="M123">
        <f t="shared" si="35"/>
        <v>2.6224344364324053E-3</v>
      </c>
    </row>
    <row r="124" spans="1:13" x14ac:dyDescent="0.3">
      <c r="A124">
        <v>96</v>
      </c>
      <c r="B124">
        <f t="shared" si="32"/>
        <v>6.2511500593697257E-4</v>
      </c>
      <c r="C124">
        <f t="shared" si="28"/>
        <v>6.2511500593697257E-4</v>
      </c>
      <c r="D124" t="s">
        <v>26</v>
      </c>
      <c r="E124" t="s">
        <v>21</v>
      </c>
      <c r="F124">
        <v>1</v>
      </c>
      <c r="G124">
        <f t="shared" si="33"/>
        <v>155</v>
      </c>
      <c r="I124">
        <v>2033</v>
      </c>
      <c r="J124" t="s">
        <v>25</v>
      </c>
      <c r="K124">
        <f t="shared" si="34"/>
        <v>157.5</v>
      </c>
      <c r="L124" cm="1">
        <f t="array" ref="L124">STOWA2024_JAARROND_T(A124*60,K124,I124,"L","")</f>
        <v>500.67104176318514</v>
      </c>
      <c r="M124">
        <f t="shared" si="35"/>
        <v>1.9973194304954327E-3</v>
      </c>
    </row>
    <row r="125" spans="1:13" x14ac:dyDescent="0.3">
      <c r="A125">
        <v>96</v>
      </c>
      <c r="B125" s="1">
        <f>M124</f>
        <v>1.9973194304954327E-3</v>
      </c>
      <c r="C125">
        <f t="shared" si="28"/>
        <v>1.9973194304954327E-3</v>
      </c>
      <c r="D125" t="s">
        <v>26</v>
      </c>
      <c r="E125" t="s">
        <v>21</v>
      </c>
      <c r="F125">
        <v>1</v>
      </c>
      <c r="G125">
        <f t="shared" si="33"/>
        <v>160</v>
      </c>
      <c r="I125">
        <v>2033</v>
      </c>
      <c r="J125" t="s">
        <v>25</v>
      </c>
      <c r="K125" s="1">
        <v>999</v>
      </c>
      <c r="L125" cm="1">
        <f t="array" ref="L125">STOWA2024_JAARROND_T(A125*60,K125,I125,"L","")</f>
        <v>5067296573069.624</v>
      </c>
      <c r="M125">
        <f>1/L125</f>
        <v>1.9734388654387134E-13</v>
      </c>
    </row>
    <row r="126" spans="1:13" x14ac:dyDescent="0.3">
      <c r="A126">
        <v>192</v>
      </c>
      <c r="B126" s="1">
        <f>365.25*24/A126 - M126</f>
        <v>-17.83722556237619</v>
      </c>
      <c r="C126">
        <f>B126</f>
        <v>-17.83722556237619</v>
      </c>
      <c r="D126" t="s">
        <v>26</v>
      </c>
      <c r="E126" t="s">
        <v>21</v>
      </c>
      <c r="F126">
        <v>1</v>
      </c>
      <c r="G126">
        <v>10</v>
      </c>
      <c r="I126">
        <v>2033</v>
      </c>
      <c r="J126" t="s">
        <v>25</v>
      </c>
      <c r="K126" s="1">
        <v>12.5</v>
      </c>
      <c r="L126" cm="1">
        <f t="array" ref="L126">STOWA2024_JAARROND_T(A126*60,K126,I126,"L","")</f>
        <v>1.5749649726098186E-2</v>
      </c>
      <c r="M126">
        <f>1/L126</f>
        <v>63.49347556237619</v>
      </c>
    </row>
    <row r="127" spans="1:13" x14ac:dyDescent="0.3">
      <c r="A127">
        <v>192</v>
      </c>
      <c r="B127">
        <f t="shared" ref="B127:B131" si="36">M126-M127</f>
        <v>16.711471390088512</v>
      </c>
      <c r="C127">
        <f t="shared" ref="C127:C156" si="37">B127</f>
        <v>16.711471390088512</v>
      </c>
      <c r="D127" t="s">
        <v>26</v>
      </c>
      <c r="E127" t="s">
        <v>21</v>
      </c>
      <c r="F127">
        <v>1</v>
      </c>
      <c r="G127">
        <f t="shared" ref="G127:G131" si="38">G126+5</f>
        <v>15</v>
      </c>
      <c r="I127">
        <v>2033</v>
      </c>
      <c r="J127" t="s">
        <v>25</v>
      </c>
      <c r="K127">
        <f t="shared" ref="K127:K131" si="39">AVERAGE(G127:G128)</f>
        <v>17.5</v>
      </c>
      <c r="L127" cm="1">
        <f t="array" ref="L127">STOWA2024_JAARROND_T(A127*60,K127,I127,"L","")</f>
        <v>2.1375740900651096E-2</v>
      </c>
      <c r="M127">
        <f t="shared" ref="M127:M131" si="40">1/L127</f>
        <v>46.782004172287678</v>
      </c>
    </row>
    <row r="128" spans="1:13" x14ac:dyDescent="0.3">
      <c r="A128">
        <v>192</v>
      </c>
      <c r="B128">
        <f t="shared" si="36"/>
        <v>12.327260244937058</v>
      </c>
      <c r="C128">
        <f t="shared" si="37"/>
        <v>12.327260244937058</v>
      </c>
      <c r="D128" t="s">
        <v>26</v>
      </c>
      <c r="E128" t="s">
        <v>21</v>
      </c>
      <c r="F128">
        <v>1</v>
      </c>
      <c r="G128">
        <f t="shared" si="38"/>
        <v>20</v>
      </c>
      <c r="I128">
        <v>2033</v>
      </c>
      <c r="J128" t="s">
        <v>25</v>
      </c>
      <c r="K128">
        <f t="shared" si="39"/>
        <v>22.5</v>
      </c>
      <c r="L128" cm="1">
        <f t="array" ref="L128">STOWA2024_JAARROND_T(A128*60,K128,I128,"L","")</f>
        <v>2.9023579513710655E-2</v>
      </c>
      <c r="M128">
        <f t="shared" si="40"/>
        <v>34.45474392735062</v>
      </c>
    </row>
    <row r="129" spans="1:13" x14ac:dyDescent="0.3">
      <c r="A129">
        <v>192</v>
      </c>
      <c r="B129">
        <f t="shared" si="36"/>
        <v>9.0889252661606257</v>
      </c>
      <c r="C129">
        <f t="shared" si="37"/>
        <v>9.0889252661606257</v>
      </c>
      <c r="D129" t="s">
        <v>26</v>
      </c>
      <c r="E129" t="s">
        <v>21</v>
      </c>
      <c r="F129">
        <v>1</v>
      </c>
      <c r="G129">
        <f t="shared" si="38"/>
        <v>25</v>
      </c>
      <c r="I129">
        <v>2033</v>
      </c>
      <c r="J129" t="s">
        <v>25</v>
      </c>
      <c r="K129">
        <f t="shared" si="39"/>
        <v>27.5</v>
      </c>
      <c r="L129" cm="1">
        <f t="array" ref="L129">STOWA2024_JAARROND_T(A129*60,K129,I129,"L","")</f>
        <v>3.9423131315292889E-2</v>
      </c>
      <c r="M129">
        <f t="shared" si="40"/>
        <v>25.365818661189994</v>
      </c>
    </row>
    <row r="130" spans="1:13" x14ac:dyDescent="0.3">
      <c r="A130">
        <v>192</v>
      </c>
      <c r="B130">
        <f t="shared" si="36"/>
        <v>6.6989885697724567</v>
      </c>
      <c r="C130">
        <f t="shared" si="37"/>
        <v>6.6989885697724567</v>
      </c>
      <c r="D130" t="s">
        <v>26</v>
      </c>
      <c r="E130" t="s">
        <v>21</v>
      </c>
      <c r="F130">
        <v>1</v>
      </c>
      <c r="G130">
        <f t="shared" si="38"/>
        <v>30</v>
      </c>
      <c r="I130">
        <v>2033</v>
      </c>
      <c r="J130" t="s">
        <v>25</v>
      </c>
      <c r="K130">
        <f t="shared" si="39"/>
        <v>32.5</v>
      </c>
      <c r="L130" cm="1">
        <f t="array" ref="L130">STOWA2024_JAARROND_T(A130*60,K130,I130,"L","")</f>
        <v>5.3570959563175681E-2</v>
      </c>
      <c r="M130">
        <f t="shared" si="40"/>
        <v>18.666830091417538</v>
      </c>
    </row>
    <row r="131" spans="1:13" x14ac:dyDescent="0.3">
      <c r="A131">
        <v>192</v>
      </c>
      <c r="B131">
        <f t="shared" si="36"/>
        <v>4.9353317926953562</v>
      </c>
      <c r="C131">
        <f t="shared" si="37"/>
        <v>4.9353317926953562</v>
      </c>
      <c r="D131" t="s">
        <v>26</v>
      </c>
      <c r="E131" t="s">
        <v>21</v>
      </c>
      <c r="F131">
        <v>1</v>
      </c>
      <c r="G131">
        <f t="shared" si="38"/>
        <v>35</v>
      </c>
      <c r="I131">
        <v>2033</v>
      </c>
      <c r="J131" t="s">
        <v>25</v>
      </c>
      <c r="K131">
        <f t="shared" si="39"/>
        <v>37.5</v>
      </c>
      <c r="L131" cm="1">
        <f t="array" ref="L131">STOWA2024_JAARROND_T(A131*60,K131,I131,"L","")</f>
        <v>7.2825264821469449E-2</v>
      </c>
      <c r="M131">
        <f t="shared" si="40"/>
        <v>13.731498298722181</v>
      </c>
    </row>
    <row r="132" spans="1:13" x14ac:dyDescent="0.3">
      <c r="A132">
        <v>192</v>
      </c>
      <c r="B132">
        <f>M131-M132</f>
        <v>3.6345389862374589</v>
      </c>
      <c r="C132">
        <f t="shared" si="37"/>
        <v>3.6345389862374589</v>
      </c>
      <c r="D132" t="s">
        <v>26</v>
      </c>
      <c r="E132" t="s">
        <v>21</v>
      </c>
      <c r="F132">
        <v>1</v>
      </c>
      <c r="G132">
        <f>G131+5</f>
        <v>40</v>
      </c>
      <c r="I132">
        <v>2033</v>
      </c>
      <c r="J132" t="s">
        <v>25</v>
      </c>
      <c r="K132">
        <f>AVERAGE(G132:G133)</f>
        <v>42.5</v>
      </c>
      <c r="L132" cm="1">
        <f t="array" ref="L132">STOWA2024_JAARROND_T(A132*60,K132,I132,"L","")</f>
        <v>9.9039717706252084E-2</v>
      </c>
      <c r="M132">
        <f>1/L132</f>
        <v>10.096959312484723</v>
      </c>
    </row>
    <row r="133" spans="1:13" x14ac:dyDescent="0.3">
      <c r="A133">
        <v>192</v>
      </c>
      <c r="B133">
        <f t="shared" ref="B133:B155" si="41">M132-M133</f>
        <v>2.6756241143107555</v>
      </c>
      <c r="C133">
        <f t="shared" si="37"/>
        <v>2.6756241143107555</v>
      </c>
      <c r="D133" t="s">
        <v>26</v>
      </c>
      <c r="E133" t="s">
        <v>21</v>
      </c>
      <c r="F133">
        <v>1</v>
      </c>
      <c r="G133">
        <f t="shared" ref="G133:G156" si="42">G132+5</f>
        <v>45</v>
      </c>
      <c r="I133">
        <v>2033</v>
      </c>
      <c r="J133" t="s">
        <v>25</v>
      </c>
      <c r="K133">
        <f t="shared" ref="K133:K155" si="43">AVERAGE(G133:G134)</f>
        <v>47.5</v>
      </c>
      <c r="L133" cm="1">
        <f t="array" ref="L133">STOWA2024_JAARROND_T(A133*60,K133,I133,"L","")</f>
        <v>0.13474664238937109</v>
      </c>
      <c r="M133">
        <f t="shared" ref="M133:M155" si="44">1/L133</f>
        <v>7.421335198173967</v>
      </c>
    </row>
    <row r="134" spans="1:13" x14ac:dyDescent="0.3">
      <c r="A134">
        <v>192</v>
      </c>
      <c r="B134">
        <f t="shared" si="41"/>
        <v>1.9687218453202986</v>
      </c>
      <c r="C134">
        <f t="shared" si="37"/>
        <v>1.9687218453202986</v>
      </c>
      <c r="D134" t="s">
        <v>26</v>
      </c>
      <c r="E134" t="s">
        <v>21</v>
      </c>
      <c r="F134">
        <v>1</v>
      </c>
      <c r="G134">
        <f t="shared" si="42"/>
        <v>50</v>
      </c>
      <c r="I134">
        <v>2033</v>
      </c>
      <c r="J134" t="s">
        <v>25</v>
      </c>
      <c r="K134">
        <f t="shared" si="43"/>
        <v>52.5</v>
      </c>
      <c r="L134" cm="1">
        <f t="array" ref="L134">STOWA2024_JAARROND_T(A134*60,K134,I134,"L","")</f>
        <v>0.18339829642911359</v>
      </c>
      <c r="M134">
        <f t="shared" si="44"/>
        <v>5.4526133528536684</v>
      </c>
    </row>
    <row r="135" spans="1:13" x14ac:dyDescent="0.3">
      <c r="A135">
        <v>192</v>
      </c>
      <c r="B135">
        <f t="shared" si="41"/>
        <v>1.4480885140663107</v>
      </c>
      <c r="C135">
        <f t="shared" si="37"/>
        <v>1.4480885140663107</v>
      </c>
      <c r="D135" t="s">
        <v>26</v>
      </c>
      <c r="E135" t="s">
        <v>21</v>
      </c>
      <c r="F135">
        <v>1</v>
      </c>
      <c r="G135">
        <f t="shared" si="42"/>
        <v>55</v>
      </c>
      <c r="I135">
        <v>2033</v>
      </c>
      <c r="J135" t="s">
        <v>25</v>
      </c>
      <c r="K135">
        <f t="shared" si="43"/>
        <v>57.5</v>
      </c>
      <c r="L135" cm="1">
        <f t="array" ref="L135">STOWA2024_JAARROND_T(A135*60,K135,I135,"L","")</f>
        <v>0.24971751712315959</v>
      </c>
      <c r="M135">
        <f t="shared" si="44"/>
        <v>4.0045248387873578</v>
      </c>
    </row>
    <row r="136" spans="1:13" x14ac:dyDescent="0.3">
      <c r="A136">
        <v>192</v>
      </c>
      <c r="B136">
        <f t="shared" si="41"/>
        <v>1.064735569218191</v>
      </c>
      <c r="C136">
        <f t="shared" si="37"/>
        <v>1.064735569218191</v>
      </c>
      <c r="D136" t="s">
        <v>26</v>
      </c>
      <c r="E136" t="s">
        <v>21</v>
      </c>
      <c r="F136">
        <v>1</v>
      </c>
      <c r="G136">
        <f t="shared" si="42"/>
        <v>60</v>
      </c>
      <c r="I136">
        <v>2033</v>
      </c>
      <c r="J136" t="s">
        <v>25</v>
      </c>
      <c r="K136">
        <f t="shared" si="43"/>
        <v>62.5</v>
      </c>
      <c r="L136" cm="1">
        <f t="array" ref="L136">STOWA2024_JAARROND_T(A136*60,K136,I136,"L","")</f>
        <v>0.34016043610722901</v>
      </c>
      <c r="M136">
        <f t="shared" si="44"/>
        <v>2.9397892695691668</v>
      </c>
    </row>
    <row r="137" spans="1:13" x14ac:dyDescent="0.3">
      <c r="A137">
        <v>192</v>
      </c>
      <c r="B137">
        <f t="shared" si="41"/>
        <v>0.78253725175177147</v>
      </c>
      <c r="C137">
        <f t="shared" si="37"/>
        <v>0.78253725175177147</v>
      </c>
      <c r="D137" t="s">
        <v>26</v>
      </c>
      <c r="E137" t="s">
        <v>21</v>
      </c>
      <c r="F137">
        <v>1</v>
      </c>
      <c r="G137">
        <f t="shared" si="42"/>
        <v>65</v>
      </c>
      <c r="I137">
        <v>2033</v>
      </c>
      <c r="J137" t="s">
        <v>25</v>
      </c>
      <c r="K137">
        <f t="shared" si="43"/>
        <v>67.5</v>
      </c>
      <c r="L137" cm="1">
        <f t="array" ref="L137">STOWA2024_JAARROND_T(A137*60,K137,I137,"L","")</f>
        <v>0.46355270118683317</v>
      </c>
      <c r="M137">
        <f t="shared" si="44"/>
        <v>2.1572520178173953</v>
      </c>
    </row>
    <row r="138" spans="1:13" x14ac:dyDescent="0.3">
      <c r="A138">
        <v>192</v>
      </c>
      <c r="B138">
        <f t="shared" si="41"/>
        <v>0.57486768617792694</v>
      </c>
      <c r="C138">
        <f t="shared" si="37"/>
        <v>0.57486768617792694</v>
      </c>
      <c r="D138" t="s">
        <v>26</v>
      </c>
      <c r="E138" t="s">
        <v>21</v>
      </c>
      <c r="F138">
        <v>1</v>
      </c>
      <c r="G138">
        <f t="shared" si="42"/>
        <v>70</v>
      </c>
      <c r="I138">
        <v>2033</v>
      </c>
      <c r="J138" t="s">
        <v>25</v>
      </c>
      <c r="K138">
        <f t="shared" si="43"/>
        <v>72.5</v>
      </c>
      <c r="L138" cm="1">
        <f t="array" ref="L138">STOWA2024_JAARROND_T(A138*60,K138,I138,"L","")</f>
        <v>0.63195772354743007</v>
      </c>
      <c r="M138">
        <f t="shared" si="44"/>
        <v>1.5823843316394683</v>
      </c>
    </row>
    <row r="139" spans="1:13" x14ac:dyDescent="0.3">
      <c r="A139">
        <v>192</v>
      </c>
      <c r="B139">
        <f t="shared" si="41"/>
        <v>0.42215512050920245</v>
      </c>
      <c r="C139">
        <f t="shared" si="37"/>
        <v>0.42215512050920245</v>
      </c>
      <c r="D139" t="s">
        <v>26</v>
      </c>
      <c r="E139" t="s">
        <v>21</v>
      </c>
      <c r="F139">
        <v>1</v>
      </c>
      <c r="G139">
        <f t="shared" si="42"/>
        <v>75</v>
      </c>
      <c r="I139">
        <v>2033</v>
      </c>
      <c r="J139" t="s">
        <v>25</v>
      </c>
      <c r="K139">
        <f t="shared" si="43"/>
        <v>77.5</v>
      </c>
      <c r="L139" cm="1">
        <f t="array" ref="L139">STOWA2024_JAARROND_T(A139*60,K139,I139,"L","")</f>
        <v>0.86189865796071907</v>
      </c>
      <c r="M139">
        <f t="shared" si="44"/>
        <v>1.1602292111302659</v>
      </c>
    </row>
    <row r="140" spans="1:13" x14ac:dyDescent="0.3">
      <c r="A140">
        <v>192</v>
      </c>
      <c r="B140">
        <f t="shared" si="41"/>
        <v>0.30980995337676964</v>
      </c>
      <c r="C140">
        <f t="shared" si="37"/>
        <v>0.30980995337676964</v>
      </c>
      <c r="D140" t="s">
        <v>26</v>
      </c>
      <c r="E140" t="s">
        <v>21</v>
      </c>
      <c r="F140">
        <v>1</v>
      </c>
      <c r="G140">
        <f t="shared" si="42"/>
        <v>80</v>
      </c>
      <c r="I140">
        <v>2033</v>
      </c>
      <c r="J140" t="s">
        <v>25</v>
      </c>
      <c r="K140">
        <f t="shared" si="43"/>
        <v>82.5</v>
      </c>
      <c r="L140" cm="1">
        <f t="array" ref="L140">STOWA2024_JAARROND_T(A140*60,K140,I140,"L","")</f>
        <v>1.1758905867696865</v>
      </c>
      <c r="M140">
        <f t="shared" si="44"/>
        <v>0.85041925775349625</v>
      </c>
    </row>
    <row r="141" spans="1:13" x14ac:dyDescent="0.3">
      <c r="A141">
        <v>192</v>
      </c>
      <c r="B141">
        <f t="shared" si="41"/>
        <v>0.22739026465996404</v>
      </c>
      <c r="C141">
        <f t="shared" si="37"/>
        <v>0.22739026465996404</v>
      </c>
      <c r="D141" t="s">
        <v>26</v>
      </c>
      <c r="E141" t="s">
        <v>21</v>
      </c>
      <c r="F141">
        <v>1</v>
      </c>
      <c r="G141">
        <f t="shared" si="42"/>
        <v>85</v>
      </c>
      <c r="I141">
        <v>2033</v>
      </c>
      <c r="J141" t="s">
        <v>25</v>
      </c>
      <c r="K141">
        <f t="shared" si="43"/>
        <v>87.5</v>
      </c>
      <c r="L141" cm="1">
        <f t="array" ref="L141">STOWA2024_JAARROND_T(A141*60,K141,I141,"L","")</f>
        <v>1.6050617404411467</v>
      </c>
      <c r="M141">
        <f t="shared" si="44"/>
        <v>0.62302899309353221</v>
      </c>
    </row>
    <row r="142" spans="1:13" x14ac:dyDescent="0.3">
      <c r="A142">
        <v>192</v>
      </c>
      <c r="B142">
        <f t="shared" si="41"/>
        <v>0.16678424422203209</v>
      </c>
      <c r="C142">
        <f t="shared" si="37"/>
        <v>0.16678424422203209</v>
      </c>
      <c r="D142" t="s">
        <v>26</v>
      </c>
      <c r="E142" t="s">
        <v>21</v>
      </c>
      <c r="F142">
        <v>1</v>
      </c>
      <c r="G142">
        <f t="shared" si="42"/>
        <v>90</v>
      </c>
      <c r="I142">
        <v>2033</v>
      </c>
      <c r="J142" t="s">
        <v>25</v>
      </c>
      <c r="K142">
        <f t="shared" si="43"/>
        <v>92.5</v>
      </c>
      <c r="L142" cm="1">
        <f t="array" ref="L142">STOWA2024_JAARROND_T(A142*60,K142,I142,"L","")</f>
        <v>2.1918060481209984</v>
      </c>
      <c r="M142">
        <f t="shared" si="44"/>
        <v>0.45624474887150013</v>
      </c>
    </row>
    <row r="143" spans="1:13" x14ac:dyDescent="0.3">
      <c r="A143">
        <v>192</v>
      </c>
      <c r="B143">
        <f t="shared" si="41"/>
        <v>0.122271303095913</v>
      </c>
      <c r="C143">
        <f t="shared" si="37"/>
        <v>0.122271303095913</v>
      </c>
      <c r="D143" t="s">
        <v>26</v>
      </c>
      <c r="E143" t="s">
        <v>21</v>
      </c>
      <c r="F143">
        <v>1</v>
      </c>
      <c r="G143">
        <f t="shared" si="42"/>
        <v>95</v>
      </c>
      <c r="I143">
        <v>2033</v>
      </c>
      <c r="J143" t="s">
        <v>25</v>
      </c>
      <c r="K143">
        <f t="shared" si="43"/>
        <v>97.5</v>
      </c>
      <c r="L143" cm="1">
        <f t="array" ref="L143">STOWA2024_JAARROND_T(A143*60,K143,I143,"L","")</f>
        <v>2.9942500299019228</v>
      </c>
      <c r="M143">
        <f t="shared" si="44"/>
        <v>0.33397344577558713</v>
      </c>
    </row>
    <row r="144" spans="1:13" x14ac:dyDescent="0.3">
      <c r="A144">
        <v>192</v>
      </c>
      <c r="B144">
        <f t="shared" si="41"/>
        <v>8.9607955448361365E-2</v>
      </c>
      <c r="C144">
        <f t="shared" si="37"/>
        <v>8.9607955448361365E-2</v>
      </c>
      <c r="D144" t="s">
        <v>26</v>
      </c>
      <c r="E144" t="s">
        <v>21</v>
      </c>
      <c r="F144">
        <v>1</v>
      </c>
      <c r="G144">
        <f t="shared" si="42"/>
        <v>100</v>
      </c>
      <c r="I144">
        <v>2033</v>
      </c>
      <c r="J144" t="s">
        <v>25</v>
      </c>
      <c r="K144">
        <f t="shared" si="43"/>
        <v>102.5</v>
      </c>
      <c r="L144" cm="1">
        <f t="array" ref="L144">STOWA2024_JAARROND_T(A144*60,K144,I144,"L","")</f>
        <v>4.0922308573969124</v>
      </c>
      <c r="M144">
        <f t="shared" si="44"/>
        <v>0.24436549032722577</v>
      </c>
    </row>
    <row r="145" spans="1:13" x14ac:dyDescent="0.3">
      <c r="A145">
        <v>192</v>
      </c>
      <c r="B145">
        <f t="shared" si="41"/>
        <v>6.5638934842028845E-2</v>
      </c>
      <c r="C145">
        <f t="shared" si="37"/>
        <v>6.5638934842028845E-2</v>
      </c>
      <c r="D145" t="s">
        <v>26</v>
      </c>
      <c r="E145" t="s">
        <v>21</v>
      </c>
      <c r="F145">
        <v>1</v>
      </c>
      <c r="G145">
        <f t="shared" si="42"/>
        <v>105</v>
      </c>
      <c r="I145">
        <v>2033</v>
      </c>
      <c r="J145" t="s">
        <v>25</v>
      </c>
      <c r="K145">
        <f t="shared" si="43"/>
        <v>107.5</v>
      </c>
      <c r="L145" cm="1">
        <f t="array" ref="L145">STOWA2024_JAARROND_T(A145*60,K145,I145,"L","")</f>
        <v>5.5951394424027008</v>
      </c>
      <c r="M145">
        <f t="shared" si="44"/>
        <v>0.17872655548519692</v>
      </c>
    </row>
    <row r="146" spans="1:13" x14ac:dyDescent="0.3">
      <c r="A146">
        <v>192</v>
      </c>
      <c r="B146">
        <f t="shared" si="41"/>
        <v>4.8062640219157404E-2</v>
      </c>
      <c r="C146">
        <f t="shared" si="37"/>
        <v>4.8062640219157404E-2</v>
      </c>
      <c r="D146" t="s">
        <v>26</v>
      </c>
      <c r="E146" t="s">
        <v>21</v>
      </c>
      <c r="F146">
        <v>1</v>
      </c>
      <c r="G146">
        <f t="shared" si="42"/>
        <v>110</v>
      </c>
      <c r="I146">
        <v>2033</v>
      </c>
      <c r="J146" t="s">
        <v>25</v>
      </c>
      <c r="K146">
        <f t="shared" si="43"/>
        <v>112.5</v>
      </c>
      <c r="L146" cm="1">
        <f t="array" ref="L146">STOWA2024_JAARROND_T(A146*60,K146,I146,"L","")</f>
        <v>7.6532223756187037</v>
      </c>
      <c r="M146">
        <f t="shared" si="44"/>
        <v>0.13066391526603952</v>
      </c>
    </row>
    <row r="147" spans="1:13" x14ac:dyDescent="0.3">
      <c r="A147">
        <v>192</v>
      </c>
      <c r="B147">
        <f t="shared" si="41"/>
        <v>3.517801372543268E-2</v>
      </c>
      <c r="C147">
        <f t="shared" si="37"/>
        <v>3.517801372543268E-2</v>
      </c>
      <c r="D147" t="s">
        <v>26</v>
      </c>
      <c r="E147" t="s">
        <v>21</v>
      </c>
      <c r="F147">
        <v>1</v>
      </c>
      <c r="G147">
        <f t="shared" si="42"/>
        <v>115</v>
      </c>
      <c r="I147">
        <v>2033</v>
      </c>
      <c r="J147" t="s">
        <v>25</v>
      </c>
      <c r="K147">
        <f t="shared" si="43"/>
        <v>117.5</v>
      </c>
      <c r="L147" cm="1">
        <f t="array" ref="L147">STOWA2024_JAARROND_T(A147*60,K147,I147,"L","")</f>
        <v>10.472750258054953</v>
      </c>
      <c r="M147">
        <f t="shared" si="44"/>
        <v>9.5485901540606835E-2</v>
      </c>
    </row>
    <row r="148" spans="1:13" x14ac:dyDescent="0.3">
      <c r="A148">
        <v>192</v>
      </c>
      <c r="B148">
        <f t="shared" si="41"/>
        <v>2.5737168355335308E-2</v>
      </c>
      <c r="C148">
        <f t="shared" si="37"/>
        <v>2.5737168355335308E-2</v>
      </c>
      <c r="D148" t="s">
        <v>26</v>
      </c>
      <c r="E148" t="s">
        <v>21</v>
      </c>
      <c r="F148">
        <v>1</v>
      </c>
      <c r="G148">
        <f t="shared" si="42"/>
        <v>120</v>
      </c>
      <c r="I148">
        <v>2033</v>
      </c>
      <c r="J148" t="s">
        <v>25</v>
      </c>
      <c r="K148">
        <f t="shared" si="43"/>
        <v>122.5</v>
      </c>
      <c r="L148" cm="1">
        <f t="array" ref="L148">STOWA2024_JAARROND_T(A148*60,K148,I148,"L","")</f>
        <v>14.337177957680307</v>
      </c>
      <c r="M148">
        <f t="shared" si="44"/>
        <v>6.9748733185271528E-2</v>
      </c>
    </row>
    <row r="149" spans="1:13" x14ac:dyDescent="0.3">
      <c r="A149">
        <v>192</v>
      </c>
      <c r="B149">
        <f t="shared" si="41"/>
        <v>1.8821192401615373E-2</v>
      </c>
      <c r="C149">
        <f t="shared" si="37"/>
        <v>1.8821192401615373E-2</v>
      </c>
      <c r="D149" t="s">
        <v>26</v>
      </c>
      <c r="E149" t="s">
        <v>21</v>
      </c>
      <c r="F149">
        <v>1</v>
      </c>
      <c r="G149">
        <f t="shared" si="42"/>
        <v>125</v>
      </c>
      <c r="I149">
        <v>2033</v>
      </c>
      <c r="J149" t="s">
        <v>25</v>
      </c>
      <c r="K149">
        <f t="shared" si="43"/>
        <v>127.5</v>
      </c>
      <c r="L149" cm="1">
        <f t="array" ref="L149">STOWA2024_JAARROND_T(A149*60,K149,I149,"L","")</f>
        <v>19.635740988320478</v>
      </c>
      <c r="M149">
        <f t="shared" si="44"/>
        <v>5.0927540783656154E-2</v>
      </c>
    </row>
    <row r="150" spans="1:13" x14ac:dyDescent="0.3">
      <c r="A150">
        <v>192</v>
      </c>
      <c r="B150">
        <f t="shared" si="41"/>
        <v>1.3758207336953078E-2</v>
      </c>
      <c r="C150">
        <f t="shared" si="37"/>
        <v>1.3758207336953078E-2</v>
      </c>
      <c r="D150" t="s">
        <v>26</v>
      </c>
      <c r="E150" t="s">
        <v>21</v>
      </c>
      <c r="F150">
        <v>1</v>
      </c>
      <c r="G150">
        <f t="shared" si="42"/>
        <v>130</v>
      </c>
      <c r="I150">
        <v>2033</v>
      </c>
      <c r="J150" t="s">
        <v>25</v>
      </c>
      <c r="K150">
        <f t="shared" si="43"/>
        <v>132.5</v>
      </c>
      <c r="L150" cm="1">
        <f t="array" ref="L150">STOWA2024_JAARROND_T(A150*60,K150,I150,"L","")</f>
        <v>26.90389918974186</v>
      </c>
      <c r="M150">
        <f t="shared" si="44"/>
        <v>3.7169333446703076E-2</v>
      </c>
    </row>
    <row r="151" spans="1:13" x14ac:dyDescent="0.3">
      <c r="A151">
        <v>192</v>
      </c>
      <c r="B151">
        <f t="shared" si="41"/>
        <v>1.0052932338506959E-2</v>
      </c>
      <c r="C151">
        <f t="shared" si="37"/>
        <v>1.0052932338506959E-2</v>
      </c>
      <c r="D151" t="s">
        <v>26</v>
      </c>
      <c r="E151" t="s">
        <v>21</v>
      </c>
      <c r="F151">
        <v>1</v>
      </c>
      <c r="G151">
        <f t="shared" si="42"/>
        <v>135</v>
      </c>
      <c r="I151">
        <v>2033</v>
      </c>
      <c r="J151" t="s">
        <v>25</v>
      </c>
      <c r="K151">
        <f t="shared" si="43"/>
        <v>137.5</v>
      </c>
      <c r="L151" cm="1">
        <f t="array" ref="L151">STOWA2024_JAARROND_T(A151*60,K151,I151,"L","")</f>
        <v>36.878050151638419</v>
      </c>
      <c r="M151">
        <f t="shared" si="44"/>
        <v>2.7116401108196117E-2</v>
      </c>
    </row>
    <row r="152" spans="1:13" x14ac:dyDescent="0.3">
      <c r="A152">
        <v>192</v>
      </c>
      <c r="B152">
        <f t="shared" si="41"/>
        <v>7.3424230289472481E-3</v>
      </c>
      <c r="C152">
        <f t="shared" si="37"/>
        <v>7.3424230289472481E-3</v>
      </c>
      <c r="D152" t="s">
        <v>26</v>
      </c>
      <c r="E152" t="s">
        <v>21</v>
      </c>
      <c r="F152">
        <v>1</v>
      </c>
      <c r="G152">
        <f t="shared" si="42"/>
        <v>140</v>
      </c>
      <c r="I152">
        <v>2033</v>
      </c>
      <c r="J152" t="s">
        <v>25</v>
      </c>
      <c r="K152">
        <f t="shared" si="43"/>
        <v>142.5</v>
      </c>
      <c r="L152" cm="1">
        <f t="array" ref="L152">STOWA2024_JAARROND_T(A152*60,K152,I152,"L","")</f>
        <v>50.571513531180464</v>
      </c>
      <c r="M152">
        <f t="shared" si="44"/>
        <v>1.9773978079248869E-2</v>
      </c>
    </row>
    <row r="153" spans="1:13" x14ac:dyDescent="0.3">
      <c r="A153">
        <v>192</v>
      </c>
      <c r="B153">
        <f t="shared" si="41"/>
        <v>5.3604506865628926E-3</v>
      </c>
      <c r="C153">
        <f t="shared" si="37"/>
        <v>5.3604506865628926E-3</v>
      </c>
      <c r="D153" t="s">
        <v>26</v>
      </c>
      <c r="E153" t="s">
        <v>21</v>
      </c>
      <c r="F153">
        <v>1</v>
      </c>
      <c r="G153">
        <f t="shared" si="42"/>
        <v>145</v>
      </c>
      <c r="I153">
        <v>2033</v>
      </c>
      <c r="J153" t="s">
        <v>25</v>
      </c>
      <c r="K153">
        <f t="shared" si="43"/>
        <v>147.5</v>
      </c>
      <c r="L153" cm="1">
        <f t="array" ref="L153">STOWA2024_JAARROND_T(A153*60,K153,I153,"L","")</f>
        <v>69.379269401287686</v>
      </c>
      <c r="M153">
        <f t="shared" si="44"/>
        <v>1.4413527392685976E-2</v>
      </c>
    </row>
    <row r="154" spans="1:13" x14ac:dyDescent="0.3">
      <c r="A154">
        <v>192</v>
      </c>
      <c r="B154">
        <f t="shared" si="41"/>
        <v>3.9118120845327755E-3</v>
      </c>
      <c r="C154">
        <f t="shared" si="37"/>
        <v>3.9118120845327755E-3</v>
      </c>
      <c r="D154" t="s">
        <v>26</v>
      </c>
      <c r="E154" t="s">
        <v>21</v>
      </c>
      <c r="F154">
        <v>1</v>
      </c>
      <c r="G154">
        <f t="shared" si="42"/>
        <v>150</v>
      </c>
      <c r="I154">
        <v>2033</v>
      </c>
      <c r="J154" t="s">
        <v>25</v>
      </c>
      <c r="K154">
        <f t="shared" si="43"/>
        <v>152.5</v>
      </c>
      <c r="L154" cm="1">
        <f t="array" ref="L154">STOWA2024_JAARROND_T(A154*60,K154,I154,"L","")</f>
        <v>95.222539428738031</v>
      </c>
      <c r="M154">
        <f t="shared" si="44"/>
        <v>1.0501715308153201E-2</v>
      </c>
    </row>
    <row r="155" spans="1:13" x14ac:dyDescent="0.3">
      <c r="A155">
        <v>192</v>
      </c>
      <c r="B155">
        <f t="shared" si="41"/>
        <v>2.8534413393092178E-3</v>
      </c>
      <c r="C155">
        <f t="shared" si="37"/>
        <v>2.8534413393092178E-3</v>
      </c>
      <c r="D155" t="s">
        <v>26</v>
      </c>
      <c r="E155" t="s">
        <v>21</v>
      </c>
      <c r="F155">
        <v>1</v>
      </c>
      <c r="G155">
        <f t="shared" si="42"/>
        <v>155</v>
      </c>
      <c r="I155">
        <v>2033</v>
      </c>
      <c r="J155" t="s">
        <v>25</v>
      </c>
      <c r="K155">
        <f t="shared" si="43"/>
        <v>157.5</v>
      </c>
      <c r="L155" cm="1">
        <f t="array" ref="L155">STOWA2024_JAARROND_T(A155*60,K155,I155,"L","")</f>
        <v>130.74845436677623</v>
      </c>
      <c r="M155">
        <f t="shared" si="44"/>
        <v>7.648273968843983E-3</v>
      </c>
    </row>
    <row r="156" spans="1:13" x14ac:dyDescent="0.3">
      <c r="A156">
        <v>192</v>
      </c>
      <c r="B156" s="1">
        <f>M155</f>
        <v>7.648273968843983E-3</v>
      </c>
      <c r="C156">
        <f t="shared" si="37"/>
        <v>7.648273968843983E-3</v>
      </c>
      <c r="D156" t="s">
        <v>26</v>
      </c>
      <c r="E156" t="s">
        <v>21</v>
      </c>
      <c r="F156">
        <v>1</v>
      </c>
      <c r="G156">
        <f t="shared" si="42"/>
        <v>160</v>
      </c>
      <c r="I156">
        <v>2033</v>
      </c>
      <c r="J156" t="s">
        <v>25</v>
      </c>
      <c r="K156" s="1">
        <v>999</v>
      </c>
      <c r="L156" cm="1">
        <f t="array" ref="L156">STOWA2024_JAARROND_T(A156*60,K156,I156,"L","")</f>
        <v>1.1255527861923588E+16</v>
      </c>
      <c r="M156">
        <f>1/L156</f>
        <v>8.884523340597003E-17</v>
      </c>
    </row>
    <row r="157" spans="1:13" x14ac:dyDescent="0.3">
      <c r="A157">
        <v>216</v>
      </c>
      <c r="B157" s="1">
        <f>365.25*24/A157 - M157</f>
        <v>-24.05376787657881</v>
      </c>
      <c r="C157">
        <f>B157</f>
        <v>-24.05376787657881</v>
      </c>
      <c r="D157" t="s">
        <v>26</v>
      </c>
      <c r="E157" t="s">
        <v>21</v>
      </c>
      <c r="F157">
        <v>1</v>
      </c>
      <c r="G157">
        <v>10</v>
      </c>
      <c r="I157">
        <v>2033</v>
      </c>
      <c r="J157" t="s">
        <v>25</v>
      </c>
      <c r="K157" s="1">
        <v>12.5</v>
      </c>
      <c r="L157" cm="1">
        <f t="array" ref="L157">STOWA2024_JAARROND_T(A157*60,K157,I157,"L","")</f>
        <v>1.5470990828509636E-2</v>
      </c>
      <c r="M157">
        <f>1/L157</f>
        <v>64.637101209912146</v>
      </c>
    </row>
    <row r="158" spans="1:13" x14ac:dyDescent="0.3">
      <c r="A158">
        <v>216</v>
      </c>
      <c r="B158">
        <f t="shared" ref="B158:B162" si="45">M157-M158</f>
        <v>15.871406767754252</v>
      </c>
      <c r="C158">
        <f t="shared" ref="C158:C187" si="46">B158</f>
        <v>15.871406767754252</v>
      </c>
      <c r="D158" t="s">
        <v>26</v>
      </c>
      <c r="E158" t="s">
        <v>21</v>
      </c>
      <c r="F158">
        <v>1</v>
      </c>
      <c r="G158">
        <f t="shared" ref="G158:G162" si="47">G157+5</f>
        <v>15</v>
      </c>
      <c r="I158">
        <v>2033</v>
      </c>
      <c r="J158" t="s">
        <v>25</v>
      </c>
      <c r="K158">
        <f t="shared" ref="K158:K162" si="48">AVERAGE(G158:G159)</f>
        <v>17.5</v>
      </c>
      <c r="L158" cm="1">
        <f t="array" ref="L158">STOWA2024_JAARROND_T(A158*60,K158,I158,"L","")</f>
        <v>2.0506218796619884E-2</v>
      </c>
      <c r="M158">
        <f t="shared" ref="M158:M162" si="49">1/L158</f>
        <v>48.765694442157894</v>
      </c>
    </row>
    <row r="159" spans="1:13" x14ac:dyDescent="0.3">
      <c r="A159">
        <v>216</v>
      </c>
      <c r="B159">
        <f t="shared" si="45"/>
        <v>12.018175875731899</v>
      </c>
      <c r="C159">
        <f t="shared" si="46"/>
        <v>12.018175875731899</v>
      </c>
      <c r="D159" t="s">
        <v>26</v>
      </c>
      <c r="E159" t="s">
        <v>21</v>
      </c>
      <c r="F159">
        <v>1</v>
      </c>
      <c r="G159">
        <f t="shared" si="47"/>
        <v>20</v>
      </c>
      <c r="I159">
        <v>2033</v>
      </c>
      <c r="J159" t="s">
        <v>25</v>
      </c>
      <c r="K159">
        <f t="shared" si="48"/>
        <v>22.5</v>
      </c>
      <c r="L159" cm="1">
        <f t="array" ref="L159">STOWA2024_JAARROND_T(A159*60,K159,I159,"L","")</f>
        <v>2.7212721811198434E-2</v>
      </c>
      <c r="M159">
        <f t="shared" si="49"/>
        <v>36.747518566425995</v>
      </c>
    </row>
    <row r="160" spans="1:13" x14ac:dyDescent="0.3">
      <c r="A160">
        <v>216</v>
      </c>
      <c r="B160">
        <f t="shared" si="45"/>
        <v>9.0902330427578129</v>
      </c>
      <c r="C160">
        <f t="shared" si="46"/>
        <v>9.0902330427578129</v>
      </c>
      <c r="D160" t="s">
        <v>26</v>
      </c>
      <c r="E160" t="s">
        <v>21</v>
      </c>
      <c r="F160">
        <v>1</v>
      </c>
      <c r="G160">
        <f t="shared" si="47"/>
        <v>25</v>
      </c>
      <c r="I160">
        <v>2033</v>
      </c>
      <c r="J160" t="s">
        <v>25</v>
      </c>
      <c r="K160">
        <f t="shared" si="48"/>
        <v>27.5</v>
      </c>
      <c r="L160" cm="1">
        <f t="array" ref="L160">STOWA2024_JAARROND_T(A160*60,K160,I160,"L","")</f>
        <v>3.6156838282058928E-2</v>
      </c>
      <c r="M160">
        <f t="shared" si="49"/>
        <v>27.657285523668182</v>
      </c>
    </row>
    <row r="161" spans="1:13" x14ac:dyDescent="0.3">
      <c r="A161">
        <v>216</v>
      </c>
      <c r="B161">
        <f t="shared" si="45"/>
        <v>6.8671189207239287</v>
      </c>
      <c r="C161">
        <f t="shared" si="46"/>
        <v>6.8671189207239287</v>
      </c>
      <c r="D161" t="s">
        <v>26</v>
      </c>
      <c r="E161" t="s">
        <v>21</v>
      </c>
      <c r="F161">
        <v>1</v>
      </c>
      <c r="G161">
        <f t="shared" si="47"/>
        <v>30</v>
      </c>
      <c r="I161">
        <v>2033</v>
      </c>
      <c r="J161" t="s">
        <v>25</v>
      </c>
      <c r="K161">
        <f t="shared" si="48"/>
        <v>32.5</v>
      </c>
      <c r="L161" cm="1">
        <f t="array" ref="L161">STOWA2024_JAARROND_T(A161*60,K161,I161,"L","")</f>
        <v>4.8099662648128198E-2</v>
      </c>
      <c r="M161">
        <f t="shared" si="49"/>
        <v>20.790166602944254</v>
      </c>
    </row>
    <row r="162" spans="1:13" x14ac:dyDescent="0.3">
      <c r="A162">
        <v>216</v>
      </c>
      <c r="B162">
        <f t="shared" si="45"/>
        <v>5.1814027818603119</v>
      </c>
      <c r="C162">
        <f t="shared" si="46"/>
        <v>5.1814027818603119</v>
      </c>
      <c r="D162" t="s">
        <v>26</v>
      </c>
      <c r="E162" t="s">
        <v>21</v>
      </c>
      <c r="F162">
        <v>1</v>
      </c>
      <c r="G162">
        <f t="shared" si="47"/>
        <v>35</v>
      </c>
      <c r="I162">
        <v>2033</v>
      </c>
      <c r="J162" t="s">
        <v>25</v>
      </c>
      <c r="K162">
        <f t="shared" si="48"/>
        <v>37.5</v>
      </c>
      <c r="L162" cm="1">
        <f t="array" ref="L162">STOWA2024_JAARROND_T(A162*60,K162,I162,"L","")</f>
        <v>6.406657256542149E-2</v>
      </c>
      <c r="M162">
        <f t="shared" si="49"/>
        <v>15.608763821083942</v>
      </c>
    </row>
    <row r="163" spans="1:13" x14ac:dyDescent="0.3">
      <c r="A163">
        <v>216</v>
      </c>
      <c r="B163">
        <f>M162-M163</f>
        <v>3.9047168747170833</v>
      </c>
      <c r="C163">
        <f t="shared" si="46"/>
        <v>3.9047168747170833</v>
      </c>
      <c r="D163" t="s">
        <v>26</v>
      </c>
      <c r="E163" t="s">
        <v>21</v>
      </c>
      <c r="F163">
        <v>1</v>
      </c>
      <c r="G163">
        <f>G162+5</f>
        <v>40</v>
      </c>
      <c r="I163">
        <v>2033</v>
      </c>
      <c r="J163" t="s">
        <v>25</v>
      </c>
      <c r="K163">
        <f>AVERAGE(G163:G164)</f>
        <v>42.5</v>
      </c>
      <c r="L163" cm="1">
        <f t="array" ref="L163">STOWA2024_JAARROND_T(A163*60,K163,I163,"L","")</f>
        <v>8.5440532200737412E-2</v>
      </c>
      <c r="M163">
        <f>1/L163</f>
        <v>11.704046946366859</v>
      </c>
    </row>
    <row r="164" spans="1:13" x14ac:dyDescent="0.3">
      <c r="A164">
        <v>216</v>
      </c>
      <c r="B164">
        <f t="shared" ref="B164:B186" si="50">M163-M164</f>
        <v>2.9389736700838256</v>
      </c>
      <c r="C164">
        <f t="shared" si="46"/>
        <v>2.9389736700838256</v>
      </c>
      <c r="D164" t="s">
        <v>26</v>
      </c>
      <c r="E164" t="s">
        <v>21</v>
      </c>
      <c r="F164">
        <v>1</v>
      </c>
      <c r="G164">
        <f t="shared" ref="G164:G187" si="51">G163+5</f>
        <v>45</v>
      </c>
      <c r="I164">
        <v>2033</v>
      </c>
      <c r="J164" t="s">
        <v>25</v>
      </c>
      <c r="K164">
        <f t="shared" ref="K164:K186" si="52">AVERAGE(G164:G165)</f>
        <v>47.5</v>
      </c>
      <c r="L164" cm="1">
        <f t="array" ref="L164">STOWA2024_JAARROND_T(A164*60,K164,I164,"L","")</f>
        <v>0.11408917740663381</v>
      </c>
      <c r="M164">
        <f t="shared" ref="M164:M186" si="53">1/L164</f>
        <v>8.765073276283033</v>
      </c>
    </row>
    <row r="165" spans="1:13" x14ac:dyDescent="0.3">
      <c r="A165">
        <v>216</v>
      </c>
      <c r="B165">
        <f t="shared" si="50"/>
        <v>2.2093292566690543</v>
      </c>
      <c r="C165">
        <f t="shared" si="46"/>
        <v>2.2093292566690543</v>
      </c>
      <c r="D165" t="s">
        <v>26</v>
      </c>
      <c r="E165" t="s">
        <v>21</v>
      </c>
      <c r="F165">
        <v>1</v>
      </c>
      <c r="G165">
        <f t="shared" si="51"/>
        <v>50</v>
      </c>
      <c r="I165">
        <v>2033</v>
      </c>
      <c r="J165" t="s">
        <v>25</v>
      </c>
      <c r="K165">
        <f t="shared" si="52"/>
        <v>52.5</v>
      </c>
      <c r="L165" cm="1">
        <f t="array" ref="L165">STOWA2024_JAARROND_T(A165*60,K165,I165,"L","")</f>
        <v>0.15253798760417173</v>
      </c>
      <c r="M165">
        <f t="shared" si="53"/>
        <v>6.5557440196139787</v>
      </c>
    </row>
    <row r="166" spans="1:13" x14ac:dyDescent="0.3">
      <c r="A166">
        <v>216</v>
      </c>
      <c r="B166">
        <f t="shared" si="50"/>
        <v>1.6587982043570131</v>
      </c>
      <c r="C166">
        <f t="shared" si="46"/>
        <v>1.6587982043570131</v>
      </c>
      <c r="D166" t="s">
        <v>26</v>
      </c>
      <c r="E166" t="s">
        <v>21</v>
      </c>
      <c r="F166">
        <v>1</v>
      </c>
      <c r="G166">
        <f t="shared" si="51"/>
        <v>55</v>
      </c>
      <c r="I166">
        <v>2033</v>
      </c>
      <c r="J166" t="s">
        <v>25</v>
      </c>
      <c r="K166">
        <f t="shared" si="52"/>
        <v>57.5</v>
      </c>
      <c r="L166" cm="1">
        <f t="array" ref="L166">STOWA2024_JAARROND_T(A166*60,K166,I166,"L","")</f>
        <v>0.20420891668525135</v>
      </c>
      <c r="M166">
        <f t="shared" si="53"/>
        <v>4.8969458152569656</v>
      </c>
    </row>
    <row r="167" spans="1:13" x14ac:dyDescent="0.3">
      <c r="A167">
        <v>216</v>
      </c>
      <c r="B167">
        <f t="shared" si="50"/>
        <v>1.2437605813332406</v>
      </c>
      <c r="C167">
        <f t="shared" si="46"/>
        <v>1.2437605813332406</v>
      </c>
      <c r="D167" t="s">
        <v>26</v>
      </c>
      <c r="E167" t="s">
        <v>21</v>
      </c>
      <c r="F167">
        <v>1</v>
      </c>
      <c r="G167">
        <f t="shared" si="51"/>
        <v>60</v>
      </c>
      <c r="I167">
        <v>2033</v>
      </c>
      <c r="J167" t="s">
        <v>25</v>
      </c>
      <c r="K167">
        <f t="shared" si="52"/>
        <v>62.5</v>
      </c>
      <c r="L167" cm="1">
        <f t="array" ref="L167">STOWA2024_JAARROND_T(A167*60,K167,I167,"L","")</f>
        <v>0.27373372439862409</v>
      </c>
      <c r="M167">
        <f t="shared" si="53"/>
        <v>3.653185233923725</v>
      </c>
    </row>
    <row r="168" spans="1:13" x14ac:dyDescent="0.3">
      <c r="A168">
        <v>216</v>
      </c>
      <c r="B168">
        <f t="shared" si="50"/>
        <v>0.9314497451965762</v>
      </c>
      <c r="C168">
        <f t="shared" si="46"/>
        <v>0.9314497451965762</v>
      </c>
      <c r="D168" t="s">
        <v>26</v>
      </c>
      <c r="E168" t="s">
        <v>21</v>
      </c>
      <c r="F168">
        <v>1</v>
      </c>
      <c r="G168">
        <f t="shared" si="51"/>
        <v>65</v>
      </c>
      <c r="I168">
        <v>2033</v>
      </c>
      <c r="J168" t="s">
        <v>25</v>
      </c>
      <c r="K168">
        <f t="shared" si="52"/>
        <v>67.5</v>
      </c>
      <c r="L168" cm="1">
        <f t="array" ref="L168">STOWA2024_JAARROND_T(A168*60,K168,I168,"L","")</f>
        <v>0.36741263217597298</v>
      </c>
      <c r="M168">
        <f t="shared" si="53"/>
        <v>2.7217354887271488</v>
      </c>
    </row>
    <row r="169" spans="1:13" x14ac:dyDescent="0.3">
      <c r="A169">
        <v>216</v>
      </c>
      <c r="B169">
        <f t="shared" si="50"/>
        <v>0.69664606347446378</v>
      </c>
      <c r="C169">
        <f t="shared" si="46"/>
        <v>0.69664606347446378</v>
      </c>
      <c r="D169" t="s">
        <v>26</v>
      </c>
      <c r="E169" t="s">
        <v>21</v>
      </c>
      <c r="F169">
        <v>1</v>
      </c>
      <c r="G169">
        <f t="shared" si="51"/>
        <v>70</v>
      </c>
      <c r="I169">
        <v>2033</v>
      </c>
      <c r="J169" t="s">
        <v>25</v>
      </c>
      <c r="K169">
        <f t="shared" si="52"/>
        <v>72.5</v>
      </c>
      <c r="L169" cm="1">
        <f t="array" ref="L169">STOWA2024_JAARROND_T(A169*60,K169,I169,"L","")</f>
        <v>0.49380535374393297</v>
      </c>
      <c r="M169">
        <f t="shared" si="53"/>
        <v>2.025089425252685</v>
      </c>
    </row>
    <row r="170" spans="1:13" x14ac:dyDescent="0.3">
      <c r="A170">
        <v>216</v>
      </c>
      <c r="B170">
        <f t="shared" si="50"/>
        <v>0.52032505953559371</v>
      </c>
      <c r="C170">
        <f t="shared" si="46"/>
        <v>0.52032505953559371</v>
      </c>
      <c r="D170" t="s">
        <v>26</v>
      </c>
      <c r="E170" t="s">
        <v>21</v>
      </c>
      <c r="F170">
        <v>1</v>
      </c>
      <c r="G170">
        <f t="shared" si="51"/>
        <v>75</v>
      </c>
      <c r="I170">
        <v>2033</v>
      </c>
      <c r="J170" t="s">
        <v>25</v>
      </c>
      <c r="K170">
        <f t="shared" si="52"/>
        <v>77.5</v>
      </c>
      <c r="L170" cm="1">
        <f t="array" ref="L170">STOWA2024_JAARROND_T(A170*60,K170,I170,"L","")</f>
        <v>0.66455587518079806</v>
      </c>
      <c r="M170">
        <f t="shared" si="53"/>
        <v>1.5047643657170913</v>
      </c>
    </row>
    <row r="171" spans="1:13" x14ac:dyDescent="0.3">
      <c r="A171">
        <v>216</v>
      </c>
      <c r="B171">
        <f t="shared" si="50"/>
        <v>0.38813956836250707</v>
      </c>
      <c r="C171">
        <f t="shared" si="46"/>
        <v>0.38813956836250707</v>
      </c>
      <c r="D171" t="s">
        <v>26</v>
      </c>
      <c r="E171" t="s">
        <v>21</v>
      </c>
      <c r="F171">
        <v>1</v>
      </c>
      <c r="G171">
        <f t="shared" si="51"/>
        <v>80</v>
      </c>
      <c r="I171">
        <v>2033</v>
      </c>
      <c r="J171" t="s">
        <v>25</v>
      </c>
      <c r="K171">
        <f t="shared" si="52"/>
        <v>82.5</v>
      </c>
      <c r="L171" cm="1">
        <f t="array" ref="L171">STOWA2024_JAARROND_T(A171*60,K171,I171,"L","")</f>
        <v>0.89555596684680283</v>
      </c>
      <c r="M171">
        <f t="shared" si="53"/>
        <v>1.1166247973545842</v>
      </c>
    </row>
    <row r="172" spans="1:13" x14ac:dyDescent="0.3">
      <c r="A172">
        <v>216</v>
      </c>
      <c r="B172">
        <f t="shared" si="50"/>
        <v>0.28907992447762132</v>
      </c>
      <c r="C172">
        <f t="shared" si="46"/>
        <v>0.28907992447762132</v>
      </c>
      <c r="D172" t="s">
        <v>26</v>
      </c>
      <c r="E172" t="s">
        <v>21</v>
      </c>
      <c r="F172">
        <v>1</v>
      </c>
      <c r="G172">
        <f t="shared" si="51"/>
        <v>85</v>
      </c>
      <c r="I172">
        <v>2033</v>
      </c>
      <c r="J172" t="s">
        <v>25</v>
      </c>
      <c r="K172">
        <f t="shared" si="52"/>
        <v>87.5</v>
      </c>
      <c r="L172" cm="1">
        <f t="array" ref="L172">STOWA2024_JAARROND_T(A172*60,K172,I172,"L","")</f>
        <v>1.2083936868867258</v>
      </c>
      <c r="M172">
        <f t="shared" si="53"/>
        <v>0.82754487287696288</v>
      </c>
    </row>
    <row r="173" spans="1:13" x14ac:dyDescent="0.3">
      <c r="A173">
        <v>216</v>
      </c>
      <c r="B173">
        <f t="shared" si="50"/>
        <v>0.21512727891931271</v>
      </c>
      <c r="C173">
        <f t="shared" si="46"/>
        <v>0.21512727891931271</v>
      </c>
      <c r="D173" t="s">
        <v>26</v>
      </c>
      <c r="E173" t="s">
        <v>21</v>
      </c>
      <c r="F173">
        <v>1</v>
      </c>
      <c r="G173">
        <f t="shared" si="51"/>
        <v>90</v>
      </c>
      <c r="I173">
        <v>2033</v>
      </c>
      <c r="J173" t="s">
        <v>25</v>
      </c>
      <c r="K173">
        <f t="shared" si="52"/>
        <v>92.5</v>
      </c>
      <c r="L173" cm="1">
        <f t="array" ref="L173">STOWA2024_JAARROND_T(A173*60,K173,I173,"L","")</f>
        <v>1.6328727487034802</v>
      </c>
      <c r="M173">
        <f t="shared" si="53"/>
        <v>0.61241759395765016</v>
      </c>
    </row>
    <row r="174" spans="1:13" x14ac:dyDescent="0.3">
      <c r="A174">
        <v>216</v>
      </c>
      <c r="B174">
        <f t="shared" si="50"/>
        <v>0.15982872313359242</v>
      </c>
      <c r="C174">
        <f t="shared" si="46"/>
        <v>0.15982872313359242</v>
      </c>
      <c r="D174" t="s">
        <v>26</v>
      </c>
      <c r="E174" t="s">
        <v>21</v>
      </c>
      <c r="F174">
        <v>1</v>
      </c>
      <c r="G174">
        <f t="shared" si="51"/>
        <v>95</v>
      </c>
      <c r="I174">
        <v>2033</v>
      </c>
      <c r="J174" t="s">
        <v>25</v>
      </c>
      <c r="K174">
        <f t="shared" si="52"/>
        <v>97.5</v>
      </c>
      <c r="L174" cm="1">
        <f t="array" ref="L174">STOWA2024_JAARROND_T(A174*60,K174,I174,"L","")</f>
        <v>2.2095108043183553</v>
      </c>
      <c r="M174">
        <f t="shared" si="53"/>
        <v>0.45258887082405774</v>
      </c>
    </row>
    <row r="175" spans="1:13" x14ac:dyDescent="0.3">
      <c r="A175">
        <v>216</v>
      </c>
      <c r="B175">
        <f t="shared" si="50"/>
        <v>0.1185844418726863</v>
      </c>
      <c r="C175">
        <f t="shared" si="46"/>
        <v>0.1185844418726863</v>
      </c>
      <c r="D175" t="s">
        <v>26</v>
      </c>
      <c r="E175" t="s">
        <v>21</v>
      </c>
      <c r="F175">
        <v>1</v>
      </c>
      <c r="G175">
        <f t="shared" si="51"/>
        <v>100</v>
      </c>
      <c r="I175">
        <v>2033</v>
      </c>
      <c r="J175" t="s">
        <v>25</v>
      </c>
      <c r="K175">
        <f t="shared" si="52"/>
        <v>102.5</v>
      </c>
      <c r="L175" cm="1">
        <f t="array" ref="L175">STOWA2024_JAARROND_T(A175*60,K175,I175,"L","")</f>
        <v>2.9939722749772057</v>
      </c>
      <c r="M175">
        <f t="shared" si="53"/>
        <v>0.33400442895137145</v>
      </c>
    </row>
    <row r="176" spans="1:13" x14ac:dyDescent="0.3">
      <c r="A176">
        <v>216</v>
      </c>
      <c r="B176">
        <f t="shared" si="50"/>
        <v>8.7858909191658702E-2</v>
      </c>
      <c r="C176">
        <f t="shared" si="46"/>
        <v>8.7858909191658702E-2</v>
      </c>
      <c r="D176" t="s">
        <v>26</v>
      </c>
      <c r="E176" t="s">
        <v>21</v>
      </c>
      <c r="F176">
        <v>1</v>
      </c>
      <c r="G176">
        <f t="shared" si="51"/>
        <v>105</v>
      </c>
      <c r="I176">
        <v>2033</v>
      </c>
      <c r="J176" t="s">
        <v>25</v>
      </c>
      <c r="K176">
        <f t="shared" si="52"/>
        <v>107.5</v>
      </c>
      <c r="L176" cm="1">
        <f t="array" ref="L176">STOWA2024_JAARROND_T(A176*60,K176,I176,"L","")</f>
        <v>4.0626374226766346</v>
      </c>
      <c r="M176">
        <f t="shared" si="53"/>
        <v>0.24614551975971274</v>
      </c>
    </row>
    <row r="177" spans="1:13" x14ac:dyDescent="0.3">
      <c r="A177">
        <v>216</v>
      </c>
      <c r="B177">
        <f t="shared" si="50"/>
        <v>6.5007094358816214E-2</v>
      </c>
      <c r="C177">
        <f t="shared" si="46"/>
        <v>6.5007094358816214E-2</v>
      </c>
      <c r="D177" t="s">
        <v>26</v>
      </c>
      <c r="E177" t="s">
        <v>21</v>
      </c>
      <c r="F177">
        <v>1</v>
      </c>
      <c r="G177">
        <f t="shared" si="51"/>
        <v>110</v>
      </c>
      <c r="I177">
        <v>2033</v>
      </c>
      <c r="J177" t="s">
        <v>25</v>
      </c>
      <c r="K177">
        <f t="shared" si="52"/>
        <v>112.5</v>
      </c>
      <c r="L177" cm="1">
        <f t="array" ref="L177">STOWA2024_JAARROND_T(A177*60,K177,I177,"L","")</f>
        <v>5.520639796811718</v>
      </c>
      <c r="M177">
        <f t="shared" si="53"/>
        <v>0.18113842540089653</v>
      </c>
    </row>
    <row r="178" spans="1:13" x14ac:dyDescent="0.3">
      <c r="A178">
        <v>216</v>
      </c>
      <c r="B178">
        <f t="shared" si="50"/>
        <v>4.8028746530110494E-2</v>
      </c>
      <c r="C178">
        <f t="shared" si="46"/>
        <v>4.8028746530110494E-2</v>
      </c>
      <c r="D178" t="s">
        <v>26</v>
      </c>
      <c r="E178" t="s">
        <v>21</v>
      </c>
      <c r="F178">
        <v>1</v>
      </c>
      <c r="G178">
        <f t="shared" si="51"/>
        <v>115</v>
      </c>
      <c r="I178">
        <v>2033</v>
      </c>
      <c r="J178" t="s">
        <v>25</v>
      </c>
      <c r="K178">
        <f t="shared" si="52"/>
        <v>117.5</v>
      </c>
      <c r="L178" cm="1">
        <f t="array" ref="L178">STOWA2024_JAARROND_T(A178*60,K178,I178,"L","")</f>
        <v>7.5126017017194755</v>
      </c>
      <c r="M178">
        <f t="shared" si="53"/>
        <v>0.13310967887078604</v>
      </c>
    </row>
    <row r="179" spans="1:13" x14ac:dyDescent="0.3">
      <c r="A179">
        <v>216</v>
      </c>
      <c r="B179">
        <f t="shared" si="50"/>
        <v>3.5436188589359319E-2</v>
      </c>
      <c r="C179">
        <f t="shared" si="46"/>
        <v>3.5436188589359319E-2</v>
      </c>
      <c r="D179" t="s">
        <v>26</v>
      </c>
      <c r="E179" t="s">
        <v>21</v>
      </c>
      <c r="F179">
        <v>1</v>
      </c>
      <c r="G179">
        <f t="shared" si="51"/>
        <v>120</v>
      </c>
      <c r="I179">
        <v>2033</v>
      </c>
      <c r="J179" t="s">
        <v>25</v>
      </c>
      <c r="K179">
        <f t="shared" si="52"/>
        <v>122.5</v>
      </c>
      <c r="L179" cm="1">
        <f t="array" ref="L179">STOWA2024_JAARROND_T(A179*60,K179,I179,"L","")</f>
        <v>10.238192544555325</v>
      </c>
      <c r="M179">
        <f t="shared" si="53"/>
        <v>9.7673490281426717E-2</v>
      </c>
    </row>
    <row r="180" spans="1:13" x14ac:dyDescent="0.3">
      <c r="A180">
        <v>216</v>
      </c>
      <c r="B180">
        <f t="shared" si="50"/>
        <v>2.6106584549684217E-2</v>
      </c>
      <c r="C180">
        <f t="shared" si="46"/>
        <v>2.6106584549684217E-2</v>
      </c>
      <c r="D180" t="s">
        <v>26</v>
      </c>
      <c r="E180" t="s">
        <v>21</v>
      </c>
      <c r="F180">
        <v>1</v>
      </c>
      <c r="G180">
        <f t="shared" si="51"/>
        <v>125</v>
      </c>
      <c r="I180">
        <v>2033</v>
      </c>
      <c r="J180" t="s">
        <v>25</v>
      </c>
      <c r="K180">
        <f t="shared" si="52"/>
        <v>127.5</v>
      </c>
      <c r="L180" cm="1">
        <f t="array" ref="L180">STOWA2024_JAARROND_T(A180*60,K180,I180,"L","")</f>
        <v>13.972938885304693</v>
      </c>
      <c r="M180">
        <f t="shared" si="53"/>
        <v>7.15669057317425E-2</v>
      </c>
    </row>
    <row r="181" spans="1:13" x14ac:dyDescent="0.3">
      <c r="A181">
        <v>216</v>
      </c>
      <c r="B181">
        <f t="shared" si="50"/>
        <v>1.9206001963788223E-2</v>
      </c>
      <c r="C181">
        <f t="shared" si="46"/>
        <v>1.9206001963788223E-2</v>
      </c>
      <c r="D181" t="s">
        <v>26</v>
      </c>
      <c r="E181" t="s">
        <v>21</v>
      </c>
      <c r="F181">
        <v>1</v>
      </c>
      <c r="G181">
        <f t="shared" si="51"/>
        <v>130</v>
      </c>
      <c r="I181">
        <v>2033</v>
      </c>
      <c r="J181" t="s">
        <v>25</v>
      </c>
      <c r="K181">
        <f t="shared" si="52"/>
        <v>132.5</v>
      </c>
      <c r="L181" cm="1">
        <f t="array" ref="L181">STOWA2024_JAARROND_T(A181*60,K181,I181,"L","")</f>
        <v>19.098218862524988</v>
      </c>
      <c r="M181">
        <f t="shared" si="53"/>
        <v>5.2360903767954277E-2</v>
      </c>
    </row>
    <row r="182" spans="1:13" x14ac:dyDescent="0.3">
      <c r="A182">
        <v>216</v>
      </c>
      <c r="B182">
        <f t="shared" si="50"/>
        <v>1.4109058667176863E-2</v>
      </c>
      <c r="C182">
        <f t="shared" si="46"/>
        <v>1.4109058667176863E-2</v>
      </c>
      <c r="D182" t="s">
        <v>26</v>
      </c>
      <c r="E182" t="s">
        <v>21</v>
      </c>
      <c r="F182">
        <v>1</v>
      </c>
      <c r="G182">
        <f t="shared" si="51"/>
        <v>135</v>
      </c>
      <c r="I182">
        <v>2033</v>
      </c>
      <c r="J182" t="s">
        <v>25</v>
      </c>
      <c r="K182">
        <f t="shared" si="52"/>
        <v>137.5</v>
      </c>
      <c r="L182" cm="1">
        <f t="array" ref="L182">STOWA2024_JAARROND_T(A182*60,K182,I182,"L","")</f>
        <v>26.142529788182074</v>
      </c>
      <c r="M182">
        <f t="shared" si="53"/>
        <v>3.8251845100777414E-2</v>
      </c>
    </row>
    <row r="183" spans="1:13" x14ac:dyDescent="0.3">
      <c r="A183">
        <v>216</v>
      </c>
      <c r="B183">
        <f t="shared" si="50"/>
        <v>1.0349055642199519E-2</v>
      </c>
      <c r="C183">
        <f t="shared" si="46"/>
        <v>1.0349055642199519E-2</v>
      </c>
      <c r="D183" t="s">
        <v>26</v>
      </c>
      <c r="E183" t="s">
        <v>21</v>
      </c>
      <c r="F183">
        <v>1</v>
      </c>
      <c r="G183">
        <f t="shared" si="51"/>
        <v>140</v>
      </c>
      <c r="I183">
        <v>2033</v>
      </c>
      <c r="J183" t="s">
        <v>25</v>
      </c>
      <c r="K183">
        <f t="shared" si="52"/>
        <v>142.5</v>
      </c>
      <c r="L183" cm="1">
        <f t="array" ref="L183">STOWA2024_JAARROND_T(A183*60,K183,I183,"L","")</f>
        <v>35.838710731216132</v>
      </c>
      <c r="M183">
        <f t="shared" si="53"/>
        <v>2.7902789458577895E-2</v>
      </c>
    </row>
    <row r="184" spans="1:13" x14ac:dyDescent="0.3">
      <c r="A184">
        <v>216</v>
      </c>
      <c r="B184">
        <f t="shared" si="50"/>
        <v>7.5801087765233512E-3</v>
      </c>
      <c r="C184">
        <f t="shared" si="46"/>
        <v>7.5801087765233512E-3</v>
      </c>
      <c r="D184" t="s">
        <v>26</v>
      </c>
      <c r="E184" t="s">
        <v>21</v>
      </c>
      <c r="F184">
        <v>1</v>
      </c>
      <c r="G184">
        <f t="shared" si="51"/>
        <v>145</v>
      </c>
      <c r="I184">
        <v>2033</v>
      </c>
      <c r="J184" t="s">
        <v>25</v>
      </c>
      <c r="K184">
        <f t="shared" si="52"/>
        <v>147.5</v>
      </c>
      <c r="L184" cm="1">
        <f t="array" ref="L184">STOWA2024_JAARROND_T(A184*60,K184,I184,"L","")</f>
        <v>49.206106991732938</v>
      </c>
      <c r="M184">
        <f t="shared" si="53"/>
        <v>2.0322680682054544E-2</v>
      </c>
    </row>
    <row r="185" spans="1:13" x14ac:dyDescent="0.3">
      <c r="A185">
        <v>216</v>
      </c>
      <c r="B185">
        <f t="shared" si="50"/>
        <v>5.5434616728956554E-3</v>
      </c>
      <c r="C185">
        <f t="shared" si="46"/>
        <v>5.5434616728956554E-3</v>
      </c>
      <c r="D185" t="s">
        <v>26</v>
      </c>
      <c r="E185" t="s">
        <v>21</v>
      </c>
      <c r="F185">
        <v>1</v>
      </c>
      <c r="G185">
        <f t="shared" si="51"/>
        <v>150</v>
      </c>
      <c r="I185">
        <v>2033</v>
      </c>
      <c r="J185" t="s">
        <v>25</v>
      </c>
      <c r="K185">
        <f t="shared" si="52"/>
        <v>152.5</v>
      </c>
      <c r="L185" cm="1">
        <f t="array" ref="L185">STOWA2024_JAARROND_T(A185*60,K185,I185,"L","")</f>
        <v>67.662574008835378</v>
      </c>
      <c r="M185">
        <f t="shared" si="53"/>
        <v>1.4779219009158889E-2</v>
      </c>
    </row>
    <row r="186" spans="1:13" x14ac:dyDescent="0.3">
      <c r="A186">
        <v>216</v>
      </c>
      <c r="B186">
        <f t="shared" si="50"/>
        <v>4.0480398992285144E-3</v>
      </c>
      <c r="C186">
        <f t="shared" si="46"/>
        <v>4.0480398992285144E-3</v>
      </c>
      <c r="D186" t="s">
        <v>26</v>
      </c>
      <c r="E186" t="s">
        <v>21</v>
      </c>
      <c r="F186">
        <v>1</v>
      </c>
      <c r="G186">
        <f t="shared" si="51"/>
        <v>155</v>
      </c>
      <c r="I186">
        <v>2033</v>
      </c>
      <c r="J186" t="s">
        <v>25</v>
      </c>
      <c r="K186">
        <f t="shared" si="52"/>
        <v>157.5</v>
      </c>
      <c r="L186" cm="1">
        <f t="array" ref="L186">STOWA2024_JAARROND_T(A186*60,K186,I186,"L","")</f>
        <v>93.186404751610581</v>
      </c>
      <c r="M186">
        <f t="shared" si="53"/>
        <v>1.0731179109930374E-2</v>
      </c>
    </row>
    <row r="187" spans="1:13" x14ac:dyDescent="0.3">
      <c r="A187">
        <v>216</v>
      </c>
      <c r="B187" s="1">
        <f>M186</f>
        <v>1.0731179109930374E-2</v>
      </c>
      <c r="C187">
        <f t="shared" si="46"/>
        <v>1.0731179109930374E-2</v>
      </c>
      <c r="D187" t="s">
        <v>26</v>
      </c>
      <c r="E187" t="s">
        <v>21</v>
      </c>
      <c r="F187">
        <v>1</v>
      </c>
      <c r="G187">
        <f t="shared" si="51"/>
        <v>160</v>
      </c>
      <c r="I187">
        <v>2033</v>
      </c>
      <c r="J187" t="s">
        <v>25</v>
      </c>
      <c r="K187" s="1">
        <v>999</v>
      </c>
      <c r="L187" cm="1">
        <f t="array" ref="L187">STOWA2024_JAARROND_T(A187*60,K187,I187,"L","")</f>
        <v>2.3540630852342056E+16</v>
      </c>
      <c r="M187">
        <f>1/L187</f>
        <v>4.2479745180682364E-17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M187"/>
  <sheetViews>
    <sheetView workbookViewId="0">
      <selection activeCell="K187" sqref="K187"/>
    </sheetView>
  </sheetViews>
  <sheetFormatPr defaultRowHeight="14.4" x14ac:dyDescent="0.3"/>
  <cols>
    <col min="3" max="3" width="12" bestFit="1" customWidth="1"/>
    <col min="4" max="4" width="17.33203125" bestFit="1" customWidth="1"/>
    <col min="8" max="8" width="11.3320312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726.54255260644231</v>
      </c>
      <c r="C2">
        <f>B2</f>
        <v>726.54255260644231</v>
      </c>
      <c r="D2" t="s">
        <v>26</v>
      </c>
      <c r="E2" t="s">
        <v>19</v>
      </c>
      <c r="F2">
        <v>1</v>
      </c>
      <c r="G2">
        <v>10</v>
      </c>
      <c r="I2">
        <v>2033</v>
      </c>
      <c r="J2" t="s">
        <v>25</v>
      </c>
      <c r="K2" s="1">
        <v>12.5</v>
      </c>
      <c r="L2" cm="1">
        <f t="array" ref="L2">STOWA2024_NDJF_T(A2*60,K2,I2,J2,"")</f>
        <v>0.2526881346869938</v>
      </c>
      <c r="M2">
        <f>1/L2</f>
        <v>3.9574473935576973</v>
      </c>
    </row>
    <row r="3" spans="1:13" x14ac:dyDescent="0.3">
      <c r="A3">
        <v>12</v>
      </c>
      <c r="B3">
        <f t="shared" ref="B3:B7" si="0">M2-M3</f>
        <v>2.4667963583788786</v>
      </c>
      <c r="C3">
        <f t="shared" ref="C3:C32" si="1">B3</f>
        <v>2.4667963583788786</v>
      </c>
      <c r="D3" t="s">
        <v>26</v>
      </c>
      <c r="E3" t="s">
        <v>19</v>
      </c>
      <c r="F3">
        <v>1</v>
      </c>
      <c r="G3">
        <f t="shared" ref="G3:G7" si="2">G2+5</f>
        <v>15</v>
      </c>
      <c r="I3">
        <v>2033</v>
      </c>
      <c r="J3" t="s">
        <v>25</v>
      </c>
      <c r="K3">
        <f t="shared" ref="K3:K7" si="3">AVERAGE(G3:G4)</f>
        <v>17.5</v>
      </c>
      <c r="L3" cm="1">
        <f t="array" ref="L3">STOWA2024_NDJF_T(A3*60,K3,I3,J3,"")</f>
        <v>0.67084782179085922</v>
      </c>
      <c r="M3">
        <f t="shared" ref="M3:M7" si="4">1/L3</f>
        <v>1.4906510351788187</v>
      </c>
    </row>
    <row r="4" spans="1:13" x14ac:dyDescent="0.3">
      <c r="A4">
        <v>12</v>
      </c>
      <c r="B4">
        <f t="shared" si="0"/>
        <v>0.91355378741638893</v>
      </c>
      <c r="C4">
        <f t="shared" si="1"/>
        <v>0.91355378741638893</v>
      </c>
      <c r="D4" t="s">
        <v>26</v>
      </c>
      <c r="E4" t="s">
        <v>19</v>
      </c>
      <c r="F4">
        <v>1</v>
      </c>
      <c r="G4">
        <f t="shared" si="2"/>
        <v>20</v>
      </c>
      <c r="I4">
        <v>2033</v>
      </c>
      <c r="J4" t="s">
        <v>25</v>
      </c>
      <c r="K4">
        <f t="shared" si="3"/>
        <v>22.5</v>
      </c>
      <c r="L4" cm="1">
        <f t="array" ref="L4">STOWA2024_NDJF_T(A4*60,K4,I4,J4,"")</f>
        <v>1.732810204653175</v>
      </c>
      <c r="M4">
        <f t="shared" si="4"/>
        <v>0.57709724776242977</v>
      </c>
    </row>
    <row r="5" spans="1:13" x14ac:dyDescent="0.3">
      <c r="A5">
        <v>12</v>
      </c>
      <c r="B5">
        <f t="shared" si="0"/>
        <v>0.34780936975801607</v>
      </c>
      <c r="C5">
        <f t="shared" si="1"/>
        <v>0.34780936975801607</v>
      </c>
      <c r="D5" t="s">
        <v>26</v>
      </c>
      <c r="E5" t="s">
        <v>19</v>
      </c>
      <c r="F5">
        <v>1</v>
      </c>
      <c r="G5">
        <f t="shared" si="2"/>
        <v>25</v>
      </c>
      <c r="I5">
        <v>2033</v>
      </c>
      <c r="J5" t="s">
        <v>25</v>
      </c>
      <c r="K5">
        <f t="shared" si="3"/>
        <v>27.5</v>
      </c>
      <c r="L5" cm="1">
        <f t="array" ref="L5">STOWA2024_NDJF_T(A5*60,K5,I5,J5,"")</f>
        <v>4.3613295596060704</v>
      </c>
      <c r="M5">
        <f t="shared" si="4"/>
        <v>0.22928787800441369</v>
      </c>
    </row>
    <row r="6" spans="1:13" x14ac:dyDescent="0.3">
      <c r="A6">
        <v>12</v>
      </c>
      <c r="B6">
        <f t="shared" si="0"/>
        <v>0.13592768923875975</v>
      </c>
      <c r="C6">
        <f t="shared" si="1"/>
        <v>0.13592768923875975</v>
      </c>
      <c r="D6" t="s">
        <v>26</v>
      </c>
      <c r="E6" t="s">
        <v>19</v>
      </c>
      <c r="F6">
        <v>1</v>
      </c>
      <c r="G6">
        <f t="shared" si="2"/>
        <v>30</v>
      </c>
      <c r="I6">
        <v>2033</v>
      </c>
      <c r="J6" t="s">
        <v>25</v>
      </c>
      <c r="K6">
        <f t="shared" si="3"/>
        <v>32.5</v>
      </c>
      <c r="L6" cm="1">
        <f t="array" ref="L6">STOWA2024_NDJF_T(A6*60,K6,I6,J6,"")</f>
        <v>10.711203707076134</v>
      </c>
      <c r="M6">
        <f t="shared" si="4"/>
        <v>9.3360188765653926E-2</v>
      </c>
    </row>
    <row r="7" spans="1:13" x14ac:dyDescent="0.3">
      <c r="A7">
        <v>12</v>
      </c>
      <c r="B7">
        <f t="shared" si="0"/>
        <v>5.4450233210805506E-2</v>
      </c>
      <c r="C7">
        <f t="shared" si="1"/>
        <v>5.4450233210805506E-2</v>
      </c>
      <c r="D7" t="s">
        <v>26</v>
      </c>
      <c r="E7" t="s">
        <v>19</v>
      </c>
      <c r="F7">
        <v>1</v>
      </c>
      <c r="G7">
        <f t="shared" si="2"/>
        <v>35</v>
      </c>
      <c r="I7">
        <v>2033</v>
      </c>
      <c r="J7" t="s">
        <v>25</v>
      </c>
      <c r="K7">
        <f t="shared" si="3"/>
        <v>37.5</v>
      </c>
      <c r="L7" cm="1">
        <f t="array" ref="L7">STOWA2024_NDJF_T(A7*60,K7,I7,J7,"")</f>
        <v>25.700363460718318</v>
      </c>
      <c r="M7">
        <f t="shared" si="4"/>
        <v>3.890995555484842E-2</v>
      </c>
    </row>
    <row r="8" spans="1:13" x14ac:dyDescent="0.3">
      <c r="A8">
        <v>12</v>
      </c>
      <c r="B8">
        <f>M7-M8</f>
        <v>2.2331407661118435E-2</v>
      </c>
      <c r="C8">
        <f t="shared" si="1"/>
        <v>2.2331407661118435E-2</v>
      </c>
      <c r="D8" t="s">
        <v>26</v>
      </c>
      <c r="E8" t="s">
        <v>19</v>
      </c>
      <c r="F8">
        <v>1</v>
      </c>
      <c r="G8">
        <f>G7+5</f>
        <v>40</v>
      </c>
      <c r="I8">
        <v>2033</v>
      </c>
      <c r="J8" t="s">
        <v>25</v>
      </c>
      <c r="K8">
        <f>AVERAGE(G8:G9)</f>
        <v>42.5</v>
      </c>
      <c r="L8" cm="1">
        <f t="array" ref="L8">STOWA2024_NDJF_T(A8*60,K8,I8,J8,"")</f>
        <v>60.318913719711276</v>
      </c>
      <c r="M8">
        <f>1/L8</f>
        <v>1.6578547893729985E-2</v>
      </c>
    </row>
    <row r="9" spans="1:13" x14ac:dyDescent="0.3">
      <c r="A9">
        <v>12</v>
      </c>
      <c r="B9">
        <f t="shared" ref="B9:B31" si="5">M8-M9</f>
        <v>9.3648763973144412E-3</v>
      </c>
      <c r="C9">
        <f t="shared" si="1"/>
        <v>9.3648763973144412E-3</v>
      </c>
      <c r="D9" t="s">
        <v>26</v>
      </c>
      <c r="E9" t="s">
        <v>19</v>
      </c>
      <c r="F9">
        <v>1</v>
      </c>
      <c r="G9">
        <f t="shared" ref="G9:G32" si="6">G8+5</f>
        <v>45</v>
      </c>
      <c r="I9">
        <v>2033</v>
      </c>
      <c r="J9" t="s">
        <v>25</v>
      </c>
      <c r="K9">
        <f t="shared" ref="K9:K31" si="7">AVERAGE(G9:G10)</f>
        <v>47.5</v>
      </c>
      <c r="L9" cm="1">
        <f t="array" ref="L9">STOWA2024_NDJF_T(A9*60,K9,I9,J9,"")</f>
        <v>138.62566385188148</v>
      </c>
      <c r="M9">
        <f t="shared" ref="M9:M31" si="8">1/L9</f>
        <v>7.2136714964155437E-3</v>
      </c>
    </row>
    <row r="10" spans="1:13" x14ac:dyDescent="0.3">
      <c r="A10">
        <v>12</v>
      </c>
      <c r="B10">
        <f t="shared" si="5"/>
        <v>4.0114500735930793E-3</v>
      </c>
      <c r="C10">
        <f t="shared" si="1"/>
        <v>4.0114500735930793E-3</v>
      </c>
      <c r="D10" t="s">
        <v>26</v>
      </c>
      <c r="E10" t="s">
        <v>19</v>
      </c>
      <c r="F10">
        <v>1</v>
      </c>
      <c r="G10">
        <f t="shared" si="6"/>
        <v>50</v>
      </c>
      <c r="I10">
        <v>2033</v>
      </c>
      <c r="J10" t="s">
        <v>25</v>
      </c>
      <c r="K10">
        <f t="shared" si="7"/>
        <v>52.5</v>
      </c>
      <c r="L10" cm="1">
        <f t="array" ref="L10">STOWA2024_NDJF_T(A10*60,K10,I10,J10,"")</f>
        <v>312.28321466870705</v>
      </c>
      <c r="M10">
        <f t="shared" si="8"/>
        <v>3.202221422822464E-3</v>
      </c>
    </row>
    <row r="11" spans="1:13" x14ac:dyDescent="0.3">
      <c r="A11">
        <v>12</v>
      </c>
      <c r="B11">
        <f t="shared" si="5"/>
        <v>1.7533931246718432E-3</v>
      </c>
      <c r="C11">
        <f t="shared" si="1"/>
        <v>1.7533931246718432E-3</v>
      </c>
      <c r="D11" t="s">
        <v>26</v>
      </c>
      <c r="E11" t="s">
        <v>19</v>
      </c>
      <c r="F11">
        <v>1</v>
      </c>
      <c r="G11">
        <f t="shared" si="6"/>
        <v>55</v>
      </c>
      <c r="I11">
        <v>2033</v>
      </c>
      <c r="J11" t="s">
        <v>25</v>
      </c>
      <c r="K11">
        <f t="shared" si="7"/>
        <v>57.5</v>
      </c>
      <c r="L11" cm="1">
        <f t="array" ref="L11">STOWA2024_NDJF_T(A11*60,K11,I11,J11,"")</f>
        <v>690.21291292865101</v>
      </c>
      <c r="M11">
        <f t="shared" si="8"/>
        <v>1.4488282981506208E-3</v>
      </c>
    </row>
    <row r="12" spans="1:13" x14ac:dyDescent="0.3">
      <c r="A12">
        <v>12</v>
      </c>
      <c r="B12">
        <f t="shared" si="5"/>
        <v>7.8127335346589173E-4</v>
      </c>
      <c r="C12">
        <f t="shared" si="1"/>
        <v>7.8127335346589173E-4</v>
      </c>
      <c r="D12" t="s">
        <v>26</v>
      </c>
      <c r="E12" t="s">
        <v>19</v>
      </c>
      <c r="F12">
        <v>1</v>
      </c>
      <c r="G12">
        <f t="shared" si="6"/>
        <v>60</v>
      </c>
      <c r="I12">
        <v>2033</v>
      </c>
      <c r="J12" t="s">
        <v>25</v>
      </c>
      <c r="K12">
        <f t="shared" si="7"/>
        <v>62.5</v>
      </c>
      <c r="L12" cm="1">
        <f t="array" ref="L12">STOWA2024_NDJF_T(A12*60,K12,I12,J12,"")</f>
        <v>1498.0040339185518</v>
      </c>
      <c r="M12">
        <f t="shared" si="8"/>
        <v>6.675549446847291E-4</v>
      </c>
    </row>
    <row r="13" spans="1:13" x14ac:dyDescent="0.3">
      <c r="A13">
        <v>12</v>
      </c>
      <c r="B13">
        <f t="shared" si="5"/>
        <v>3.5459088475338617E-4</v>
      </c>
      <c r="C13">
        <f t="shared" si="1"/>
        <v>3.5459088475338617E-4</v>
      </c>
      <c r="D13" t="s">
        <v>26</v>
      </c>
      <c r="E13" t="s">
        <v>19</v>
      </c>
      <c r="F13">
        <v>1</v>
      </c>
      <c r="G13">
        <f t="shared" si="6"/>
        <v>65</v>
      </c>
      <c r="I13">
        <v>2033</v>
      </c>
      <c r="J13" t="s">
        <v>25</v>
      </c>
      <c r="K13">
        <f t="shared" si="7"/>
        <v>67.5</v>
      </c>
      <c r="L13" cm="1">
        <f t="array" ref="L13">STOWA2024_NDJF_T(A13*60,K13,I13,J13,"")</f>
        <v>3195.2550724814118</v>
      </c>
      <c r="M13">
        <f t="shared" si="8"/>
        <v>3.1296405993134292E-4</v>
      </c>
    </row>
    <row r="14" spans="1:13" x14ac:dyDescent="0.3">
      <c r="A14">
        <v>12</v>
      </c>
      <c r="B14">
        <f t="shared" si="5"/>
        <v>1.6378259348438827E-4</v>
      </c>
      <c r="C14">
        <f t="shared" si="1"/>
        <v>1.6378259348438827E-4</v>
      </c>
      <c r="D14" t="s">
        <v>26</v>
      </c>
      <c r="E14" t="s">
        <v>19</v>
      </c>
      <c r="F14">
        <v>1</v>
      </c>
      <c r="G14">
        <f t="shared" si="6"/>
        <v>70</v>
      </c>
      <c r="I14">
        <v>2033</v>
      </c>
      <c r="J14" t="s">
        <v>25</v>
      </c>
      <c r="K14">
        <f t="shared" si="7"/>
        <v>72.5</v>
      </c>
      <c r="L14" cm="1">
        <f t="array" ref="L14">STOWA2024_NDJF_T(A14*60,K14,I14,J14,"")</f>
        <v>6703.2455426061651</v>
      </c>
      <c r="M14">
        <f t="shared" si="8"/>
        <v>1.4918146644695465E-4</v>
      </c>
    </row>
    <row r="15" spans="1:13" x14ac:dyDescent="0.3">
      <c r="A15">
        <v>12</v>
      </c>
      <c r="B15">
        <f t="shared" si="5"/>
        <v>7.6931343078631692E-5</v>
      </c>
      <c r="C15">
        <f t="shared" si="1"/>
        <v>7.6931343078631692E-5</v>
      </c>
      <c r="D15" t="s">
        <v>26</v>
      </c>
      <c r="E15" t="s">
        <v>19</v>
      </c>
      <c r="F15">
        <v>1</v>
      </c>
      <c r="G15">
        <f t="shared" si="6"/>
        <v>75</v>
      </c>
      <c r="I15">
        <v>2033</v>
      </c>
      <c r="J15" t="s">
        <v>25</v>
      </c>
      <c r="K15">
        <f t="shared" si="7"/>
        <v>77.5</v>
      </c>
      <c r="L15" cm="1">
        <f t="array" ref="L15">STOWA2024_NDJF_T(A15*60,K15,I15,J15,"")</f>
        <v>13840.806816371969</v>
      </c>
      <c r="M15">
        <f t="shared" si="8"/>
        <v>7.2250123368322957E-5</v>
      </c>
    </row>
    <row r="16" spans="1:13" x14ac:dyDescent="0.3">
      <c r="A16">
        <v>12</v>
      </c>
      <c r="B16">
        <f t="shared" si="5"/>
        <v>3.6722133704813136E-5</v>
      </c>
      <c r="C16">
        <f t="shared" si="1"/>
        <v>3.6722133704813136E-5</v>
      </c>
      <c r="D16" t="s">
        <v>26</v>
      </c>
      <c r="E16" t="s">
        <v>19</v>
      </c>
      <c r="F16">
        <v>1</v>
      </c>
      <c r="G16">
        <f t="shared" si="6"/>
        <v>80</v>
      </c>
      <c r="I16">
        <v>2033</v>
      </c>
      <c r="J16" t="s">
        <v>25</v>
      </c>
      <c r="K16">
        <f t="shared" si="7"/>
        <v>82.5</v>
      </c>
      <c r="L16" cm="1">
        <f t="array" ref="L16">STOWA2024_NDJF_T(A16*60,K16,I16,J16,"")</f>
        <v>28146.821969695702</v>
      </c>
      <c r="M16">
        <f t="shared" si="8"/>
        <v>3.5527989663509821E-5</v>
      </c>
    </row>
    <row r="17" spans="1:13" x14ac:dyDescent="0.3">
      <c r="A17">
        <v>12</v>
      </c>
      <c r="B17">
        <f t="shared" si="5"/>
        <v>1.7800430967130898E-5</v>
      </c>
      <c r="C17">
        <f t="shared" si="1"/>
        <v>1.7800430967130898E-5</v>
      </c>
      <c r="D17" t="s">
        <v>26</v>
      </c>
      <c r="E17" t="s">
        <v>19</v>
      </c>
      <c r="F17">
        <v>1</v>
      </c>
      <c r="G17">
        <f t="shared" si="6"/>
        <v>85</v>
      </c>
      <c r="I17">
        <v>2033</v>
      </c>
      <c r="J17" t="s">
        <v>25</v>
      </c>
      <c r="K17">
        <f t="shared" si="7"/>
        <v>87.5</v>
      </c>
      <c r="L17" cm="1">
        <f t="array" ref="L17">STOWA2024_NDJF_T(A17*60,K17,I17,J17,"")</f>
        <v>56409.346437773333</v>
      </c>
      <c r="M17">
        <f t="shared" si="8"/>
        <v>1.7727558696378923E-5</v>
      </c>
    </row>
    <row r="18" spans="1:13" x14ac:dyDescent="0.3">
      <c r="A18">
        <v>12</v>
      </c>
      <c r="B18">
        <f t="shared" si="5"/>
        <v>8.7571454869689087E-6</v>
      </c>
      <c r="C18">
        <f t="shared" si="1"/>
        <v>8.7571454869689087E-6</v>
      </c>
      <c r="D18" t="s">
        <v>26</v>
      </c>
      <c r="E18" t="s">
        <v>19</v>
      </c>
      <c r="F18">
        <v>1</v>
      </c>
      <c r="G18">
        <f t="shared" si="6"/>
        <v>90</v>
      </c>
      <c r="I18">
        <v>2033</v>
      </c>
      <c r="J18" t="s">
        <v>25</v>
      </c>
      <c r="K18">
        <f t="shared" si="7"/>
        <v>92.5</v>
      </c>
      <c r="L18" cm="1">
        <f t="array" ref="L18">STOWA2024_NDJF_T(A18*60,K18,I18,J18,"")</f>
        <v>111477.58488438351</v>
      </c>
      <c r="M18">
        <f t="shared" si="8"/>
        <v>8.9704132094100144E-6</v>
      </c>
    </row>
    <row r="19" spans="1:13" x14ac:dyDescent="0.3">
      <c r="A19">
        <v>12</v>
      </c>
      <c r="B19">
        <f t="shared" si="5"/>
        <v>4.3697899039070812E-6</v>
      </c>
      <c r="C19">
        <f t="shared" si="1"/>
        <v>4.3697899039070812E-6</v>
      </c>
      <c r="D19" t="s">
        <v>26</v>
      </c>
      <c r="E19" t="s">
        <v>19</v>
      </c>
      <c r="F19">
        <v>1</v>
      </c>
      <c r="G19">
        <f t="shared" si="6"/>
        <v>95</v>
      </c>
      <c r="I19">
        <v>2033</v>
      </c>
      <c r="J19" t="s">
        <v>25</v>
      </c>
      <c r="K19">
        <f t="shared" si="7"/>
        <v>97.5</v>
      </c>
      <c r="L19" cm="1">
        <f t="array" ref="L19">STOWA2024_NDJF_T(A19*60,K19,I19,J19,"")</f>
        <v>217361.85155691236</v>
      </c>
      <c r="M19">
        <f t="shared" si="8"/>
        <v>4.6006233055029332E-6</v>
      </c>
    </row>
    <row r="20" spans="1:13" x14ac:dyDescent="0.3">
      <c r="A20">
        <v>12</v>
      </c>
      <c r="B20">
        <f t="shared" si="5"/>
        <v>2.2103942656836715E-6</v>
      </c>
      <c r="C20">
        <f t="shared" si="1"/>
        <v>2.2103942656836715E-6</v>
      </c>
      <c r="D20" t="s">
        <v>26</v>
      </c>
      <c r="E20" t="s">
        <v>19</v>
      </c>
      <c r="F20">
        <v>1</v>
      </c>
      <c r="G20">
        <f t="shared" si="6"/>
        <v>100</v>
      </c>
      <c r="I20">
        <v>2033</v>
      </c>
      <c r="J20" t="s">
        <v>25</v>
      </c>
      <c r="K20">
        <f t="shared" si="7"/>
        <v>102.5</v>
      </c>
      <c r="L20" cm="1">
        <f t="array" ref="L20">STOWA2024_NDJF_T(A20*60,K20,I20,J20,"")</f>
        <v>418369.94837767328</v>
      </c>
      <c r="M20">
        <f t="shared" si="8"/>
        <v>2.3902290398192617E-6</v>
      </c>
    </row>
    <row r="21" spans="1:13" x14ac:dyDescent="0.3">
      <c r="A21">
        <v>12</v>
      </c>
      <c r="B21">
        <f t="shared" si="5"/>
        <v>1.1328467161461325E-6</v>
      </c>
      <c r="C21">
        <f t="shared" si="1"/>
        <v>1.1328467161461325E-6</v>
      </c>
      <c r="D21" t="s">
        <v>26</v>
      </c>
      <c r="E21" t="s">
        <v>19</v>
      </c>
      <c r="F21">
        <v>1</v>
      </c>
      <c r="G21">
        <f t="shared" si="6"/>
        <v>105</v>
      </c>
      <c r="I21">
        <v>2033</v>
      </c>
      <c r="J21" t="s">
        <v>25</v>
      </c>
      <c r="K21">
        <f t="shared" si="7"/>
        <v>107.5</v>
      </c>
      <c r="L21" cm="1">
        <f t="array" ref="L21">STOWA2024_NDJF_T(A21*60,K21,I21,J21,"")</f>
        <v>795303.05235940416</v>
      </c>
      <c r="M21">
        <f t="shared" si="8"/>
        <v>1.2573823236731292E-6</v>
      </c>
    </row>
    <row r="22" spans="1:13" x14ac:dyDescent="0.3">
      <c r="A22">
        <v>12</v>
      </c>
      <c r="B22">
        <f t="shared" si="5"/>
        <v>5.8796261810652175E-7</v>
      </c>
      <c r="C22">
        <f t="shared" si="1"/>
        <v>5.8796261810652175E-7</v>
      </c>
      <c r="D22" t="s">
        <v>26</v>
      </c>
      <c r="E22" t="s">
        <v>19</v>
      </c>
      <c r="F22">
        <v>1</v>
      </c>
      <c r="G22">
        <f t="shared" si="6"/>
        <v>110</v>
      </c>
      <c r="I22">
        <v>2033</v>
      </c>
      <c r="J22" t="s">
        <v>25</v>
      </c>
      <c r="K22">
        <f t="shared" si="7"/>
        <v>112.5</v>
      </c>
      <c r="L22" cm="1">
        <f t="array" ref="L22">STOWA2024_NDJF_T(A22*60,K22,I22,J22,"")</f>
        <v>1493831.1371542076</v>
      </c>
      <c r="M22">
        <f t="shared" si="8"/>
        <v>6.6941970556660745E-7</v>
      </c>
    </row>
    <row r="23" spans="1:13" x14ac:dyDescent="0.3">
      <c r="A23">
        <v>12</v>
      </c>
      <c r="B23">
        <f t="shared" si="5"/>
        <v>3.088889297530289E-7</v>
      </c>
      <c r="C23">
        <f t="shared" si="1"/>
        <v>3.088889297530289E-7</v>
      </c>
      <c r="D23" t="s">
        <v>26</v>
      </c>
      <c r="E23" t="s">
        <v>19</v>
      </c>
      <c r="F23">
        <v>1</v>
      </c>
      <c r="G23">
        <f t="shared" si="6"/>
        <v>115</v>
      </c>
      <c r="I23">
        <v>2033</v>
      </c>
      <c r="J23" t="s">
        <v>25</v>
      </c>
      <c r="K23">
        <f t="shared" si="7"/>
        <v>117.5</v>
      </c>
      <c r="L23" cm="1">
        <f t="array" ref="L23">STOWA2024_NDJF_T(A23*60,K23,I23,J23,"")</f>
        <v>2773688.3148002736</v>
      </c>
      <c r="M23">
        <f t="shared" si="8"/>
        <v>3.6053077581357855E-7</v>
      </c>
    </row>
    <row r="24" spans="1:13" x14ac:dyDescent="0.3">
      <c r="A24">
        <v>12</v>
      </c>
      <c r="B24">
        <f t="shared" si="5"/>
        <v>1.6418785553302755E-7</v>
      </c>
      <c r="C24">
        <f t="shared" si="1"/>
        <v>1.6418785553302755E-7</v>
      </c>
      <c r="D24" t="s">
        <v>26</v>
      </c>
      <c r="E24" t="s">
        <v>19</v>
      </c>
      <c r="F24">
        <v>1</v>
      </c>
      <c r="G24">
        <f t="shared" si="6"/>
        <v>120</v>
      </c>
      <c r="I24">
        <v>2033</v>
      </c>
      <c r="J24" t="s">
        <v>25</v>
      </c>
      <c r="K24">
        <f t="shared" si="7"/>
        <v>122.5</v>
      </c>
      <c r="L24" cm="1">
        <f t="array" ref="L24">STOWA2024_NDJF_T(A24*60,K24,I24,J24,"")</f>
        <v>5093129.9105214356</v>
      </c>
      <c r="M24">
        <f t="shared" si="8"/>
        <v>1.96342920280551E-7</v>
      </c>
    </row>
    <row r="25" spans="1:13" x14ac:dyDescent="0.3">
      <c r="A25">
        <v>12</v>
      </c>
      <c r="B25">
        <f t="shared" si="5"/>
        <v>8.8260931339734936E-8</v>
      </c>
      <c r="C25">
        <f t="shared" si="1"/>
        <v>8.8260931339734936E-8</v>
      </c>
      <c r="D25" t="s">
        <v>26</v>
      </c>
      <c r="E25" t="s">
        <v>19</v>
      </c>
      <c r="F25">
        <v>1</v>
      </c>
      <c r="G25">
        <f t="shared" si="6"/>
        <v>125</v>
      </c>
      <c r="I25">
        <v>2033</v>
      </c>
      <c r="J25" t="s">
        <v>25</v>
      </c>
      <c r="K25">
        <f t="shared" si="7"/>
        <v>127.5</v>
      </c>
      <c r="L25" cm="1">
        <f t="array" ref="L25">STOWA2024_NDJF_T(A25*60,K25,I25,J25,"")</f>
        <v>9252235.3613198567</v>
      </c>
      <c r="M25">
        <f t="shared" si="8"/>
        <v>1.0808198894081606E-7</v>
      </c>
    </row>
    <row r="26" spans="1:13" x14ac:dyDescent="0.3">
      <c r="A26">
        <v>12</v>
      </c>
      <c r="B26">
        <f t="shared" si="5"/>
        <v>4.796583724907856E-8</v>
      </c>
      <c r="C26">
        <f t="shared" si="1"/>
        <v>4.796583724907856E-8</v>
      </c>
      <c r="D26" t="s">
        <v>26</v>
      </c>
      <c r="E26" t="s">
        <v>19</v>
      </c>
      <c r="F26">
        <v>1</v>
      </c>
      <c r="G26">
        <f t="shared" si="6"/>
        <v>130</v>
      </c>
      <c r="I26">
        <v>2033</v>
      </c>
      <c r="J26" t="s">
        <v>25</v>
      </c>
      <c r="K26">
        <f t="shared" si="7"/>
        <v>132.5</v>
      </c>
      <c r="L26" cm="1">
        <f t="array" ref="L26">STOWA2024_NDJF_T(A26*60,K26,I26,J26,"")</f>
        <v>16634464.646502683</v>
      </c>
      <c r="M26">
        <f t="shared" si="8"/>
        <v>6.0116151691737502E-8</v>
      </c>
    </row>
    <row r="27" spans="1:13" x14ac:dyDescent="0.3">
      <c r="A27">
        <v>12</v>
      </c>
      <c r="B27">
        <f t="shared" si="5"/>
        <v>2.6342943855581447E-8</v>
      </c>
      <c r="C27">
        <f t="shared" si="1"/>
        <v>2.6342943855581447E-8</v>
      </c>
      <c r="D27" t="s">
        <v>26</v>
      </c>
      <c r="E27" t="s">
        <v>19</v>
      </c>
      <c r="F27">
        <v>1</v>
      </c>
      <c r="G27">
        <f t="shared" si="6"/>
        <v>135</v>
      </c>
      <c r="I27">
        <v>2033</v>
      </c>
      <c r="J27" t="s">
        <v>25</v>
      </c>
      <c r="K27">
        <f t="shared" si="7"/>
        <v>137.5</v>
      </c>
      <c r="L27" cm="1">
        <f t="array" ref="L27">STOWA2024_NDJF_T(A27*60,K27,I27,J27,"")</f>
        <v>29609269.123954687</v>
      </c>
      <c r="M27">
        <f t="shared" si="8"/>
        <v>3.3773207836156055E-8</v>
      </c>
    </row>
    <row r="28" spans="1:13" x14ac:dyDescent="0.3">
      <c r="A28">
        <v>12</v>
      </c>
      <c r="B28">
        <f t="shared" si="5"/>
        <v>1.461503659028091E-8</v>
      </c>
      <c r="C28">
        <f t="shared" si="1"/>
        <v>1.461503659028091E-8</v>
      </c>
      <c r="D28" t="s">
        <v>26</v>
      </c>
      <c r="E28" t="s">
        <v>19</v>
      </c>
      <c r="F28">
        <v>1</v>
      </c>
      <c r="G28">
        <f t="shared" si="6"/>
        <v>140</v>
      </c>
      <c r="I28">
        <v>2033</v>
      </c>
      <c r="J28" t="s">
        <v>25</v>
      </c>
      <c r="K28">
        <f t="shared" si="7"/>
        <v>142.5</v>
      </c>
      <c r="L28" cm="1">
        <f t="array" ref="L28">STOWA2024_NDJF_T(A28*60,K28,I28,J28,"")</f>
        <v>52197048.829245917</v>
      </c>
      <c r="M28">
        <f t="shared" si="8"/>
        <v>1.9158171245875146E-8</v>
      </c>
    </row>
    <row r="29" spans="1:13" x14ac:dyDescent="0.3">
      <c r="A29">
        <v>12</v>
      </c>
      <c r="B29">
        <f t="shared" si="5"/>
        <v>8.1883947944013756E-9</v>
      </c>
      <c r="C29">
        <f t="shared" si="1"/>
        <v>8.1883947944013756E-9</v>
      </c>
      <c r="D29" t="s">
        <v>26</v>
      </c>
      <c r="E29" t="s">
        <v>19</v>
      </c>
      <c r="F29">
        <v>1</v>
      </c>
      <c r="G29">
        <f t="shared" si="6"/>
        <v>145</v>
      </c>
      <c r="I29">
        <v>2033</v>
      </c>
      <c r="J29" t="s">
        <v>25</v>
      </c>
      <c r="K29">
        <f t="shared" si="7"/>
        <v>147.5</v>
      </c>
      <c r="L29" cm="1">
        <f t="array" ref="L29">STOWA2024_NDJF_T(A29*60,K29,I29,J29,"")</f>
        <v>91159560.490920648</v>
      </c>
      <c r="M29">
        <f t="shared" si="8"/>
        <v>1.096977645147377E-8</v>
      </c>
    </row>
    <row r="30" spans="1:13" x14ac:dyDescent="0.3">
      <c r="A30">
        <v>12</v>
      </c>
      <c r="B30">
        <f t="shared" si="5"/>
        <v>4.6314536938483092E-9</v>
      </c>
      <c r="C30">
        <f t="shared" si="1"/>
        <v>4.6314536938483092E-9</v>
      </c>
      <c r="D30" t="s">
        <v>26</v>
      </c>
      <c r="E30" t="s">
        <v>19</v>
      </c>
      <c r="F30">
        <v>1</v>
      </c>
      <c r="G30">
        <f t="shared" si="6"/>
        <v>150</v>
      </c>
      <c r="I30">
        <v>2033</v>
      </c>
      <c r="J30" t="s">
        <v>25</v>
      </c>
      <c r="K30">
        <f t="shared" si="7"/>
        <v>152.5</v>
      </c>
      <c r="L30" cm="1">
        <f t="array" ref="L30">STOWA2024_NDJF_T(A30*60,K30,I30,J30,"")</f>
        <v>157770444.68064168</v>
      </c>
      <c r="M30">
        <f t="shared" si="8"/>
        <v>6.338322757625461E-9</v>
      </c>
    </row>
    <row r="31" spans="1:13" x14ac:dyDescent="0.3">
      <c r="A31">
        <v>12</v>
      </c>
      <c r="B31">
        <f t="shared" si="5"/>
        <v>2.6438480206529139E-9</v>
      </c>
      <c r="C31">
        <f t="shared" si="1"/>
        <v>2.6438480206529139E-9</v>
      </c>
      <c r="D31" t="s">
        <v>26</v>
      </c>
      <c r="E31" t="s">
        <v>19</v>
      </c>
      <c r="F31">
        <v>1</v>
      </c>
      <c r="G31">
        <f t="shared" si="6"/>
        <v>155</v>
      </c>
      <c r="I31">
        <v>2033</v>
      </c>
      <c r="J31" t="s">
        <v>25</v>
      </c>
      <c r="K31">
        <f t="shared" si="7"/>
        <v>157.5</v>
      </c>
      <c r="L31" cm="1">
        <f t="array" ref="L31">STOWA2024_NDJF_T(A31*60,K31,I31,J31,"")</f>
        <v>270674472.33905143</v>
      </c>
      <c r="M31">
        <f t="shared" si="8"/>
        <v>3.6944747369725471E-9</v>
      </c>
    </row>
    <row r="32" spans="1:13" x14ac:dyDescent="0.3">
      <c r="A32">
        <v>12</v>
      </c>
      <c r="B32" s="1">
        <f>M31</f>
        <v>3.6944747369725471E-9</v>
      </c>
      <c r="C32">
        <f t="shared" si="1"/>
        <v>3.6944747369725471E-9</v>
      </c>
      <c r="D32" t="s">
        <v>26</v>
      </c>
      <c r="E32" t="s">
        <v>19</v>
      </c>
      <c r="F32">
        <v>1</v>
      </c>
      <c r="G32">
        <f t="shared" si="6"/>
        <v>160</v>
      </c>
      <c r="I32">
        <v>2033</v>
      </c>
      <c r="J32" t="s">
        <v>25</v>
      </c>
      <c r="K32" s="1">
        <v>333</v>
      </c>
      <c r="L32" cm="1">
        <f t="array" ref="L32">STOWA2024_NDJF_T(A32*60,K32,I32,J32,"")</f>
        <v>855222483481360.88</v>
      </c>
      <c r="M32">
        <f>1/L32</f>
        <v>1.1692863778899874E-15</v>
      </c>
    </row>
    <row r="33" spans="1:13" x14ac:dyDescent="0.3">
      <c r="A33">
        <v>24</v>
      </c>
      <c r="B33" s="1">
        <f>365.25*24/A33 - M33</f>
        <v>353.996765982775</v>
      </c>
      <c r="C33">
        <f>B33</f>
        <v>353.996765982775</v>
      </c>
      <c r="D33" t="s">
        <v>26</v>
      </c>
      <c r="E33" t="s">
        <v>19</v>
      </c>
      <c r="F33">
        <v>1</v>
      </c>
      <c r="G33">
        <v>10</v>
      </c>
      <c r="I33">
        <v>2033</v>
      </c>
      <c r="J33" t="s">
        <v>25</v>
      </c>
      <c r="K33" s="1">
        <v>12.5</v>
      </c>
      <c r="L33" cm="1">
        <f t="array" ref="L33">STOWA2024_NDJF_T(A33*60,K33,I33,J33,"")</f>
        <v>8.8863343503683523E-2</v>
      </c>
      <c r="M33">
        <f>1/L33</f>
        <v>11.253234017224981</v>
      </c>
    </row>
    <row r="34" spans="1:13" x14ac:dyDescent="0.3">
      <c r="A34">
        <v>24</v>
      </c>
      <c r="B34">
        <f t="shared" ref="B34:B38" si="9">M33-M34</f>
        <v>6.8890401303626687</v>
      </c>
      <c r="C34">
        <f t="shared" ref="C34:C63" si="10">B34</f>
        <v>6.8890401303626687</v>
      </c>
      <c r="D34" t="s">
        <v>26</v>
      </c>
      <c r="E34" t="s">
        <v>19</v>
      </c>
      <c r="F34">
        <v>1</v>
      </c>
      <c r="G34">
        <f t="shared" ref="G34:G38" si="11">G33+5</f>
        <v>15</v>
      </c>
      <c r="I34">
        <v>2033</v>
      </c>
      <c r="J34" t="s">
        <v>25</v>
      </c>
      <c r="K34">
        <f t="shared" ref="K34:K38" si="12">AVERAGE(G34:G35)</f>
        <v>17.5</v>
      </c>
      <c r="L34" cm="1">
        <f t="array" ref="L34">STOWA2024_NDJF_T(A34*60,K34,I34,J34,"")</f>
        <v>0.2291373907585397</v>
      </c>
      <c r="M34">
        <f t="shared" ref="M34:M38" si="13">1/L34</f>
        <v>4.3641938868623127</v>
      </c>
    </row>
    <row r="35" spans="1:13" x14ac:dyDescent="0.3">
      <c r="A35">
        <v>24</v>
      </c>
      <c r="B35">
        <f t="shared" si="9"/>
        <v>2.5646703108280171</v>
      </c>
      <c r="C35">
        <f t="shared" si="10"/>
        <v>2.5646703108280171</v>
      </c>
      <c r="D35" t="s">
        <v>26</v>
      </c>
      <c r="E35" t="s">
        <v>19</v>
      </c>
      <c r="F35">
        <v>1</v>
      </c>
      <c r="G35">
        <f t="shared" si="11"/>
        <v>20</v>
      </c>
      <c r="I35">
        <v>2033</v>
      </c>
      <c r="J35" t="s">
        <v>25</v>
      </c>
      <c r="K35">
        <f t="shared" si="12"/>
        <v>22.5</v>
      </c>
      <c r="L35" cm="1">
        <f t="array" ref="L35">STOWA2024_NDJF_T(A35*60,K35,I35,J35,"")</f>
        <v>0.55570263891943683</v>
      </c>
      <c r="M35">
        <f t="shared" si="13"/>
        <v>1.7995235760342958</v>
      </c>
    </row>
    <row r="36" spans="1:13" x14ac:dyDescent="0.3">
      <c r="A36">
        <v>24</v>
      </c>
      <c r="B36">
        <f t="shared" si="9"/>
        <v>1.0163432954158198</v>
      </c>
      <c r="C36">
        <f t="shared" si="10"/>
        <v>1.0163432954158198</v>
      </c>
      <c r="D36" t="s">
        <v>26</v>
      </c>
      <c r="E36" t="s">
        <v>19</v>
      </c>
      <c r="F36">
        <v>1</v>
      </c>
      <c r="G36">
        <f t="shared" si="11"/>
        <v>25</v>
      </c>
      <c r="I36">
        <v>2033</v>
      </c>
      <c r="J36" t="s">
        <v>25</v>
      </c>
      <c r="K36">
        <f t="shared" si="12"/>
        <v>27.5</v>
      </c>
      <c r="L36" cm="1">
        <f t="array" ref="L36">STOWA2024_NDJF_T(A36*60,K36,I36,J36,"")</f>
        <v>1.2768452229291343</v>
      </c>
      <c r="M36">
        <f t="shared" si="13"/>
        <v>0.78318028061847611</v>
      </c>
    </row>
    <row r="37" spans="1:13" x14ac:dyDescent="0.3">
      <c r="A37">
        <v>24</v>
      </c>
      <c r="B37">
        <f t="shared" si="9"/>
        <v>0.42574741822155732</v>
      </c>
      <c r="C37">
        <f t="shared" si="10"/>
        <v>0.42574741822155732</v>
      </c>
      <c r="D37" t="s">
        <v>26</v>
      </c>
      <c r="E37" t="s">
        <v>19</v>
      </c>
      <c r="F37">
        <v>1</v>
      </c>
      <c r="G37">
        <f t="shared" si="11"/>
        <v>30</v>
      </c>
      <c r="I37">
        <v>2033</v>
      </c>
      <c r="J37" t="s">
        <v>25</v>
      </c>
      <c r="K37">
        <f t="shared" si="12"/>
        <v>32.5</v>
      </c>
      <c r="L37" cm="1">
        <f t="array" ref="L37">STOWA2024_NDJF_T(A37*60,K37,I37,J37,"")</f>
        <v>2.797728203540303</v>
      </c>
      <c r="M37">
        <f t="shared" si="13"/>
        <v>0.35743286239691879</v>
      </c>
    </row>
    <row r="38" spans="1:13" x14ac:dyDescent="0.3">
      <c r="A38">
        <v>24</v>
      </c>
      <c r="B38">
        <f t="shared" si="9"/>
        <v>0.18722528191881591</v>
      </c>
      <c r="C38">
        <f t="shared" si="10"/>
        <v>0.18722528191881591</v>
      </c>
      <c r="D38" t="s">
        <v>26</v>
      </c>
      <c r="E38" t="s">
        <v>19</v>
      </c>
      <c r="F38">
        <v>1</v>
      </c>
      <c r="G38">
        <f t="shared" si="11"/>
        <v>35</v>
      </c>
      <c r="I38">
        <v>2033</v>
      </c>
      <c r="J38" t="s">
        <v>25</v>
      </c>
      <c r="K38">
        <f t="shared" si="12"/>
        <v>37.5</v>
      </c>
      <c r="L38" cm="1">
        <f t="array" ref="L38">STOWA2024_NDJF_T(A38*60,K38,I38,J38,"")</f>
        <v>5.8751789855132186</v>
      </c>
      <c r="M38">
        <f t="shared" si="13"/>
        <v>0.17020758047810289</v>
      </c>
    </row>
    <row r="39" spans="1:13" x14ac:dyDescent="0.3">
      <c r="A39">
        <v>24</v>
      </c>
      <c r="B39">
        <f>M38-M39</f>
        <v>8.6005733865630915E-2</v>
      </c>
      <c r="C39">
        <f t="shared" si="10"/>
        <v>8.6005733865630915E-2</v>
      </c>
      <c r="D39" t="s">
        <v>26</v>
      </c>
      <c r="E39" t="s">
        <v>19</v>
      </c>
      <c r="F39">
        <v>1</v>
      </c>
      <c r="G39">
        <f>G38+5</f>
        <v>40</v>
      </c>
      <c r="I39">
        <v>2033</v>
      </c>
      <c r="J39" t="s">
        <v>25</v>
      </c>
      <c r="K39">
        <f>AVERAGE(G39:G40)</f>
        <v>42.5</v>
      </c>
      <c r="L39" cm="1">
        <f t="array" ref="L39">STOWA2024_NDJF_T(A39*60,K39,I39,J39,"")</f>
        <v>11.876224099957922</v>
      </c>
      <c r="M39">
        <f>1/L39</f>
        <v>8.4201846612471973E-2</v>
      </c>
    </row>
    <row r="40" spans="1:13" x14ac:dyDescent="0.3">
      <c r="A40">
        <v>24</v>
      </c>
      <c r="B40">
        <f t="shared" ref="B40:B62" si="14">M39-M40</f>
        <v>4.1089060552587459E-2</v>
      </c>
      <c r="C40">
        <f t="shared" si="10"/>
        <v>4.1089060552587459E-2</v>
      </c>
      <c r="D40" t="s">
        <v>26</v>
      </c>
      <c r="E40" t="s">
        <v>19</v>
      </c>
      <c r="F40">
        <v>1</v>
      </c>
      <c r="G40">
        <f t="shared" ref="G40:G63" si="15">G39+5</f>
        <v>45</v>
      </c>
      <c r="I40">
        <v>2033</v>
      </c>
      <c r="J40" t="s">
        <v>25</v>
      </c>
      <c r="K40">
        <f t="shared" ref="K40:K62" si="16">AVERAGE(G40:G41)</f>
        <v>47.5</v>
      </c>
      <c r="L40" cm="1">
        <f t="array" ref="L40">STOWA2024_NDJF_T(A40*60,K40,I40,J40,"")</f>
        <v>23.19497511970069</v>
      </c>
      <c r="M40">
        <f t="shared" ref="M40:M62" si="17">1/L40</f>
        <v>4.3112786059884514E-2</v>
      </c>
    </row>
    <row r="41" spans="1:13" x14ac:dyDescent="0.3">
      <c r="A41">
        <v>24</v>
      </c>
      <c r="B41">
        <f t="shared" si="14"/>
        <v>2.03387287232232E-2</v>
      </c>
      <c r="C41">
        <f t="shared" si="10"/>
        <v>2.03387287232232E-2</v>
      </c>
      <c r="D41" t="s">
        <v>26</v>
      </c>
      <c r="E41" t="s">
        <v>19</v>
      </c>
      <c r="F41">
        <v>1</v>
      </c>
      <c r="G41">
        <f t="shared" si="15"/>
        <v>50</v>
      </c>
      <c r="I41">
        <v>2033</v>
      </c>
      <c r="J41" t="s">
        <v>25</v>
      </c>
      <c r="K41">
        <f t="shared" si="16"/>
        <v>52.5</v>
      </c>
      <c r="L41" cm="1">
        <f t="array" ref="L41">STOWA2024_NDJF_T(A41*60,K41,I41,J41,"")</f>
        <v>43.909611063910688</v>
      </c>
      <c r="M41">
        <f t="shared" si="17"/>
        <v>2.2774057336661314E-2</v>
      </c>
    </row>
    <row r="42" spans="1:13" x14ac:dyDescent="0.3">
      <c r="A42">
        <v>24</v>
      </c>
      <c r="B42">
        <f t="shared" si="14"/>
        <v>1.039731292296388E-2</v>
      </c>
      <c r="C42">
        <f t="shared" si="10"/>
        <v>1.039731292296388E-2</v>
      </c>
      <c r="D42" t="s">
        <v>26</v>
      </c>
      <c r="E42" t="s">
        <v>19</v>
      </c>
      <c r="F42">
        <v>1</v>
      </c>
      <c r="G42">
        <f t="shared" si="15"/>
        <v>55</v>
      </c>
      <c r="I42">
        <v>2033</v>
      </c>
      <c r="J42" t="s">
        <v>25</v>
      </c>
      <c r="K42">
        <f t="shared" si="16"/>
        <v>57.5</v>
      </c>
      <c r="L42" cm="1">
        <f t="array" ref="L42">STOWA2024_NDJF_T(A42*60,K42,I42,J42,"")</f>
        <v>80.796691486437467</v>
      </c>
      <c r="M42">
        <f t="shared" si="17"/>
        <v>1.2376744413697434E-2</v>
      </c>
    </row>
    <row r="43" spans="1:13" x14ac:dyDescent="0.3">
      <c r="A43">
        <v>24</v>
      </c>
      <c r="B43">
        <f t="shared" si="14"/>
        <v>5.4733178310781517E-3</v>
      </c>
      <c r="C43">
        <f t="shared" si="10"/>
        <v>5.4733178310781517E-3</v>
      </c>
      <c r="D43" t="s">
        <v>26</v>
      </c>
      <c r="E43" t="s">
        <v>19</v>
      </c>
      <c r="F43">
        <v>1</v>
      </c>
      <c r="G43">
        <f t="shared" si="15"/>
        <v>60</v>
      </c>
      <c r="I43">
        <v>2033</v>
      </c>
      <c r="J43" t="s">
        <v>25</v>
      </c>
      <c r="K43">
        <f t="shared" si="16"/>
        <v>62.5</v>
      </c>
      <c r="L43" cm="1">
        <f t="array" ref="L43">STOWA2024_NDJF_T(A43*60,K43,I43,J43,"")</f>
        <v>144.85560004617045</v>
      </c>
      <c r="M43">
        <f t="shared" si="17"/>
        <v>6.9034265826192825E-3</v>
      </c>
    </row>
    <row r="44" spans="1:13" x14ac:dyDescent="0.3">
      <c r="A44">
        <v>24</v>
      </c>
      <c r="B44">
        <f t="shared" si="14"/>
        <v>2.9598822397667052E-3</v>
      </c>
      <c r="C44">
        <f t="shared" si="10"/>
        <v>2.9598822397667052E-3</v>
      </c>
      <c r="D44" t="s">
        <v>26</v>
      </c>
      <c r="E44" t="s">
        <v>19</v>
      </c>
      <c r="F44">
        <v>1</v>
      </c>
      <c r="G44">
        <f t="shared" si="15"/>
        <v>65</v>
      </c>
      <c r="I44">
        <v>2033</v>
      </c>
      <c r="J44" t="s">
        <v>25</v>
      </c>
      <c r="K44">
        <f t="shared" si="16"/>
        <v>67.5</v>
      </c>
      <c r="L44" cm="1">
        <f t="array" ref="L44">STOWA2024_NDJF_T(A44*60,K44,I44,J44,"")</f>
        <v>253.57899216029767</v>
      </c>
      <c r="M44">
        <f t="shared" si="17"/>
        <v>3.9435443428525773E-3</v>
      </c>
    </row>
    <row r="45" spans="1:13" x14ac:dyDescent="0.3">
      <c r="A45">
        <v>24</v>
      </c>
      <c r="B45">
        <f t="shared" si="14"/>
        <v>1.6407086021351818E-3</v>
      </c>
      <c r="C45">
        <f t="shared" si="10"/>
        <v>1.6407086021351818E-3</v>
      </c>
      <c r="D45" t="s">
        <v>26</v>
      </c>
      <c r="E45" t="s">
        <v>19</v>
      </c>
      <c r="F45">
        <v>1</v>
      </c>
      <c r="G45">
        <f t="shared" si="15"/>
        <v>70</v>
      </c>
      <c r="I45">
        <v>2033</v>
      </c>
      <c r="J45" t="s">
        <v>25</v>
      </c>
      <c r="K45">
        <f t="shared" si="16"/>
        <v>72.5</v>
      </c>
      <c r="L45" cm="1">
        <f t="array" ref="L45">STOWA2024_NDJF_T(A45*60,K45,I45,J45,"")</f>
        <v>434.24721195636516</v>
      </c>
      <c r="M45">
        <f t="shared" si="17"/>
        <v>2.3028357407173954E-3</v>
      </c>
    </row>
    <row r="46" spans="1:13" x14ac:dyDescent="0.3">
      <c r="A46">
        <v>24</v>
      </c>
      <c r="B46">
        <f t="shared" si="14"/>
        <v>9.3047937381578248E-4</v>
      </c>
      <c r="C46">
        <f t="shared" si="10"/>
        <v>9.3047937381578248E-4</v>
      </c>
      <c r="D46" t="s">
        <v>26</v>
      </c>
      <c r="E46" t="s">
        <v>19</v>
      </c>
      <c r="F46">
        <v>1</v>
      </c>
      <c r="G46">
        <f t="shared" si="15"/>
        <v>75</v>
      </c>
      <c r="I46">
        <v>2033</v>
      </c>
      <c r="J46" t="s">
        <v>25</v>
      </c>
      <c r="K46">
        <f t="shared" si="16"/>
        <v>77.5</v>
      </c>
      <c r="L46" cm="1">
        <f t="array" ref="L46">STOWA2024_NDJF_T(A46*60,K46,I46,J46,"")</f>
        <v>728.67370612905245</v>
      </c>
      <c r="M46">
        <f t="shared" si="17"/>
        <v>1.372356366901613E-3</v>
      </c>
    </row>
    <row r="47" spans="1:13" x14ac:dyDescent="0.3">
      <c r="A47">
        <v>24</v>
      </c>
      <c r="B47">
        <f t="shared" si="14"/>
        <v>5.3895219263101464E-4</v>
      </c>
      <c r="C47">
        <f t="shared" si="10"/>
        <v>5.3895219263101464E-4</v>
      </c>
      <c r="D47" t="s">
        <v>26</v>
      </c>
      <c r="E47" t="s">
        <v>19</v>
      </c>
      <c r="F47">
        <v>1</v>
      </c>
      <c r="G47">
        <f t="shared" si="15"/>
        <v>80</v>
      </c>
      <c r="I47">
        <v>2033</v>
      </c>
      <c r="J47" t="s">
        <v>25</v>
      </c>
      <c r="K47">
        <f t="shared" si="16"/>
        <v>82.5</v>
      </c>
      <c r="L47" cm="1">
        <f t="array" ref="L47">STOWA2024_NDJF_T(A47*60,K47,I47,J47,"")</f>
        <v>1199.8979977214628</v>
      </c>
      <c r="M47">
        <f t="shared" si="17"/>
        <v>8.3340417427059832E-4</v>
      </c>
    </row>
    <row r="48" spans="1:13" x14ac:dyDescent="0.3">
      <c r="A48">
        <v>24</v>
      </c>
      <c r="B48">
        <f t="shared" si="14"/>
        <v>3.1834846054399268E-4</v>
      </c>
      <c r="C48">
        <f t="shared" si="10"/>
        <v>3.1834846054399268E-4</v>
      </c>
      <c r="D48" t="s">
        <v>26</v>
      </c>
      <c r="E48" t="s">
        <v>19</v>
      </c>
      <c r="F48">
        <v>1</v>
      </c>
      <c r="G48">
        <f t="shared" si="15"/>
        <v>85</v>
      </c>
      <c r="I48">
        <v>2033</v>
      </c>
      <c r="J48" t="s">
        <v>25</v>
      </c>
      <c r="K48">
        <f t="shared" si="16"/>
        <v>87.5</v>
      </c>
      <c r="L48" cm="1">
        <f t="array" ref="L48">STOWA2024_NDJF_T(A48*60,K48,I48,J48,"")</f>
        <v>1941.5375334148907</v>
      </c>
      <c r="M48">
        <f t="shared" si="17"/>
        <v>5.1505571372660564E-4</v>
      </c>
    </row>
    <row r="49" spans="1:13" x14ac:dyDescent="0.3">
      <c r="A49">
        <v>24</v>
      </c>
      <c r="B49">
        <f t="shared" si="14"/>
        <v>1.9150226231106417E-4</v>
      </c>
      <c r="C49">
        <f t="shared" si="10"/>
        <v>1.9150226231106417E-4</v>
      </c>
      <c r="D49" t="s">
        <v>26</v>
      </c>
      <c r="E49" t="s">
        <v>19</v>
      </c>
      <c r="F49">
        <v>1</v>
      </c>
      <c r="G49">
        <f t="shared" si="15"/>
        <v>90</v>
      </c>
      <c r="I49">
        <v>2033</v>
      </c>
      <c r="J49" t="s">
        <v>25</v>
      </c>
      <c r="K49">
        <f t="shared" si="16"/>
        <v>92.5</v>
      </c>
      <c r="L49" cm="1">
        <f t="array" ref="L49">STOWA2024_NDJF_T(A49*60,K49,I49,J49,"")</f>
        <v>3090.6794399040255</v>
      </c>
      <c r="M49">
        <f t="shared" si="17"/>
        <v>3.2355345141554147E-4</v>
      </c>
    </row>
    <row r="50" spans="1:13" x14ac:dyDescent="0.3">
      <c r="A50">
        <v>24</v>
      </c>
      <c r="B50">
        <f t="shared" si="14"/>
        <v>1.1717275944665516E-4</v>
      </c>
      <c r="C50">
        <f t="shared" si="10"/>
        <v>1.1717275944665516E-4</v>
      </c>
      <c r="D50" t="s">
        <v>26</v>
      </c>
      <c r="E50" t="s">
        <v>19</v>
      </c>
      <c r="F50">
        <v>1</v>
      </c>
      <c r="G50">
        <f t="shared" si="15"/>
        <v>95</v>
      </c>
      <c r="I50">
        <v>2033</v>
      </c>
      <c r="J50" t="s">
        <v>25</v>
      </c>
      <c r="K50">
        <f t="shared" si="16"/>
        <v>97.5</v>
      </c>
      <c r="L50" cm="1">
        <f t="array" ref="L50">STOWA2024_NDJF_T(A50*60,K50,I50,J50,"")</f>
        <v>4845.4145126655485</v>
      </c>
      <c r="M50">
        <f t="shared" si="17"/>
        <v>2.0638069196888631E-4</v>
      </c>
    </row>
    <row r="51" spans="1:13" x14ac:dyDescent="0.3">
      <c r="A51">
        <v>24</v>
      </c>
      <c r="B51">
        <f t="shared" si="14"/>
        <v>7.2845826899213176E-5</v>
      </c>
      <c r="C51">
        <f t="shared" si="10"/>
        <v>7.2845826899213176E-5</v>
      </c>
      <c r="D51" t="s">
        <v>26</v>
      </c>
      <c r="E51" t="s">
        <v>19</v>
      </c>
      <c r="F51">
        <v>1</v>
      </c>
      <c r="G51">
        <f t="shared" si="15"/>
        <v>100</v>
      </c>
      <c r="I51">
        <v>2033</v>
      </c>
      <c r="J51" t="s">
        <v>25</v>
      </c>
      <c r="K51">
        <f t="shared" si="16"/>
        <v>102.5</v>
      </c>
      <c r="L51" cm="1">
        <f t="array" ref="L51">STOWA2024_NDJF_T(A51*60,K51,I51,J51,"")</f>
        <v>7488.6809484417436</v>
      </c>
      <c r="M51">
        <f t="shared" si="17"/>
        <v>1.3353486506967313E-4</v>
      </c>
    </row>
    <row r="52" spans="1:13" x14ac:dyDescent="0.3">
      <c r="A52">
        <v>24</v>
      </c>
      <c r="B52">
        <f t="shared" si="14"/>
        <v>4.5966428476101672E-5</v>
      </c>
      <c r="C52">
        <f t="shared" si="10"/>
        <v>4.5966428476101672E-5</v>
      </c>
      <c r="D52" t="s">
        <v>26</v>
      </c>
      <c r="E52" t="s">
        <v>19</v>
      </c>
      <c r="F52">
        <v>1</v>
      </c>
      <c r="G52">
        <f t="shared" si="15"/>
        <v>105</v>
      </c>
      <c r="I52">
        <v>2033</v>
      </c>
      <c r="J52" t="s">
        <v>25</v>
      </c>
      <c r="K52">
        <f t="shared" si="16"/>
        <v>107.5</v>
      </c>
      <c r="L52" cm="1">
        <f t="array" ref="L52">STOWA2024_NDJF_T(A52*60,K52,I52,J52,"")</f>
        <v>11419.639757202329</v>
      </c>
      <c r="M52">
        <f t="shared" si="17"/>
        <v>8.7568436593571462E-5</v>
      </c>
    </row>
    <row r="53" spans="1:13" x14ac:dyDescent="0.3">
      <c r="A53">
        <v>24</v>
      </c>
      <c r="B53">
        <f t="shared" si="14"/>
        <v>2.9414885972020222E-5</v>
      </c>
      <c r="C53">
        <f t="shared" si="10"/>
        <v>2.9414885972020222E-5</v>
      </c>
      <c r="D53" t="s">
        <v>26</v>
      </c>
      <c r="E53" t="s">
        <v>19</v>
      </c>
      <c r="F53">
        <v>1</v>
      </c>
      <c r="G53">
        <f t="shared" si="15"/>
        <v>110</v>
      </c>
      <c r="I53">
        <v>2033</v>
      </c>
      <c r="J53" t="s">
        <v>25</v>
      </c>
      <c r="K53">
        <f t="shared" si="16"/>
        <v>112.5</v>
      </c>
      <c r="L53" cm="1">
        <f t="array" ref="L53">STOWA2024_NDJF_T(A53*60,K53,I53,J53,"")</f>
        <v>17195.854583458709</v>
      </c>
      <c r="M53">
        <f t="shared" si="17"/>
        <v>5.815355062155124E-5</v>
      </c>
    </row>
    <row r="54" spans="1:13" x14ac:dyDescent="0.3">
      <c r="A54">
        <v>24</v>
      </c>
      <c r="B54">
        <f t="shared" si="14"/>
        <v>1.907307657192229E-5</v>
      </c>
      <c r="C54">
        <f t="shared" si="10"/>
        <v>1.907307657192229E-5</v>
      </c>
      <c r="D54" t="s">
        <v>26</v>
      </c>
      <c r="E54" t="s">
        <v>19</v>
      </c>
      <c r="F54">
        <v>1</v>
      </c>
      <c r="G54">
        <f t="shared" si="15"/>
        <v>115</v>
      </c>
      <c r="I54">
        <v>2033</v>
      </c>
      <c r="J54" t="s">
        <v>25</v>
      </c>
      <c r="K54">
        <f t="shared" si="16"/>
        <v>117.5</v>
      </c>
      <c r="L54" cm="1">
        <f t="array" ref="L54">STOWA2024_NDJF_T(A54*60,K54,I54,J54,"")</f>
        <v>25588.225944498095</v>
      </c>
      <c r="M54">
        <f t="shared" si="17"/>
        <v>3.908047404962895E-5</v>
      </c>
    </row>
    <row r="55" spans="1:13" x14ac:dyDescent="0.3">
      <c r="A55">
        <v>24</v>
      </c>
      <c r="B55">
        <f t="shared" si="14"/>
        <v>1.2521359516602433E-5</v>
      </c>
      <c r="C55">
        <f t="shared" si="10"/>
        <v>1.2521359516602433E-5</v>
      </c>
      <c r="D55" t="s">
        <v>26</v>
      </c>
      <c r="E55" t="s">
        <v>19</v>
      </c>
      <c r="F55">
        <v>1</v>
      </c>
      <c r="G55">
        <f t="shared" si="15"/>
        <v>120</v>
      </c>
      <c r="I55">
        <v>2033</v>
      </c>
      <c r="J55" t="s">
        <v>25</v>
      </c>
      <c r="K55">
        <f t="shared" si="16"/>
        <v>122.5</v>
      </c>
      <c r="L55" cm="1">
        <f t="array" ref="L55">STOWA2024_NDJF_T(A55*60,K55,I55,J55,"")</f>
        <v>37651.857661010887</v>
      </c>
      <c r="M55">
        <f t="shared" si="17"/>
        <v>2.6559114533026517E-5</v>
      </c>
    </row>
    <row r="56" spans="1:13" x14ac:dyDescent="0.3">
      <c r="A56">
        <v>24</v>
      </c>
      <c r="B56">
        <f t="shared" si="14"/>
        <v>8.3173218380018785E-6</v>
      </c>
      <c r="C56">
        <f t="shared" si="10"/>
        <v>8.3173218380018785E-6</v>
      </c>
      <c r="D56" t="s">
        <v>26</v>
      </c>
      <c r="E56" t="s">
        <v>19</v>
      </c>
      <c r="F56">
        <v>1</v>
      </c>
      <c r="G56">
        <f t="shared" si="15"/>
        <v>125</v>
      </c>
      <c r="I56">
        <v>2033</v>
      </c>
      <c r="J56" t="s">
        <v>25</v>
      </c>
      <c r="K56">
        <f t="shared" si="16"/>
        <v>127.5</v>
      </c>
      <c r="L56" cm="1">
        <f t="array" ref="L56">STOWA2024_NDJF_T(A56*60,K56,I56,J56,"")</f>
        <v>54819.173571287502</v>
      </c>
      <c r="M56">
        <f t="shared" si="17"/>
        <v>1.8241792695024638E-5</v>
      </c>
    </row>
    <row r="57" spans="1:13" x14ac:dyDescent="0.3">
      <c r="A57">
        <v>24</v>
      </c>
      <c r="B57">
        <f t="shared" si="14"/>
        <v>5.5863116951223954E-6</v>
      </c>
      <c r="C57">
        <f t="shared" si="10"/>
        <v>5.5863116951223954E-6</v>
      </c>
      <c r="D57" t="s">
        <v>26</v>
      </c>
      <c r="E57" t="s">
        <v>19</v>
      </c>
      <c r="F57">
        <v>1</v>
      </c>
      <c r="G57">
        <f t="shared" si="15"/>
        <v>130</v>
      </c>
      <c r="I57">
        <v>2033</v>
      </c>
      <c r="J57" t="s">
        <v>25</v>
      </c>
      <c r="K57">
        <f t="shared" si="16"/>
        <v>132.5</v>
      </c>
      <c r="L57" cm="1">
        <f t="array" ref="L57">STOWA2024_NDJF_T(A57*60,K57,I57,J57,"")</f>
        <v>79017.146800483082</v>
      </c>
      <c r="M57">
        <f t="shared" si="17"/>
        <v>1.2655480999902243E-5</v>
      </c>
    </row>
    <row r="58" spans="1:13" x14ac:dyDescent="0.3">
      <c r="A58">
        <v>24</v>
      </c>
      <c r="B58">
        <f t="shared" si="14"/>
        <v>3.7917777282449386E-6</v>
      </c>
      <c r="C58">
        <f t="shared" si="10"/>
        <v>3.7917777282449386E-6</v>
      </c>
      <c r="D58" t="s">
        <v>26</v>
      </c>
      <c r="E58" t="s">
        <v>19</v>
      </c>
      <c r="F58">
        <v>1</v>
      </c>
      <c r="G58">
        <f t="shared" si="15"/>
        <v>135</v>
      </c>
      <c r="I58">
        <v>2033</v>
      </c>
      <c r="J58" t="s">
        <v>25</v>
      </c>
      <c r="K58">
        <f t="shared" si="16"/>
        <v>137.5</v>
      </c>
      <c r="L58" cm="1">
        <f t="array" ref="L58">STOWA2024_NDJF_T(A58*60,K58,I58,J58,"")</f>
        <v>112819.66119033039</v>
      </c>
      <c r="M58">
        <f t="shared" si="17"/>
        <v>8.8637032716573044E-6</v>
      </c>
    </row>
    <row r="59" spans="1:13" x14ac:dyDescent="0.3">
      <c r="A59">
        <v>24</v>
      </c>
      <c r="B59">
        <f t="shared" si="14"/>
        <v>2.5994292305343469E-6</v>
      </c>
      <c r="C59">
        <f t="shared" si="10"/>
        <v>2.5994292305343469E-6</v>
      </c>
      <c r="D59" t="s">
        <v>26</v>
      </c>
      <c r="E59" t="s">
        <v>19</v>
      </c>
      <c r="F59">
        <v>1</v>
      </c>
      <c r="G59">
        <f t="shared" si="15"/>
        <v>140</v>
      </c>
      <c r="I59">
        <v>2033</v>
      </c>
      <c r="J59" t="s">
        <v>25</v>
      </c>
      <c r="K59">
        <f t="shared" si="16"/>
        <v>142.5</v>
      </c>
      <c r="L59" cm="1">
        <f t="array" ref="L59">STOWA2024_NDJF_T(A59*60,K59,I59,J59,"")</f>
        <v>159635.41719843665</v>
      </c>
      <c r="M59">
        <f t="shared" si="17"/>
        <v>6.2642740411229575E-6</v>
      </c>
    </row>
    <row r="60" spans="1:13" x14ac:dyDescent="0.3">
      <c r="A60">
        <v>24</v>
      </c>
      <c r="B60">
        <f t="shared" si="14"/>
        <v>1.798939600160043E-6</v>
      </c>
      <c r="C60">
        <f t="shared" si="10"/>
        <v>1.798939600160043E-6</v>
      </c>
      <c r="D60" t="s">
        <v>26</v>
      </c>
      <c r="E60" t="s">
        <v>19</v>
      </c>
      <c r="F60">
        <v>1</v>
      </c>
      <c r="G60">
        <f t="shared" si="15"/>
        <v>145</v>
      </c>
      <c r="I60">
        <v>2033</v>
      </c>
      <c r="J60" t="s">
        <v>25</v>
      </c>
      <c r="K60">
        <f t="shared" si="16"/>
        <v>147.5</v>
      </c>
      <c r="L60" cm="1">
        <f t="array" ref="L60">STOWA2024_NDJF_T(A60*60,K60,I60,J60,"")</f>
        <v>223947.39144877082</v>
      </c>
      <c r="M60">
        <f t="shared" si="17"/>
        <v>4.4653344409629145E-6</v>
      </c>
    </row>
    <row r="61" spans="1:13" x14ac:dyDescent="0.3">
      <c r="A61">
        <v>24</v>
      </c>
      <c r="B61">
        <f t="shared" si="14"/>
        <v>1.2562562800785559E-6</v>
      </c>
      <c r="C61">
        <f t="shared" si="10"/>
        <v>1.2562562800785559E-6</v>
      </c>
      <c r="D61" t="s">
        <v>26</v>
      </c>
      <c r="E61" t="s">
        <v>19</v>
      </c>
      <c r="F61">
        <v>1</v>
      </c>
      <c r="G61">
        <f t="shared" si="15"/>
        <v>150</v>
      </c>
      <c r="I61">
        <v>2033</v>
      </c>
      <c r="J61" t="s">
        <v>25</v>
      </c>
      <c r="K61">
        <f t="shared" si="16"/>
        <v>152.5</v>
      </c>
      <c r="L61" cm="1">
        <f t="array" ref="L61">STOWA2024_NDJF_T(A61*60,K61,I61,J61,"")</f>
        <v>311615.96878164529</v>
      </c>
      <c r="M61">
        <f t="shared" si="17"/>
        <v>3.2090781608843586E-6</v>
      </c>
    </row>
    <row r="62" spans="1:13" x14ac:dyDescent="0.3">
      <c r="A62">
        <v>24</v>
      </c>
      <c r="B62">
        <f t="shared" si="14"/>
        <v>8.8481520657049774E-7</v>
      </c>
      <c r="C62">
        <f t="shared" si="10"/>
        <v>8.8481520657049774E-7</v>
      </c>
      <c r="D62" t="s">
        <v>26</v>
      </c>
      <c r="E62" t="s">
        <v>19</v>
      </c>
      <c r="F62">
        <v>1</v>
      </c>
      <c r="G62">
        <f t="shared" si="15"/>
        <v>155</v>
      </c>
      <c r="I62">
        <v>2033</v>
      </c>
      <c r="J62" t="s">
        <v>25</v>
      </c>
      <c r="K62">
        <f t="shared" si="16"/>
        <v>157.5</v>
      </c>
      <c r="L62" cm="1">
        <f t="array" ref="L62">STOWA2024_NDJF_T(A62*60,K62,I62,J62,"")</f>
        <v>430243.91803173028</v>
      </c>
      <c r="M62">
        <f t="shared" si="17"/>
        <v>2.3242629543138609E-6</v>
      </c>
    </row>
    <row r="63" spans="1:13" x14ac:dyDescent="0.3">
      <c r="A63">
        <v>24</v>
      </c>
      <c r="B63" s="1">
        <f>M62</f>
        <v>2.3242629543138609E-6</v>
      </c>
      <c r="C63">
        <f t="shared" si="10"/>
        <v>2.3242629543138609E-6</v>
      </c>
      <c r="D63" t="s">
        <v>26</v>
      </c>
      <c r="E63" t="s">
        <v>19</v>
      </c>
      <c r="F63">
        <v>1</v>
      </c>
      <c r="G63">
        <f t="shared" si="15"/>
        <v>160</v>
      </c>
      <c r="I63">
        <v>2033</v>
      </c>
      <c r="J63" t="s">
        <v>25</v>
      </c>
      <c r="K63" s="1">
        <v>999</v>
      </c>
      <c r="L63" cm="1">
        <f t="array" ref="L63">STOWA2024_NDJF_T(A63*60,K63,I63,J63,"")</f>
        <v>1204495618273972.5</v>
      </c>
      <c r="M63">
        <f>1/L63</f>
        <v>8.3022302848472605E-16</v>
      </c>
    </row>
    <row r="64" spans="1:13" x14ac:dyDescent="0.3">
      <c r="A64">
        <v>48</v>
      </c>
      <c r="B64" s="1">
        <f>365.25*24/A64 - M64</f>
        <v>163.03004211502687</v>
      </c>
      <c r="C64">
        <f>B64</f>
        <v>163.03004211502687</v>
      </c>
      <c r="D64" t="s">
        <v>26</v>
      </c>
      <c r="E64" t="s">
        <v>19</v>
      </c>
      <c r="F64">
        <v>1</v>
      </c>
      <c r="G64">
        <v>10</v>
      </c>
      <c r="I64">
        <v>2033</v>
      </c>
      <c r="J64" t="s">
        <v>25</v>
      </c>
      <c r="K64" s="1">
        <v>12.5</v>
      </c>
      <c r="L64" cm="1">
        <f t="array" ref="L64">STOWA2024_NDJF_T(A64*60,K64,I64,J64,"")</f>
        <v>5.1033536579676672E-2</v>
      </c>
      <c r="M64">
        <f>1/L64</f>
        <v>19.59495788497313</v>
      </c>
    </row>
    <row r="65" spans="1:13" x14ac:dyDescent="0.3">
      <c r="A65">
        <v>48</v>
      </c>
      <c r="B65">
        <f t="shared" ref="B65:B69" si="18">M64-M65</f>
        <v>9.9613403677879298</v>
      </c>
      <c r="C65">
        <f t="shared" ref="C65:C94" si="19">B65</f>
        <v>9.9613403677879298</v>
      </c>
      <c r="D65" t="s">
        <v>26</v>
      </c>
      <c r="E65" t="s">
        <v>19</v>
      </c>
      <c r="F65">
        <v>1</v>
      </c>
      <c r="G65">
        <f t="shared" ref="G65:G69" si="20">G64+5</f>
        <v>15</v>
      </c>
      <c r="I65">
        <v>2033</v>
      </c>
      <c r="J65" t="s">
        <v>25</v>
      </c>
      <c r="K65">
        <f t="shared" ref="K65:K69" si="21">AVERAGE(G65:G66)</f>
        <v>17.5</v>
      </c>
      <c r="L65" cm="1">
        <f t="array" ref="L65">STOWA2024_NDJF_T(A65*60,K65,I65,J65,"")</f>
        <v>0.10380316617471284</v>
      </c>
      <c r="M65">
        <f t="shared" ref="M65:M69" si="22">1/L65</f>
        <v>9.6336175171852005</v>
      </c>
    </row>
    <row r="66" spans="1:13" x14ac:dyDescent="0.3">
      <c r="A66">
        <v>48</v>
      </c>
      <c r="B66">
        <f t="shared" si="18"/>
        <v>4.7670705238062947</v>
      </c>
      <c r="C66">
        <f t="shared" si="19"/>
        <v>4.7670705238062947</v>
      </c>
      <c r="D66" t="s">
        <v>26</v>
      </c>
      <c r="E66" t="s">
        <v>19</v>
      </c>
      <c r="F66">
        <v>1</v>
      </c>
      <c r="G66">
        <f t="shared" si="20"/>
        <v>20</v>
      </c>
      <c r="I66">
        <v>2033</v>
      </c>
      <c r="J66" t="s">
        <v>25</v>
      </c>
      <c r="K66">
        <f t="shared" si="21"/>
        <v>22.5</v>
      </c>
      <c r="L66" cm="1">
        <f t="array" ref="L66">STOWA2024_NDJF_T(A66*60,K66,I66,J66,"")</f>
        <v>0.205484505001294</v>
      </c>
      <c r="M66">
        <f t="shared" si="22"/>
        <v>4.8665469933789058</v>
      </c>
    </row>
    <row r="67" spans="1:13" x14ac:dyDescent="0.3">
      <c r="A67">
        <v>48</v>
      </c>
      <c r="B67">
        <f t="shared" si="18"/>
        <v>2.3454474074048339</v>
      </c>
      <c r="C67">
        <f t="shared" si="19"/>
        <v>2.3454474074048339</v>
      </c>
      <c r="D67" t="s">
        <v>26</v>
      </c>
      <c r="E67" t="s">
        <v>19</v>
      </c>
      <c r="F67">
        <v>1</v>
      </c>
      <c r="G67">
        <f t="shared" si="20"/>
        <v>25</v>
      </c>
      <c r="I67">
        <v>2033</v>
      </c>
      <c r="J67" t="s">
        <v>25</v>
      </c>
      <c r="K67">
        <f t="shared" si="21"/>
        <v>27.5</v>
      </c>
      <c r="L67" cm="1">
        <f t="array" ref="L67">STOWA2024_NDJF_T(A67*60,K67,I67,J67,"")</f>
        <v>0.39665232010802626</v>
      </c>
      <c r="M67">
        <f t="shared" si="22"/>
        <v>2.5210995859740719</v>
      </c>
    </row>
    <row r="68" spans="1:13" x14ac:dyDescent="0.3">
      <c r="A68">
        <v>48</v>
      </c>
      <c r="B68">
        <f t="shared" si="18"/>
        <v>1.184198040190616</v>
      </c>
      <c r="C68">
        <f t="shared" si="19"/>
        <v>1.184198040190616</v>
      </c>
      <c r="D68" t="s">
        <v>26</v>
      </c>
      <c r="E68" t="s">
        <v>19</v>
      </c>
      <c r="F68">
        <v>1</v>
      </c>
      <c r="G68">
        <f t="shared" si="20"/>
        <v>30</v>
      </c>
      <c r="I68">
        <v>2033</v>
      </c>
      <c r="J68" t="s">
        <v>25</v>
      </c>
      <c r="K68">
        <f t="shared" si="21"/>
        <v>32.5</v>
      </c>
      <c r="L68" cm="1">
        <f t="array" ref="L68">STOWA2024_NDJF_T(A68*60,K68,I68,J68,"")</f>
        <v>0.74799823753212613</v>
      </c>
      <c r="M68">
        <f t="shared" si="22"/>
        <v>1.3369015457834559</v>
      </c>
    </row>
    <row r="69" spans="1:13" x14ac:dyDescent="0.3">
      <c r="A69">
        <v>48</v>
      </c>
      <c r="B69">
        <f t="shared" si="18"/>
        <v>0.6122694563961576</v>
      </c>
      <c r="C69">
        <f t="shared" si="19"/>
        <v>0.6122694563961576</v>
      </c>
      <c r="D69" t="s">
        <v>26</v>
      </c>
      <c r="E69" t="s">
        <v>19</v>
      </c>
      <c r="F69">
        <v>1</v>
      </c>
      <c r="G69">
        <f t="shared" si="20"/>
        <v>35</v>
      </c>
      <c r="I69">
        <v>2033</v>
      </c>
      <c r="J69" t="s">
        <v>25</v>
      </c>
      <c r="K69">
        <f t="shared" si="21"/>
        <v>37.5</v>
      </c>
      <c r="L69" cm="1">
        <f t="array" ref="L69">STOWA2024_NDJF_T(A69*60,K69,I69,J69,"")</f>
        <v>1.3800106490530042</v>
      </c>
      <c r="M69">
        <f t="shared" si="22"/>
        <v>0.72463208938729828</v>
      </c>
    </row>
    <row r="70" spans="1:13" x14ac:dyDescent="0.3">
      <c r="A70">
        <v>48</v>
      </c>
      <c r="B70">
        <f>M69-M70</f>
        <v>0.32385128938795493</v>
      </c>
      <c r="C70">
        <f t="shared" si="19"/>
        <v>0.32385128938795493</v>
      </c>
      <c r="D70" t="s">
        <v>26</v>
      </c>
      <c r="E70" t="s">
        <v>19</v>
      </c>
      <c r="F70">
        <v>1</v>
      </c>
      <c r="G70">
        <f>G69+5</f>
        <v>40</v>
      </c>
      <c r="I70">
        <v>2033</v>
      </c>
      <c r="J70" t="s">
        <v>25</v>
      </c>
      <c r="K70">
        <f>AVERAGE(G70:G71)</f>
        <v>42.5</v>
      </c>
      <c r="L70" cm="1">
        <f t="array" ref="L70">STOWA2024_NDJF_T(A70*60,K70,I70,J70,"")</f>
        <v>2.49512950720603</v>
      </c>
      <c r="M70">
        <f>1/L70</f>
        <v>0.40078079999934335</v>
      </c>
    </row>
    <row r="71" spans="1:13" x14ac:dyDescent="0.3">
      <c r="A71">
        <v>48</v>
      </c>
      <c r="B71">
        <f t="shared" ref="B71:B93" si="23">M70-M71</f>
        <v>0.17486149256760541</v>
      </c>
      <c r="C71">
        <f t="shared" si="19"/>
        <v>0.17486149256760541</v>
      </c>
      <c r="D71" t="s">
        <v>26</v>
      </c>
      <c r="E71" t="s">
        <v>19</v>
      </c>
      <c r="F71">
        <v>1</v>
      </c>
      <c r="G71">
        <f t="shared" ref="G71:G94" si="24">G70+5</f>
        <v>45</v>
      </c>
      <c r="I71">
        <v>2033</v>
      </c>
      <c r="J71" t="s">
        <v>25</v>
      </c>
      <c r="K71">
        <f t="shared" ref="K71:K93" si="25">AVERAGE(G71:G72)</f>
        <v>47.5</v>
      </c>
      <c r="L71" cm="1">
        <f t="array" ref="L71">STOWA2024_NDJF_T(A71*60,K71,I71,J71,"")</f>
        <v>4.4263591782749794</v>
      </c>
      <c r="M71">
        <f t="shared" ref="M71:M93" si="26">1/L71</f>
        <v>0.22591930743173794</v>
      </c>
    </row>
    <row r="72" spans="1:13" x14ac:dyDescent="0.3">
      <c r="A72">
        <v>48</v>
      </c>
      <c r="B72">
        <f t="shared" si="23"/>
        <v>9.6277514371173933E-2</v>
      </c>
      <c r="C72">
        <f t="shared" si="19"/>
        <v>9.6277514371173933E-2</v>
      </c>
      <c r="D72" t="s">
        <v>26</v>
      </c>
      <c r="E72" t="s">
        <v>19</v>
      </c>
      <c r="F72">
        <v>1</v>
      </c>
      <c r="G72">
        <f t="shared" si="24"/>
        <v>50</v>
      </c>
      <c r="I72">
        <v>2033</v>
      </c>
      <c r="J72" t="s">
        <v>25</v>
      </c>
      <c r="K72">
        <f t="shared" si="25"/>
        <v>52.5</v>
      </c>
      <c r="L72" cm="1">
        <f t="array" ref="L72">STOWA2024_NDJF_T(A72*60,K72,I72,J72,"")</f>
        <v>7.7135619339423647</v>
      </c>
      <c r="M72">
        <f t="shared" si="26"/>
        <v>0.129641793060564</v>
      </c>
    </row>
    <row r="73" spans="1:13" x14ac:dyDescent="0.3">
      <c r="A73">
        <v>48</v>
      </c>
      <c r="B73">
        <f t="shared" si="23"/>
        <v>5.3991488755061115E-2</v>
      </c>
      <c r="C73">
        <f t="shared" si="19"/>
        <v>5.3991488755061115E-2</v>
      </c>
      <c r="D73" t="s">
        <v>26</v>
      </c>
      <c r="E73" t="s">
        <v>19</v>
      </c>
      <c r="F73">
        <v>1</v>
      </c>
      <c r="G73">
        <f t="shared" si="24"/>
        <v>55</v>
      </c>
      <c r="I73">
        <v>2033</v>
      </c>
      <c r="J73" t="s">
        <v>25</v>
      </c>
      <c r="K73">
        <f t="shared" si="25"/>
        <v>57.5</v>
      </c>
      <c r="L73" cm="1">
        <f t="array" ref="L73">STOWA2024_NDJF_T(A73*60,K73,I73,J73,"")</f>
        <v>13.218717481447841</v>
      </c>
      <c r="M73">
        <f t="shared" si="26"/>
        <v>7.5650304305502888E-2</v>
      </c>
    </row>
    <row r="74" spans="1:13" x14ac:dyDescent="0.3">
      <c r="A74">
        <v>48</v>
      </c>
      <c r="B74">
        <f t="shared" si="23"/>
        <v>3.0803637950319873E-2</v>
      </c>
      <c r="C74">
        <f t="shared" si="19"/>
        <v>3.0803637950319873E-2</v>
      </c>
      <c r="D74" t="s">
        <v>26</v>
      </c>
      <c r="E74" t="s">
        <v>19</v>
      </c>
      <c r="F74">
        <v>1</v>
      </c>
      <c r="G74">
        <f t="shared" si="24"/>
        <v>60</v>
      </c>
      <c r="I74">
        <v>2033</v>
      </c>
      <c r="J74" t="s">
        <v>25</v>
      </c>
      <c r="K74">
        <f t="shared" si="25"/>
        <v>62.5</v>
      </c>
      <c r="L74" cm="1">
        <f t="array" ref="L74">STOWA2024_NDJF_T(A74*60,K74,I74,J74,"")</f>
        <v>22.298201433302925</v>
      </c>
      <c r="M74">
        <f t="shared" si="26"/>
        <v>4.4846666355183015E-2</v>
      </c>
    </row>
    <row r="75" spans="1:13" x14ac:dyDescent="0.3">
      <c r="A75">
        <v>48</v>
      </c>
      <c r="B75">
        <f t="shared" si="23"/>
        <v>1.7862824035930737E-2</v>
      </c>
      <c r="C75">
        <f t="shared" si="19"/>
        <v>1.7862824035930737E-2</v>
      </c>
      <c r="D75" t="s">
        <v>26</v>
      </c>
      <c r="E75" t="s">
        <v>19</v>
      </c>
      <c r="F75">
        <v>1</v>
      </c>
      <c r="G75">
        <f t="shared" si="24"/>
        <v>65</v>
      </c>
      <c r="I75">
        <v>2033</v>
      </c>
      <c r="J75" t="s">
        <v>25</v>
      </c>
      <c r="K75">
        <f t="shared" si="25"/>
        <v>67.5</v>
      </c>
      <c r="L75" cm="1">
        <f t="array" ref="L75">STOWA2024_NDJF_T(A75*60,K75,I75,J75,"")</f>
        <v>37.059214479863961</v>
      </c>
      <c r="M75">
        <f t="shared" si="26"/>
        <v>2.6983842319252278E-2</v>
      </c>
    </row>
    <row r="76" spans="1:13" x14ac:dyDescent="0.3">
      <c r="A76">
        <v>48</v>
      </c>
      <c r="B76">
        <f t="shared" si="23"/>
        <v>1.0517986321054953E-2</v>
      </c>
      <c r="C76">
        <f t="shared" si="19"/>
        <v>1.0517986321054953E-2</v>
      </c>
      <c r="D76" t="s">
        <v>26</v>
      </c>
      <c r="E76" t="s">
        <v>19</v>
      </c>
      <c r="F76">
        <v>1</v>
      </c>
      <c r="G76">
        <f t="shared" si="24"/>
        <v>70</v>
      </c>
      <c r="I76">
        <v>2033</v>
      </c>
      <c r="J76" t="s">
        <v>25</v>
      </c>
      <c r="K76">
        <f t="shared" si="25"/>
        <v>72.5</v>
      </c>
      <c r="L76" cm="1">
        <f t="array" ref="L76">STOWA2024_NDJF_T(A76*60,K76,I76,J76,"")</f>
        <v>60.731734815941522</v>
      </c>
      <c r="M76">
        <f t="shared" si="26"/>
        <v>1.6465855998197325E-2</v>
      </c>
    </row>
    <row r="77" spans="1:13" x14ac:dyDescent="0.3">
      <c r="A77">
        <v>48</v>
      </c>
      <c r="B77">
        <f t="shared" si="23"/>
        <v>6.2837299728626447E-3</v>
      </c>
      <c r="C77">
        <f t="shared" si="19"/>
        <v>6.2837299728626447E-3</v>
      </c>
      <c r="D77" t="s">
        <v>26</v>
      </c>
      <c r="E77" t="s">
        <v>19</v>
      </c>
      <c r="F77">
        <v>1</v>
      </c>
      <c r="G77">
        <f t="shared" si="24"/>
        <v>75</v>
      </c>
      <c r="I77">
        <v>2033</v>
      </c>
      <c r="J77" t="s">
        <v>25</v>
      </c>
      <c r="K77">
        <f t="shared" si="25"/>
        <v>77.5</v>
      </c>
      <c r="L77" cm="1">
        <f t="array" ref="L77">STOWA2024_NDJF_T(A77*60,K77,I77,J77,"")</f>
        <v>98.211316331368096</v>
      </c>
      <c r="M77">
        <f t="shared" si="26"/>
        <v>1.018212602533468E-2</v>
      </c>
    </row>
    <row r="78" spans="1:13" x14ac:dyDescent="0.3">
      <c r="A78">
        <v>48</v>
      </c>
      <c r="B78">
        <f t="shared" si="23"/>
        <v>3.8058422791343791E-3</v>
      </c>
      <c r="C78">
        <f t="shared" si="19"/>
        <v>3.8058422791343791E-3</v>
      </c>
      <c r="D78" t="s">
        <v>26</v>
      </c>
      <c r="E78" t="s">
        <v>19</v>
      </c>
      <c r="F78">
        <v>1</v>
      </c>
      <c r="G78">
        <f t="shared" si="24"/>
        <v>80</v>
      </c>
      <c r="I78">
        <v>2033</v>
      </c>
      <c r="J78" t="s">
        <v>25</v>
      </c>
      <c r="K78">
        <f t="shared" si="25"/>
        <v>82.5</v>
      </c>
      <c r="L78" cm="1">
        <f t="array" ref="L78">STOWA2024_NDJF_T(A78*60,K78,I78,J78,"")</f>
        <v>156.83116370031544</v>
      </c>
      <c r="M78">
        <f t="shared" si="26"/>
        <v>6.3762837462003012E-3</v>
      </c>
    </row>
    <row r="79" spans="1:13" x14ac:dyDescent="0.3">
      <c r="A79">
        <v>48</v>
      </c>
      <c r="B79">
        <f t="shared" si="23"/>
        <v>2.3353260932039372E-3</v>
      </c>
      <c r="C79">
        <f t="shared" si="19"/>
        <v>2.3353260932039372E-3</v>
      </c>
      <c r="D79" t="s">
        <v>26</v>
      </c>
      <c r="E79" t="s">
        <v>19</v>
      </c>
      <c r="F79">
        <v>1</v>
      </c>
      <c r="G79">
        <f t="shared" si="24"/>
        <v>85</v>
      </c>
      <c r="I79">
        <v>2033</v>
      </c>
      <c r="J79" t="s">
        <v>25</v>
      </c>
      <c r="K79">
        <f t="shared" si="25"/>
        <v>87.5</v>
      </c>
      <c r="L79" cm="1">
        <f t="array" ref="L79">STOWA2024_NDJF_T(A79*60,K79,I79,J79,"")</f>
        <v>247.46609241462889</v>
      </c>
      <c r="M79">
        <f t="shared" si="26"/>
        <v>4.040957652996364E-3</v>
      </c>
    </row>
    <row r="80" spans="1:13" x14ac:dyDescent="0.3">
      <c r="A80">
        <v>48</v>
      </c>
      <c r="B80">
        <f t="shared" si="23"/>
        <v>1.4507309620581678E-3</v>
      </c>
      <c r="C80">
        <f t="shared" si="19"/>
        <v>1.4507309620581678E-3</v>
      </c>
      <c r="D80" t="s">
        <v>26</v>
      </c>
      <c r="E80" t="s">
        <v>19</v>
      </c>
      <c r="F80">
        <v>1</v>
      </c>
      <c r="G80">
        <f t="shared" si="24"/>
        <v>90</v>
      </c>
      <c r="I80">
        <v>2033</v>
      </c>
      <c r="J80" t="s">
        <v>25</v>
      </c>
      <c r="K80">
        <f t="shared" si="25"/>
        <v>92.5</v>
      </c>
      <c r="L80" cm="1">
        <f t="array" ref="L80">STOWA2024_NDJF_T(A80*60,K80,I80,J80,"")</f>
        <v>386.06659544450673</v>
      </c>
      <c r="M80">
        <f t="shared" si="26"/>
        <v>2.5902266909381961E-3</v>
      </c>
    </row>
    <row r="81" spans="1:13" x14ac:dyDescent="0.3">
      <c r="A81">
        <v>48</v>
      </c>
      <c r="B81">
        <f t="shared" si="23"/>
        <v>9.1186938903721135E-4</v>
      </c>
      <c r="C81">
        <f t="shared" si="19"/>
        <v>9.1186938903721135E-4</v>
      </c>
      <c r="D81" t="s">
        <v>26</v>
      </c>
      <c r="E81" t="s">
        <v>19</v>
      </c>
      <c r="F81">
        <v>1</v>
      </c>
      <c r="G81">
        <f t="shared" si="24"/>
        <v>95</v>
      </c>
      <c r="I81">
        <v>2033</v>
      </c>
      <c r="J81" t="s">
        <v>25</v>
      </c>
      <c r="K81">
        <f t="shared" si="25"/>
        <v>97.5</v>
      </c>
      <c r="L81" cm="1">
        <f t="array" ref="L81">STOWA2024_NDJF_T(A81*60,K81,I81,J81,"")</f>
        <v>595.82068661265032</v>
      </c>
      <c r="M81">
        <f t="shared" si="26"/>
        <v>1.6783573019009848E-3</v>
      </c>
    </row>
    <row r="82" spans="1:13" x14ac:dyDescent="0.3">
      <c r="A82">
        <v>48</v>
      </c>
      <c r="B82">
        <f t="shared" si="23"/>
        <v>5.7960896491836126E-4</v>
      </c>
      <c r="C82">
        <f t="shared" si="19"/>
        <v>5.7960896491836126E-4</v>
      </c>
      <c r="D82" t="s">
        <v>26</v>
      </c>
      <c r="E82" t="s">
        <v>19</v>
      </c>
      <c r="F82">
        <v>1</v>
      </c>
      <c r="G82">
        <f t="shared" si="24"/>
        <v>100</v>
      </c>
      <c r="I82">
        <v>2033</v>
      </c>
      <c r="J82" t="s">
        <v>25</v>
      </c>
      <c r="K82">
        <f t="shared" si="25"/>
        <v>102.5</v>
      </c>
      <c r="L82" cm="1">
        <f t="array" ref="L82">STOWA2024_NDJF_T(A82*60,K82,I82,J82,"")</f>
        <v>910.12651973262086</v>
      </c>
      <c r="M82">
        <f t="shared" si="26"/>
        <v>1.0987483369826235E-3</v>
      </c>
    </row>
    <row r="83" spans="1:13" x14ac:dyDescent="0.3">
      <c r="A83">
        <v>48</v>
      </c>
      <c r="B83">
        <f t="shared" si="23"/>
        <v>3.7234325447064846E-4</v>
      </c>
      <c r="C83">
        <f t="shared" si="19"/>
        <v>3.7234325447064846E-4</v>
      </c>
      <c r="D83" t="s">
        <v>26</v>
      </c>
      <c r="E83" t="s">
        <v>19</v>
      </c>
      <c r="F83">
        <v>1</v>
      </c>
      <c r="G83">
        <f t="shared" si="24"/>
        <v>105</v>
      </c>
      <c r="I83">
        <v>2033</v>
      </c>
      <c r="J83" t="s">
        <v>25</v>
      </c>
      <c r="K83">
        <f t="shared" si="25"/>
        <v>107.5</v>
      </c>
      <c r="L83" cm="1">
        <f t="array" ref="L83">STOWA2024_NDJF_T(A83*60,K83,I83,J83,"")</f>
        <v>1376.6423502185705</v>
      </c>
      <c r="M83">
        <f t="shared" si="26"/>
        <v>7.2640508251197507E-4</v>
      </c>
    </row>
    <row r="84" spans="1:13" x14ac:dyDescent="0.3">
      <c r="A84">
        <v>48</v>
      </c>
      <c r="B84">
        <f t="shared" si="23"/>
        <v>2.4163829019648687E-4</v>
      </c>
      <c r="C84">
        <f t="shared" si="19"/>
        <v>2.4163829019648687E-4</v>
      </c>
      <c r="D84" t="s">
        <v>26</v>
      </c>
      <c r="E84" t="s">
        <v>19</v>
      </c>
      <c r="F84">
        <v>1</v>
      </c>
      <c r="G84">
        <f t="shared" si="24"/>
        <v>110</v>
      </c>
      <c r="I84">
        <v>2033</v>
      </c>
      <c r="J84" t="s">
        <v>25</v>
      </c>
      <c r="K84">
        <f t="shared" si="25"/>
        <v>112.5</v>
      </c>
      <c r="L84" cm="1">
        <f t="array" ref="L84">STOWA2024_NDJF_T(A84*60,K84,I84,J84,"")</f>
        <v>2062.8475709392155</v>
      </c>
      <c r="M84">
        <f t="shared" si="26"/>
        <v>4.847667923154882E-4</v>
      </c>
    </row>
    <row r="85" spans="1:13" x14ac:dyDescent="0.3">
      <c r="A85">
        <v>48</v>
      </c>
      <c r="B85">
        <f t="shared" si="23"/>
        <v>1.5834912181736995E-4</v>
      </c>
      <c r="C85">
        <f t="shared" si="19"/>
        <v>1.5834912181736995E-4</v>
      </c>
      <c r="D85" t="s">
        <v>26</v>
      </c>
      <c r="E85" t="s">
        <v>19</v>
      </c>
      <c r="F85">
        <v>1</v>
      </c>
      <c r="G85">
        <f t="shared" si="24"/>
        <v>115</v>
      </c>
      <c r="I85">
        <v>2033</v>
      </c>
      <c r="J85" t="s">
        <v>25</v>
      </c>
      <c r="K85">
        <f t="shared" si="25"/>
        <v>117.5</v>
      </c>
      <c r="L85" cm="1">
        <f t="array" ref="L85">STOWA2024_NDJF_T(A85*60,K85,I85,J85,"")</f>
        <v>3063.5596365661977</v>
      </c>
      <c r="M85">
        <f t="shared" si="26"/>
        <v>3.2641767049811825E-4</v>
      </c>
    </row>
    <row r="86" spans="1:13" x14ac:dyDescent="0.3">
      <c r="A86">
        <v>48</v>
      </c>
      <c r="B86">
        <f t="shared" si="23"/>
        <v>1.0473284959331338E-4</v>
      </c>
      <c r="C86">
        <f t="shared" si="19"/>
        <v>1.0473284959331338E-4</v>
      </c>
      <c r="D86" t="s">
        <v>26</v>
      </c>
      <c r="E86" t="s">
        <v>19</v>
      </c>
      <c r="F86">
        <v>1</v>
      </c>
      <c r="G86">
        <f t="shared" si="24"/>
        <v>120</v>
      </c>
      <c r="I86">
        <v>2033</v>
      </c>
      <c r="J86" t="s">
        <v>25</v>
      </c>
      <c r="K86">
        <f t="shared" si="25"/>
        <v>122.5</v>
      </c>
      <c r="L86" cm="1">
        <f t="array" ref="L86">STOWA2024_NDJF_T(A86*60,K86,I86,J86,"")</f>
        <v>4510.9087573903698</v>
      </c>
      <c r="M86">
        <f t="shared" si="26"/>
        <v>2.2168482090480487E-4</v>
      </c>
    </row>
    <row r="87" spans="1:13" x14ac:dyDescent="0.3">
      <c r="A87">
        <v>48</v>
      </c>
      <c r="B87">
        <f t="shared" si="23"/>
        <v>6.9887297083515046E-5</v>
      </c>
      <c r="C87">
        <f t="shared" si="19"/>
        <v>6.9887297083515046E-5</v>
      </c>
      <c r="D87" t="s">
        <v>26</v>
      </c>
      <c r="E87" t="s">
        <v>19</v>
      </c>
      <c r="F87">
        <v>1</v>
      </c>
      <c r="G87">
        <f t="shared" si="24"/>
        <v>125</v>
      </c>
      <c r="I87">
        <v>2033</v>
      </c>
      <c r="J87" t="s">
        <v>25</v>
      </c>
      <c r="K87">
        <f t="shared" si="25"/>
        <v>127.5</v>
      </c>
      <c r="L87" cm="1">
        <f t="array" ref="L87">STOWA2024_NDJF_T(A87*60,K87,I87,J87,"")</f>
        <v>6587.7227429433769</v>
      </c>
      <c r="M87">
        <f t="shared" si="26"/>
        <v>1.5179752382128982E-4</v>
      </c>
    </row>
    <row r="88" spans="1:13" x14ac:dyDescent="0.3">
      <c r="A88">
        <v>48</v>
      </c>
      <c r="B88">
        <f t="shared" si="23"/>
        <v>4.7034951666019722E-5</v>
      </c>
      <c r="C88">
        <f t="shared" si="19"/>
        <v>4.7034951666019722E-5</v>
      </c>
      <c r="D88" t="s">
        <v>26</v>
      </c>
      <c r="E88" t="s">
        <v>19</v>
      </c>
      <c r="F88">
        <v>1</v>
      </c>
      <c r="G88">
        <f t="shared" si="24"/>
        <v>130</v>
      </c>
      <c r="I88">
        <v>2033</v>
      </c>
      <c r="J88" t="s">
        <v>25</v>
      </c>
      <c r="K88">
        <f t="shared" si="25"/>
        <v>132.5</v>
      </c>
      <c r="L88" cm="1">
        <f t="array" ref="L88">STOWA2024_NDJF_T(A88*60,K88,I88,J88,"")</f>
        <v>9545.3937358266248</v>
      </c>
      <c r="M88">
        <f t="shared" si="26"/>
        <v>1.047625721552701E-4</v>
      </c>
    </row>
    <row r="89" spans="1:13" x14ac:dyDescent="0.3">
      <c r="A89">
        <v>48</v>
      </c>
      <c r="B89">
        <f t="shared" si="23"/>
        <v>3.1913013189997804E-5</v>
      </c>
      <c r="C89">
        <f t="shared" si="19"/>
        <v>3.1913013189997804E-5</v>
      </c>
      <c r="D89" t="s">
        <v>26</v>
      </c>
      <c r="E89" t="s">
        <v>19</v>
      </c>
      <c r="F89">
        <v>1</v>
      </c>
      <c r="G89">
        <f t="shared" si="24"/>
        <v>135</v>
      </c>
      <c r="I89">
        <v>2033</v>
      </c>
      <c r="J89" t="s">
        <v>25</v>
      </c>
      <c r="K89">
        <f t="shared" si="25"/>
        <v>137.5</v>
      </c>
      <c r="L89" cm="1">
        <f t="array" ref="L89">STOWA2024_NDJF_T(A89*60,K89,I89,J89,"")</f>
        <v>13726.919067234221</v>
      </c>
      <c r="M89">
        <f t="shared" si="26"/>
        <v>7.2849558965272295E-5</v>
      </c>
    </row>
    <row r="90" spans="1:13" x14ac:dyDescent="0.3">
      <c r="A90">
        <v>48</v>
      </c>
      <c r="B90">
        <f t="shared" si="23"/>
        <v>2.1823616109743245E-5</v>
      </c>
      <c r="C90">
        <f t="shared" si="19"/>
        <v>2.1823616109743245E-5</v>
      </c>
      <c r="D90" t="s">
        <v>26</v>
      </c>
      <c r="E90" t="s">
        <v>19</v>
      </c>
      <c r="F90">
        <v>1</v>
      </c>
      <c r="G90">
        <f t="shared" si="24"/>
        <v>140</v>
      </c>
      <c r="I90">
        <v>2033</v>
      </c>
      <c r="J90" t="s">
        <v>25</v>
      </c>
      <c r="K90">
        <f t="shared" si="25"/>
        <v>142.5</v>
      </c>
      <c r="L90" cm="1">
        <f t="array" ref="L90">STOWA2024_NDJF_T(A90*60,K90,I90,J90,"")</f>
        <v>19597.874023245851</v>
      </c>
      <c r="M90">
        <f t="shared" si="26"/>
        <v>5.1025942855529051E-5</v>
      </c>
    </row>
    <row r="91" spans="1:13" x14ac:dyDescent="0.3">
      <c r="A91">
        <v>48</v>
      </c>
      <c r="B91">
        <f t="shared" si="23"/>
        <v>1.5036046568124522E-5</v>
      </c>
      <c r="C91">
        <f t="shared" si="19"/>
        <v>1.5036046568124522E-5</v>
      </c>
      <c r="D91" t="s">
        <v>26</v>
      </c>
      <c r="E91" t="s">
        <v>19</v>
      </c>
      <c r="F91">
        <v>1</v>
      </c>
      <c r="G91">
        <f t="shared" si="24"/>
        <v>145</v>
      </c>
      <c r="I91">
        <v>2033</v>
      </c>
      <c r="J91" t="s">
        <v>25</v>
      </c>
      <c r="K91">
        <f t="shared" si="25"/>
        <v>147.5</v>
      </c>
      <c r="L91" cm="1">
        <f t="array" ref="L91">STOWA2024_NDJF_T(A91*60,K91,I91,J91,"")</f>
        <v>27785.576040961598</v>
      </c>
      <c r="M91">
        <f t="shared" si="26"/>
        <v>3.5989896287404528E-5</v>
      </c>
    </row>
    <row r="92" spans="1:13" x14ac:dyDescent="0.3">
      <c r="A92">
        <v>48</v>
      </c>
      <c r="B92">
        <f t="shared" si="23"/>
        <v>1.0434823216402207E-5</v>
      </c>
      <c r="C92">
        <f t="shared" si="19"/>
        <v>1.0434823216402207E-5</v>
      </c>
      <c r="D92" t="s">
        <v>26</v>
      </c>
      <c r="E92" t="s">
        <v>19</v>
      </c>
      <c r="F92">
        <v>1</v>
      </c>
      <c r="G92">
        <f t="shared" si="24"/>
        <v>150</v>
      </c>
      <c r="I92">
        <v>2033</v>
      </c>
      <c r="J92" t="s">
        <v>25</v>
      </c>
      <c r="K92">
        <f t="shared" si="25"/>
        <v>152.5</v>
      </c>
      <c r="L92" cm="1">
        <f t="array" ref="L92">STOWA2024_NDJF_T(A92*60,K92,I92,J92,"")</f>
        <v>39131.173572526903</v>
      </c>
      <c r="M92">
        <f t="shared" si="26"/>
        <v>2.5555073071002321E-5</v>
      </c>
    </row>
    <row r="93" spans="1:13" x14ac:dyDescent="0.3">
      <c r="A93">
        <v>48</v>
      </c>
      <c r="B93">
        <f t="shared" si="23"/>
        <v>7.2921094809787064E-6</v>
      </c>
      <c r="C93">
        <f t="shared" si="19"/>
        <v>7.2921094809787064E-6</v>
      </c>
      <c r="D93" t="s">
        <v>26</v>
      </c>
      <c r="E93" t="s">
        <v>19</v>
      </c>
      <c r="F93">
        <v>1</v>
      </c>
      <c r="G93">
        <f t="shared" si="24"/>
        <v>155</v>
      </c>
      <c r="I93">
        <v>2033</v>
      </c>
      <c r="J93" t="s">
        <v>25</v>
      </c>
      <c r="K93">
        <f t="shared" si="25"/>
        <v>157.5</v>
      </c>
      <c r="L93" cm="1">
        <f t="array" ref="L93">STOWA2024_NDJF_T(A93*60,K93,I93,J93,"")</f>
        <v>54755.625781692041</v>
      </c>
      <c r="M93">
        <f t="shared" si="26"/>
        <v>1.8262963590023615E-5</v>
      </c>
    </row>
    <row r="94" spans="1:13" x14ac:dyDescent="0.3">
      <c r="A94">
        <v>48</v>
      </c>
      <c r="B94" s="1">
        <f>M93</f>
        <v>1.8262963590023615E-5</v>
      </c>
      <c r="C94">
        <f t="shared" si="19"/>
        <v>1.8262963590023615E-5</v>
      </c>
      <c r="D94" t="s">
        <v>26</v>
      </c>
      <c r="E94" t="s">
        <v>19</v>
      </c>
      <c r="F94">
        <v>1</v>
      </c>
      <c r="G94">
        <f t="shared" si="24"/>
        <v>160</v>
      </c>
      <c r="I94">
        <v>2033</v>
      </c>
      <c r="J94" t="s">
        <v>25</v>
      </c>
      <c r="K94" s="1">
        <v>999</v>
      </c>
      <c r="L94" cm="1">
        <f t="array" ref="L94">STOWA2024_NDJF_T(A94*60,K94,I94,J94,"")</f>
        <v>5914011763653819</v>
      </c>
      <c r="M94">
        <f>1/L94</f>
        <v>1.6908995787694815E-16</v>
      </c>
    </row>
    <row r="95" spans="1:13" x14ac:dyDescent="0.3">
      <c r="A95">
        <v>96</v>
      </c>
      <c r="B95" s="1">
        <f>365.25*24/A95 - M95</f>
        <v>65.155627232368175</v>
      </c>
      <c r="C95">
        <f>B95</f>
        <v>65.155627232368175</v>
      </c>
      <c r="D95" t="s">
        <v>26</v>
      </c>
      <c r="E95" t="s">
        <v>19</v>
      </c>
      <c r="F95">
        <v>1</v>
      </c>
      <c r="G95">
        <v>10</v>
      </c>
      <c r="I95">
        <v>2033</v>
      </c>
      <c r="J95" t="s">
        <v>25</v>
      </c>
      <c r="K95" s="1">
        <v>12.5</v>
      </c>
      <c r="L95" cm="1">
        <f t="array" ref="L95">STOWA2024_NDJF_T(A95*60,K95,I95,J95,"")</f>
        <v>3.8230869908786012E-2</v>
      </c>
      <c r="M95">
        <f>1/L95</f>
        <v>26.156872767631828</v>
      </c>
    </row>
    <row r="96" spans="1:13" x14ac:dyDescent="0.3">
      <c r="A96">
        <v>96</v>
      </c>
      <c r="B96">
        <f t="shared" ref="B96:B100" si="27">M95-M96</f>
        <v>9.9790081679970477</v>
      </c>
      <c r="C96">
        <f t="shared" ref="C96:C125" si="28">B96</f>
        <v>9.9790081679970477</v>
      </c>
      <c r="D96" t="s">
        <v>26</v>
      </c>
      <c r="E96" t="s">
        <v>19</v>
      </c>
      <c r="F96">
        <v>1</v>
      </c>
      <c r="G96">
        <f t="shared" ref="G96:G100" si="29">G95+5</f>
        <v>15</v>
      </c>
      <c r="I96">
        <v>2033</v>
      </c>
      <c r="J96" t="s">
        <v>25</v>
      </c>
      <c r="K96">
        <f t="shared" ref="K96:K100" si="30">AVERAGE(G96:G97)</f>
        <v>17.5</v>
      </c>
      <c r="L96" cm="1">
        <f t="array" ref="L96">STOWA2024_NDJF_T(A96*60,K96,I96,J96,"")</f>
        <v>6.1812855079932817E-2</v>
      </c>
      <c r="M96">
        <f t="shared" ref="M96:M100" si="31">1/L96</f>
        <v>16.177864599634781</v>
      </c>
    </row>
    <row r="97" spans="1:13" x14ac:dyDescent="0.3">
      <c r="A97">
        <v>96</v>
      </c>
      <c r="B97">
        <f t="shared" si="27"/>
        <v>6.1214254923651801</v>
      </c>
      <c r="C97">
        <f t="shared" si="28"/>
        <v>6.1214254923651801</v>
      </c>
      <c r="D97" t="s">
        <v>26</v>
      </c>
      <c r="E97" t="s">
        <v>19</v>
      </c>
      <c r="F97">
        <v>1</v>
      </c>
      <c r="G97">
        <f t="shared" si="29"/>
        <v>20</v>
      </c>
      <c r="I97">
        <v>2033</v>
      </c>
      <c r="J97" t="s">
        <v>25</v>
      </c>
      <c r="K97">
        <f t="shared" si="30"/>
        <v>22.5</v>
      </c>
      <c r="L97" cm="1">
        <f t="array" ref="L97">STOWA2024_NDJF_T(A97*60,K97,I97,J97,"")</f>
        <v>9.9438776423070058E-2</v>
      </c>
      <c r="M97">
        <f t="shared" si="31"/>
        <v>10.0564391072696</v>
      </c>
    </row>
    <row r="98" spans="1:13" x14ac:dyDescent="0.3">
      <c r="A98">
        <v>96</v>
      </c>
      <c r="B98">
        <f t="shared" si="27"/>
        <v>3.7743723708087558</v>
      </c>
      <c r="C98">
        <f t="shared" si="28"/>
        <v>3.7743723708087558</v>
      </c>
      <c r="D98" t="s">
        <v>26</v>
      </c>
      <c r="E98" t="s">
        <v>19</v>
      </c>
      <c r="F98">
        <v>1</v>
      </c>
      <c r="G98">
        <f t="shared" si="29"/>
        <v>25</v>
      </c>
      <c r="I98">
        <v>2033</v>
      </c>
      <c r="J98" t="s">
        <v>25</v>
      </c>
      <c r="K98">
        <f t="shared" si="30"/>
        <v>27.5</v>
      </c>
      <c r="L98" cm="1">
        <f t="array" ref="L98">STOWA2024_NDJF_T(A98*60,K98,I98,J98,"")</f>
        <v>0.15918328186423794</v>
      </c>
      <c r="M98">
        <f t="shared" si="31"/>
        <v>6.2820667364608447</v>
      </c>
    </row>
    <row r="99" spans="1:13" x14ac:dyDescent="0.3">
      <c r="A99">
        <v>96</v>
      </c>
      <c r="B99">
        <f t="shared" si="27"/>
        <v>2.3388369366513144</v>
      </c>
      <c r="C99">
        <f t="shared" si="28"/>
        <v>2.3388369366513144</v>
      </c>
      <c r="D99" t="s">
        <v>26</v>
      </c>
      <c r="E99" t="s">
        <v>19</v>
      </c>
      <c r="F99">
        <v>1</v>
      </c>
      <c r="G99">
        <f t="shared" si="29"/>
        <v>30</v>
      </c>
      <c r="I99">
        <v>2033</v>
      </c>
      <c r="J99" t="s">
        <v>25</v>
      </c>
      <c r="K99">
        <f t="shared" si="30"/>
        <v>32.5</v>
      </c>
      <c r="L99" cm="1">
        <f t="array" ref="L99">STOWA2024_NDJF_T(A99*60,K99,I99,J99,"")</f>
        <v>0.25359921961644311</v>
      </c>
      <c r="M99">
        <f t="shared" si="31"/>
        <v>3.9432297998095303</v>
      </c>
    </row>
    <row r="100" spans="1:13" x14ac:dyDescent="0.3">
      <c r="A100">
        <v>96</v>
      </c>
      <c r="B100">
        <f t="shared" si="27"/>
        <v>1.4563375343610003</v>
      </c>
      <c r="C100">
        <f t="shared" si="28"/>
        <v>1.4563375343610003</v>
      </c>
      <c r="D100" t="s">
        <v>26</v>
      </c>
      <c r="E100" t="s">
        <v>19</v>
      </c>
      <c r="F100">
        <v>1</v>
      </c>
      <c r="G100">
        <f t="shared" si="29"/>
        <v>35</v>
      </c>
      <c r="I100">
        <v>2033</v>
      </c>
      <c r="J100" t="s">
        <v>25</v>
      </c>
      <c r="K100">
        <f t="shared" si="30"/>
        <v>37.5</v>
      </c>
      <c r="L100" cm="1">
        <f t="array" ref="L100">STOWA2024_NDJF_T(A100*60,K100,I100,J100,"")</f>
        <v>0.4021082914983623</v>
      </c>
      <c r="M100">
        <f t="shared" si="31"/>
        <v>2.4868922654485299</v>
      </c>
    </row>
    <row r="101" spans="1:13" x14ac:dyDescent="0.3">
      <c r="A101">
        <v>96</v>
      </c>
      <c r="B101">
        <f>M100-M101</f>
        <v>0.91121002971324572</v>
      </c>
      <c r="C101">
        <f t="shared" si="28"/>
        <v>0.91121002971324572</v>
      </c>
      <c r="D101" t="s">
        <v>26</v>
      </c>
      <c r="E101" t="s">
        <v>19</v>
      </c>
      <c r="F101">
        <v>1</v>
      </c>
      <c r="G101">
        <f>G100+5</f>
        <v>40</v>
      </c>
      <c r="I101">
        <v>2033</v>
      </c>
      <c r="J101" t="s">
        <v>25</v>
      </c>
      <c r="K101">
        <f>AVERAGE(G101:G102)</f>
        <v>42.5</v>
      </c>
      <c r="L101" cm="1">
        <f t="array" ref="L101">STOWA2024_NDJF_T(A101*60,K101,I101,J101,"")</f>
        <v>0.63464572825710319</v>
      </c>
      <c r="M101">
        <f>1/L101</f>
        <v>1.5756822357352842</v>
      </c>
    </row>
    <row r="102" spans="1:13" x14ac:dyDescent="0.3">
      <c r="A102">
        <v>96</v>
      </c>
      <c r="B102">
        <f t="shared" ref="B102:B124" si="32">M101-M102</f>
        <v>0.57278683965905919</v>
      </c>
      <c r="C102">
        <f t="shared" si="28"/>
        <v>0.57278683965905919</v>
      </c>
      <c r="D102" t="s">
        <v>26</v>
      </c>
      <c r="E102" t="s">
        <v>19</v>
      </c>
      <c r="F102">
        <v>1</v>
      </c>
      <c r="G102">
        <f t="shared" ref="G102:G125" si="33">G101+5</f>
        <v>45</v>
      </c>
      <c r="I102">
        <v>2033</v>
      </c>
      <c r="J102" t="s">
        <v>25</v>
      </c>
      <c r="K102">
        <f t="shared" ref="K102:K124" si="34">AVERAGE(G102:G103)</f>
        <v>47.5</v>
      </c>
      <c r="L102" cm="1">
        <f t="array" ref="L102">STOWA2024_NDJF_T(A102*60,K102,I102,J102,"")</f>
        <v>0.997112963039263</v>
      </c>
      <c r="M102">
        <f t="shared" ref="M102:M124" si="35">1/L102</f>
        <v>1.002895396076225</v>
      </c>
    </row>
    <row r="103" spans="1:13" x14ac:dyDescent="0.3">
      <c r="A103">
        <v>96</v>
      </c>
      <c r="B103">
        <f t="shared" si="32"/>
        <v>0.36167188077823131</v>
      </c>
      <c r="C103">
        <f t="shared" si="28"/>
        <v>0.36167188077823131</v>
      </c>
      <c r="D103" t="s">
        <v>26</v>
      </c>
      <c r="E103" t="s">
        <v>19</v>
      </c>
      <c r="F103">
        <v>1</v>
      </c>
      <c r="G103">
        <f t="shared" si="33"/>
        <v>50</v>
      </c>
      <c r="I103">
        <v>2033</v>
      </c>
      <c r="J103" t="s">
        <v>25</v>
      </c>
      <c r="K103">
        <f t="shared" si="34"/>
        <v>52.5</v>
      </c>
      <c r="L103" cm="1">
        <f t="array" ref="L103">STOWA2024_NDJF_T(A103*60,K103,I103,J103,"")</f>
        <v>1.5595186017706686</v>
      </c>
      <c r="M103">
        <f t="shared" si="35"/>
        <v>0.64122351529799371</v>
      </c>
    </row>
    <row r="104" spans="1:13" x14ac:dyDescent="0.3">
      <c r="A104">
        <v>96</v>
      </c>
      <c r="B104">
        <f t="shared" si="32"/>
        <v>0.22948445752812358</v>
      </c>
      <c r="C104">
        <f t="shared" si="28"/>
        <v>0.22948445752812358</v>
      </c>
      <c r="D104" t="s">
        <v>26</v>
      </c>
      <c r="E104" t="s">
        <v>19</v>
      </c>
      <c r="F104">
        <v>1</v>
      </c>
      <c r="G104">
        <f t="shared" si="33"/>
        <v>55</v>
      </c>
      <c r="I104">
        <v>2033</v>
      </c>
      <c r="J104" t="s">
        <v>25</v>
      </c>
      <c r="K104">
        <f t="shared" si="34"/>
        <v>57.5</v>
      </c>
      <c r="L104" cm="1">
        <f t="array" ref="L104">STOWA2024_NDJF_T(A104*60,K104,I104,J104,"")</f>
        <v>2.4287227095150192</v>
      </c>
      <c r="M104">
        <f t="shared" si="35"/>
        <v>0.41173905776987013</v>
      </c>
    </row>
    <row r="105" spans="1:13" x14ac:dyDescent="0.3">
      <c r="A105">
        <v>96</v>
      </c>
      <c r="B105">
        <f t="shared" si="32"/>
        <v>0.14622245816982599</v>
      </c>
      <c r="C105">
        <f t="shared" si="28"/>
        <v>0.14622245816982599</v>
      </c>
      <c r="D105" t="s">
        <v>26</v>
      </c>
      <c r="E105" t="s">
        <v>19</v>
      </c>
      <c r="F105">
        <v>1</v>
      </c>
      <c r="G105">
        <f t="shared" si="33"/>
        <v>60</v>
      </c>
      <c r="I105">
        <v>2033</v>
      </c>
      <c r="J105" t="s">
        <v>25</v>
      </c>
      <c r="K105">
        <f t="shared" si="34"/>
        <v>62.5</v>
      </c>
      <c r="L105" cm="1">
        <f t="array" ref="L105">STOWA2024_NDJF_T(A105*60,K105,I105,J105,"")</f>
        <v>3.7662428695845418</v>
      </c>
      <c r="M105">
        <f t="shared" si="35"/>
        <v>0.26551659960004415</v>
      </c>
    </row>
    <row r="106" spans="1:13" x14ac:dyDescent="0.3">
      <c r="A106">
        <v>96</v>
      </c>
      <c r="B106">
        <f t="shared" si="32"/>
        <v>9.3575126143297771E-2</v>
      </c>
      <c r="C106">
        <f t="shared" si="28"/>
        <v>9.3575126143297771E-2</v>
      </c>
      <c r="D106" t="s">
        <v>26</v>
      </c>
      <c r="E106" t="s">
        <v>19</v>
      </c>
      <c r="F106">
        <v>1</v>
      </c>
      <c r="G106">
        <f t="shared" si="33"/>
        <v>65</v>
      </c>
      <c r="I106">
        <v>2033</v>
      </c>
      <c r="J106" t="s">
        <v>25</v>
      </c>
      <c r="K106">
        <f t="shared" si="34"/>
        <v>67.5</v>
      </c>
      <c r="L106" cm="1">
        <f t="array" ref="L106">STOWA2024_NDJF_T(A106*60,K106,I106,J106,"")</f>
        <v>5.8159324792081657</v>
      </c>
      <c r="M106">
        <f t="shared" si="35"/>
        <v>0.17194147345674637</v>
      </c>
    </row>
    <row r="107" spans="1:13" x14ac:dyDescent="0.3">
      <c r="A107">
        <v>96</v>
      </c>
      <c r="B107">
        <f t="shared" si="32"/>
        <v>6.013795718384693E-2</v>
      </c>
      <c r="C107">
        <f t="shared" si="28"/>
        <v>6.013795718384693E-2</v>
      </c>
      <c r="D107" t="s">
        <v>26</v>
      </c>
      <c r="E107" t="s">
        <v>19</v>
      </c>
      <c r="F107">
        <v>1</v>
      </c>
      <c r="G107">
        <f t="shared" si="33"/>
        <v>70</v>
      </c>
      <c r="I107">
        <v>2033</v>
      </c>
      <c r="J107" t="s">
        <v>25</v>
      </c>
      <c r="K107">
        <f t="shared" si="34"/>
        <v>72.5</v>
      </c>
      <c r="L107" cm="1">
        <f t="array" ref="L107">STOWA2024_NDJF_T(A107*60,K107,I107,J107,"")</f>
        <v>8.9442625181762239</v>
      </c>
      <c r="M107">
        <f t="shared" si="35"/>
        <v>0.11180351627289944</v>
      </c>
    </row>
    <row r="108" spans="1:13" x14ac:dyDescent="0.3">
      <c r="A108">
        <v>96</v>
      </c>
      <c r="B108">
        <f t="shared" si="32"/>
        <v>3.8810195391118948E-2</v>
      </c>
      <c r="C108">
        <f t="shared" si="28"/>
        <v>3.8810195391118948E-2</v>
      </c>
      <c r="D108" t="s">
        <v>26</v>
      </c>
      <c r="E108" t="s">
        <v>19</v>
      </c>
      <c r="F108">
        <v>1</v>
      </c>
      <c r="G108">
        <f t="shared" si="33"/>
        <v>75</v>
      </c>
      <c r="I108">
        <v>2033</v>
      </c>
      <c r="J108" t="s">
        <v>25</v>
      </c>
      <c r="K108">
        <f t="shared" si="34"/>
        <v>77.5</v>
      </c>
      <c r="L108" cm="1">
        <f t="array" ref="L108">STOWA2024_NDJF_T(A108*60,K108,I108,J108,"")</f>
        <v>13.699883604687523</v>
      </c>
      <c r="M108">
        <f t="shared" si="35"/>
        <v>7.2993320881780496E-2</v>
      </c>
    </row>
    <row r="109" spans="1:13" x14ac:dyDescent="0.3">
      <c r="A109">
        <v>96</v>
      </c>
      <c r="B109">
        <f t="shared" si="32"/>
        <v>2.5148477638405872E-2</v>
      </c>
      <c r="C109">
        <f t="shared" si="28"/>
        <v>2.5148477638405872E-2</v>
      </c>
      <c r="D109" t="s">
        <v>26</v>
      </c>
      <c r="E109" t="s">
        <v>19</v>
      </c>
      <c r="F109">
        <v>1</v>
      </c>
      <c r="G109">
        <f t="shared" si="33"/>
        <v>80</v>
      </c>
      <c r="I109">
        <v>2033</v>
      </c>
      <c r="J109" t="s">
        <v>25</v>
      </c>
      <c r="K109">
        <f t="shared" si="34"/>
        <v>82.5</v>
      </c>
      <c r="L109" cm="1">
        <f t="array" ref="L109">STOWA2024_NDJF_T(A109*60,K109,I109,J109,"")</f>
        <v>20.900894061106079</v>
      </c>
      <c r="M109">
        <f t="shared" si="35"/>
        <v>4.7844843243374624E-2</v>
      </c>
    </row>
    <row r="110" spans="1:13" x14ac:dyDescent="0.3">
      <c r="A110">
        <v>96</v>
      </c>
      <c r="B110">
        <f t="shared" si="32"/>
        <v>1.6362149250916384E-2</v>
      </c>
      <c r="C110">
        <f t="shared" si="28"/>
        <v>1.6362149250916384E-2</v>
      </c>
      <c r="D110" t="s">
        <v>26</v>
      </c>
      <c r="E110" t="s">
        <v>19</v>
      </c>
      <c r="F110">
        <v>1</v>
      </c>
      <c r="G110">
        <f t="shared" si="33"/>
        <v>85</v>
      </c>
      <c r="I110">
        <v>2033</v>
      </c>
      <c r="J110" t="s">
        <v>25</v>
      </c>
      <c r="K110">
        <f t="shared" si="34"/>
        <v>87.5</v>
      </c>
      <c r="L110" cm="1">
        <f t="array" ref="L110">STOWA2024_NDJF_T(A110*60,K110,I110,J110,"")</f>
        <v>31.763482510091183</v>
      </c>
      <c r="M110">
        <f t="shared" si="35"/>
        <v>3.148269399245824E-2</v>
      </c>
    </row>
    <row r="111" spans="1:13" x14ac:dyDescent="0.3">
      <c r="A111">
        <v>96</v>
      </c>
      <c r="B111">
        <f t="shared" si="32"/>
        <v>1.0687145003525821E-2</v>
      </c>
      <c r="C111">
        <f t="shared" si="28"/>
        <v>1.0687145003525821E-2</v>
      </c>
      <c r="D111" t="s">
        <v>26</v>
      </c>
      <c r="E111" t="s">
        <v>19</v>
      </c>
      <c r="F111">
        <v>1</v>
      </c>
      <c r="G111">
        <f t="shared" si="33"/>
        <v>90</v>
      </c>
      <c r="I111">
        <v>2033</v>
      </c>
      <c r="J111" t="s">
        <v>25</v>
      </c>
      <c r="K111">
        <f t="shared" si="34"/>
        <v>92.5</v>
      </c>
      <c r="L111" cm="1">
        <f t="array" ref="L111">STOWA2024_NDJF_T(A111*60,K111,I111,J111,"")</f>
        <v>48.087213303780011</v>
      </c>
      <c r="M111">
        <f t="shared" si="35"/>
        <v>2.0795548988932419E-2</v>
      </c>
    </row>
    <row r="112" spans="1:13" x14ac:dyDescent="0.3">
      <c r="A112">
        <v>96</v>
      </c>
      <c r="B112">
        <f t="shared" si="32"/>
        <v>7.0077986373117806E-3</v>
      </c>
      <c r="C112">
        <f t="shared" si="28"/>
        <v>7.0077986373117806E-3</v>
      </c>
      <c r="D112" t="s">
        <v>26</v>
      </c>
      <c r="E112" t="s">
        <v>19</v>
      </c>
      <c r="F112">
        <v>1</v>
      </c>
      <c r="G112">
        <f t="shared" si="33"/>
        <v>95</v>
      </c>
      <c r="I112">
        <v>2033</v>
      </c>
      <c r="J112" t="s">
        <v>25</v>
      </c>
      <c r="K112">
        <f t="shared" si="34"/>
        <v>97.5</v>
      </c>
      <c r="L112" cm="1">
        <f t="array" ref="L112">STOWA2024_NDJF_T(A112*60,K112,I112,J112,"")</f>
        <v>72.528148138572732</v>
      </c>
      <c r="M112">
        <f t="shared" si="35"/>
        <v>1.3787750351620639E-2</v>
      </c>
    </row>
    <row r="113" spans="1:13" x14ac:dyDescent="0.3">
      <c r="A113">
        <v>96</v>
      </c>
      <c r="B113">
        <f t="shared" si="32"/>
        <v>4.6124831842151281E-3</v>
      </c>
      <c r="C113">
        <f t="shared" si="28"/>
        <v>4.6124831842151281E-3</v>
      </c>
      <c r="D113" t="s">
        <v>26</v>
      </c>
      <c r="E113" t="s">
        <v>19</v>
      </c>
      <c r="F113">
        <v>1</v>
      </c>
      <c r="G113">
        <f t="shared" si="33"/>
        <v>100</v>
      </c>
      <c r="I113">
        <v>2033</v>
      </c>
      <c r="J113" t="s">
        <v>25</v>
      </c>
      <c r="K113">
        <f t="shared" si="34"/>
        <v>102.5</v>
      </c>
      <c r="L113" cm="1">
        <f t="array" ref="L113">STOWA2024_NDJF_T(A113*60,K113,I113,J113,"")</f>
        <v>108.98865196562662</v>
      </c>
      <c r="M113">
        <f t="shared" si="35"/>
        <v>9.1752671674055104E-3</v>
      </c>
    </row>
    <row r="114" spans="1:13" x14ac:dyDescent="0.3">
      <c r="A114">
        <v>96</v>
      </c>
      <c r="B114">
        <f t="shared" si="32"/>
        <v>3.047327279944583E-3</v>
      </c>
      <c r="C114">
        <f t="shared" si="28"/>
        <v>3.047327279944583E-3</v>
      </c>
      <c r="D114" t="s">
        <v>26</v>
      </c>
      <c r="E114" t="s">
        <v>19</v>
      </c>
      <c r="F114">
        <v>1</v>
      </c>
      <c r="G114">
        <f t="shared" si="33"/>
        <v>105</v>
      </c>
      <c r="I114">
        <v>2033</v>
      </c>
      <c r="J114" t="s">
        <v>25</v>
      </c>
      <c r="K114">
        <f t="shared" si="34"/>
        <v>107.5</v>
      </c>
      <c r="L114" cm="1">
        <f t="array" ref="L114">STOWA2024_NDJF_T(A114*60,K114,I114,J114,"")</f>
        <v>163.18697937070391</v>
      </c>
      <c r="M114">
        <f t="shared" si="35"/>
        <v>6.1279398874609274E-3</v>
      </c>
    </row>
    <row r="115" spans="1:13" x14ac:dyDescent="0.3">
      <c r="A115">
        <v>96</v>
      </c>
      <c r="B115">
        <f t="shared" si="32"/>
        <v>2.0206711878047855E-3</v>
      </c>
      <c r="C115">
        <f t="shared" si="28"/>
        <v>2.0206711878047855E-3</v>
      </c>
      <c r="D115" t="s">
        <v>26</v>
      </c>
      <c r="E115" t="s">
        <v>19</v>
      </c>
      <c r="F115">
        <v>1</v>
      </c>
      <c r="G115">
        <f t="shared" si="33"/>
        <v>110</v>
      </c>
      <c r="I115">
        <v>2033</v>
      </c>
      <c r="J115" t="s">
        <v>25</v>
      </c>
      <c r="K115">
        <f t="shared" si="34"/>
        <v>112.5</v>
      </c>
      <c r="L115" cm="1">
        <f t="array" ref="L115">STOWA2024_NDJF_T(A115*60,K115,I115,J115,"")</f>
        <v>243.47080094460813</v>
      </c>
      <c r="M115">
        <f t="shared" si="35"/>
        <v>4.1072686996561419E-3</v>
      </c>
    </row>
    <row r="116" spans="1:13" x14ac:dyDescent="0.3">
      <c r="A116">
        <v>96</v>
      </c>
      <c r="B116">
        <f t="shared" si="32"/>
        <v>1.3447344368690758E-3</v>
      </c>
      <c r="C116">
        <f t="shared" si="28"/>
        <v>1.3447344368690758E-3</v>
      </c>
      <c r="D116" t="s">
        <v>26</v>
      </c>
      <c r="E116" t="s">
        <v>19</v>
      </c>
      <c r="F116">
        <v>1</v>
      </c>
      <c r="G116">
        <f t="shared" si="33"/>
        <v>115</v>
      </c>
      <c r="I116">
        <v>2033</v>
      </c>
      <c r="J116" t="s">
        <v>25</v>
      </c>
      <c r="K116">
        <f t="shared" si="34"/>
        <v>117.5</v>
      </c>
      <c r="L116" cm="1">
        <f t="array" ref="L116">STOWA2024_NDJF_T(A116*60,K116,I116,J116,"")</f>
        <v>361.98646057374862</v>
      </c>
      <c r="M116">
        <f t="shared" si="35"/>
        <v>2.7625342627870661E-3</v>
      </c>
    </row>
    <row r="117" spans="1:13" x14ac:dyDescent="0.3">
      <c r="A117">
        <v>96</v>
      </c>
      <c r="B117">
        <f t="shared" si="32"/>
        <v>8.9807901112613688E-4</v>
      </c>
      <c r="C117">
        <f t="shared" si="28"/>
        <v>8.9807901112613688E-4</v>
      </c>
      <c r="D117" t="s">
        <v>26</v>
      </c>
      <c r="E117" t="s">
        <v>19</v>
      </c>
      <c r="F117">
        <v>1</v>
      </c>
      <c r="G117">
        <f t="shared" si="33"/>
        <v>120</v>
      </c>
      <c r="I117">
        <v>2033</v>
      </c>
      <c r="J117" t="s">
        <v>25</v>
      </c>
      <c r="K117">
        <f t="shared" si="34"/>
        <v>122.5</v>
      </c>
      <c r="L117" cm="1">
        <f t="array" ref="L117">STOWA2024_NDJF_T(A117*60,K117,I117,J117,"")</f>
        <v>536.34969201280705</v>
      </c>
      <c r="M117">
        <f t="shared" si="35"/>
        <v>1.8644552516609292E-3</v>
      </c>
    </row>
    <row r="118" spans="1:13" x14ac:dyDescent="0.3">
      <c r="A118">
        <v>96</v>
      </c>
      <c r="B118">
        <f t="shared" si="32"/>
        <v>6.0187073638973631E-4</v>
      </c>
      <c r="C118">
        <f t="shared" si="28"/>
        <v>6.0187073638973631E-4</v>
      </c>
      <c r="D118" t="s">
        <v>26</v>
      </c>
      <c r="E118" t="s">
        <v>19</v>
      </c>
      <c r="F118">
        <v>1</v>
      </c>
      <c r="G118">
        <f t="shared" si="33"/>
        <v>125</v>
      </c>
      <c r="I118">
        <v>2033</v>
      </c>
      <c r="J118" t="s">
        <v>25</v>
      </c>
      <c r="K118">
        <f t="shared" si="34"/>
        <v>127.5</v>
      </c>
      <c r="L118" cm="1">
        <f t="array" ref="L118">STOWA2024_NDJF_T(A118*60,K118,I118,J118,"")</f>
        <v>792.0261874787908</v>
      </c>
      <c r="M118">
        <f t="shared" si="35"/>
        <v>1.2625845152711929E-3</v>
      </c>
    </row>
    <row r="119" spans="1:13" x14ac:dyDescent="0.3">
      <c r="A119">
        <v>96</v>
      </c>
      <c r="B119">
        <f t="shared" si="32"/>
        <v>4.047405985868795E-4</v>
      </c>
      <c r="C119">
        <f t="shared" si="28"/>
        <v>4.047405985868795E-4</v>
      </c>
      <c r="D119" t="s">
        <v>26</v>
      </c>
      <c r="E119" t="s">
        <v>19</v>
      </c>
      <c r="F119">
        <v>1</v>
      </c>
      <c r="G119">
        <f t="shared" si="33"/>
        <v>130</v>
      </c>
      <c r="I119">
        <v>2033</v>
      </c>
      <c r="J119" t="s">
        <v>25</v>
      </c>
      <c r="K119">
        <f t="shared" si="34"/>
        <v>132.5</v>
      </c>
      <c r="L119" cm="1">
        <f t="array" ref="L119">STOWA2024_NDJF_T(A119*60,K119,I119,J119,"")</f>
        <v>1165.7132265565742</v>
      </c>
      <c r="M119">
        <f t="shared" si="35"/>
        <v>8.5784391668431337E-4</v>
      </c>
    </row>
    <row r="120" spans="1:13" x14ac:dyDescent="0.3">
      <c r="A120">
        <v>96</v>
      </c>
      <c r="B120">
        <f t="shared" si="32"/>
        <v>2.7309265955066686E-4</v>
      </c>
      <c r="C120">
        <f t="shared" si="28"/>
        <v>2.7309265955066686E-4</v>
      </c>
      <c r="D120" t="s">
        <v>26</v>
      </c>
      <c r="E120" t="s">
        <v>19</v>
      </c>
      <c r="F120">
        <v>1</v>
      </c>
      <c r="G120">
        <f t="shared" si="33"/>
        <v>135</v>
      </c>
      <c r="I120">
        <v>2033</v>
      </c>
      <c r="J120" t="s">
        <v>25</v>
      </c>
      <c r="K120">
        <f t="shared" si="34"/>
        <v>137.5</v>
      </c>
      <c r="L120" cm="1">
        <f t="array" ref="L120">STOWA2024_NDJF_T(A120*60,K120,I120,J120,"")</f>
        <v>1710.1288587250478</v>
      </c>
      <c r="M120">
        <f t="shared" si="35"/>
        <v>5.8475125713364651E-4</v>
      </c>
    </row>
    <row r="121" spans="1:13" x14ac:dyDescent="0.3">
      <c r="A121">
        <v>96</v>
      </c>
      <c r="B121">
        <f t="shared" si="32"/>
        <v>1.8487512836374821E-4</v>
      </c>
      <c r="C121">
        <f t="shared" si="28"/>
        <v>1.8487512836374821E-4</v>
      </c>
      <c r="D121" t="s">
        <v>26</v>
      </c>
      <c r="E121" t="s">
        <v>19</v>
      </c>
      <c r="F121">
        <v>1</v>
      </c>
      <c r="G121">
        <f t="shared" si="33"/>
        <v>140</v>
      </c>
      <c r="I121">
        <v>2033</v>
      </c>
      <c r="J121" t="s">
        <v>25</v>
      </c>
      <c r="K121">
        <f t="shared" si="34"/>
        <v>142.5</v>
      </c>
      <c r="L121" cm="1">
        <f t="array" ref="L121">STOWA2024_NDJF_T(A121*60,K121,I121,J121,"")</f>
        <v>2500.77443501368</v>
      </c>
      <c r="M121">
        <f t="shared" si="35"/>
        <v>3.998761287698983E-4</v>
      </c>
    </row>
    <row r="122" spans="1:13" x14ac:dyDescent="0.3">
      <c r="A122">
        <v>96</v>
      </c>
      <c r="B122">
        <f t="shared" si="32"/>
        <v>1.2556048316975739E-4</v>
      </c>
      <c r="C122">
        <f t="shared" si="28"/>
        <v>1.2556048316975739E-4</v>
      </c>
      <c r="D122" t="s">
        <v>26</v>
      </c>
      <c r="E122" t="s">
        <v>19</v>
      </c>
      <c r="F122">
        <v>1</v>
      </c>
      <c r="G122">
        <f t="shared" si="33"/>
        <v>145</v>
      </c>
      <c r="I122">
        <v>2033</v>
      </c>
      <c r="J122" t="s">
        <v>25</v>
      </c>
      <c r="K122">
        <f t="shared" si="34"/>
        <v>147.5</v>
      </c>
      <c r="L122" cm="1">
        <f t="array" ref="L122">STOWA2024_NDJF_T(A122*60,K122,I122,J122,"")</f>
        <v>3645.4355266985408</v>
      </c>
      <c r="M122">
        <f t="shared" si="35"/>
        <v>2.7431564560014091E-4</v>
      </c>
    </row>
    <row r="123" spans="1:13" x14ac:dyDescent="0.3">
      <c r="A123">
        <v>96</v>
      </c>
      <c r="B123">
        <f t="shared" si="32"/>
        <v>8.5551715961869091E-5</v>
      </c>
      <c r="C123">
        <f t="shared" si="28"/>
        <v>8.5551715961869091E-5</v>
      </c>
      <c r="D123" t="s">
        <v>26</v>
      </c>
      <c r="E123" t="s">
        <v>19</v>
      </c>
      <c r="F123">
        <v>1</v>
      </c>
      <c r="G123">
        <f t="shared" si="33"/>
        <v>150</v>
      </c>
      <c r="I123">
        <v>2033</v>
      </c>
      <c r="J123" t="s">
        <v>25</v>
      </c>
      <c r="K123">
        <f t="shared" si="34"/>
        <v>152.5</v>
      </c>
      <c r="L123" cm="1">
        <f t="array" ref="L123">STOWA2024_NDJF_T(A123*60,K123,I123,J123,"")</f>
        <v>5297.6222836444404</v>
      </c>
      <c r="M123">
        <f t="shared" si="35"/>
        <v>1.8876392963827182E-4</v>
      </c>
    </row>
    <row r="124" spans="1:13" x14ac:dyDescent="0.3">
      <c r="A124">
        <v>96</v>
      </c>
      <c r="B124">
        <f t="shared" si="32"/>
        <v>5.8473840372146458E-5</v>
      </c>
      <c r="C124">
        <f t="shared" si="28"/>
        <v>5.8473840372146458E-5</v>
      </c>
      <c r="D124" t="s">
        <v>26</v>
      </c>
      <c r="E124" t="s">
        <v>19</v>
      </c>
      <c r="F124">
        <v>1</v>
      </c>
      <c r="G124">
        <f t="shared" si="33"/>
        <v>155</v>
      </c>
      <c r="I124">
        <v>2033</v>
      </c>
      <c r="J124" t="s">
        <v>25</v>
      </c>
      <c r="K124">
        <f t="shared" si="34"/>
        <v>157.5</v>
      </c>
      <c r="L124" cm="1">
        <f t="array" ref="L124">STOWA2024_NDJF_T(A124*60,K124,I124,J124,"")</f>
        <v>7675.18086473515</v>
      </c>
      <c r="M124">
        <f t="shared" si="35"/>
        <v>1.3029008926612536E-4</v>
      </c>
    </row>
    <row r="125" spans="1:13" x14ac:dyDescent="0.3">
      <c r="A125">
        <v>96</v>
      </c>
      <c r="B125" s="1">
        <f>M124</f>
        <v>1.3029008926612536E-4</v>
      </c>
      <c r="C125">
        <f t="shared" si="28"/>
        <v>1.3029008926612536E-4</v>
      </c>
      <c r="D125" t="s">
        <v>26</v>
      </c>
      <c r="E125" t="s">
        <v>19</v>
      </c>
      <c r="F125">
        <v>1</v>
      </c>
      <c r="G125">
        <f t="shared" si="33"/>
        <v>160</v>
      </c>
      <c r="I125">
        <v>2033</v>
      </c>
      <c r="J125" t="s">
        <v>25</v>
      </c>
      <c r="K125" s="1">
        <v>666</v>
      </c>
      <c r="L125" cm="1">
        <f t="array" ref="L125">STOWA2024_NDJF_T(A125*60,K125,I125,J125,"")</f>
        <v>6037655374955935</v>
      </c>
      <c r="M125">
        <f>1/L125</f>
        <v>1.6562720756603276E-16</v>
      </c>
    </row>
    <row r="126" spans="1:13" x14ac:dyDescent="0.3">
      <c r="A126">
        <v>192</v>
      </c>
      <c r="B126" s="1">
        <f>365.25*24/A126 - M126</f>
        <v>20.707117774489834</v>
      </c>
      <c r="C126">
        <f>B126</f>
        <v>20.707117774489834</v>
      </c>
      <c r="D126" t="s">
        <v>26</v>
      </c>
      <c r="E126" t="s">
        <v>19</v>
      </c>
      <c r="F126">
        <v>1</v>
      </c>
      <c r="G126">
        <v>10</v>
      </c>
      <c r="I126">
        <v>2033</v>
      </c>
      <c r="J126" t="s">
        <v>25</v>
      </c>
      <c r="K126" s="1">
        <v>12.5</v>
      </c>
      <c r="L126" cm="1">
        <f t="array" ref="L126">STOWA2024_NDJF_T(A126*60,K126,I126,J126,"")</f>
        <v>4.0081554378773657E-2</v>
      </c>
      <c r="M126">
        <f>1/L126</f>
        <v>24.949132225510166</v>
      </c>
    </row>
    <row r="127" spans="1:13" x14ac:dyDescent="0.3">
      <c r="A127">
        <v>192</v>
      </c>
      <c r="B127">
        <f t="shared" ref="B127:B131" si="36">M126-M127</f>
        <v>6.0930756420958012</v>
      </c>
      <c r="C127">
        <f t="shared" ref="C127:C156" si="37">B127</f>
        <v>6.0930756420958012</v>
      </c>
      <c r="D127" t="s">
        <v>26</v>
      </c>
      <c r="E127" t="s">
        <v>19</v>
      </c>
      <c r="F127">
        <v>1</v>
      </c>
      <c r="G127">
        <f t="shared" ref="G127:G131" si="38">G126+5</f>
        <v>15</v>
      </c>
      <c r="I127">
        <v>2033</v>
      </c>
      <c r="J127" t="s">
        <v>25</v>
      </c>
      <c r="K127">
        <f t="shared" ref="K127:K131" si="39">AVERAGE(G127:G128)</f>
        <v>17.5</v>
      </c>
      <c r="L127" cm="1">
        <f t="array" ref="L127">STOWA2024_NDJF_T(A127*60,K127,I127,J127,"")</f>
        <v>5.3033358039431842E-2</v>
      </c>
      <c r="M127">
        <f t="shared" ref="M127:M131" si="40">1/L127</f>
        <v>18.856056583414365</v>
      </c>
    </row>
    <row r="128" spans="1:13" x14ac:dyDescent="0.3">
      <c r="A128">
        <v>192</v>
      </c>
      <c r="B128">
        <f t="shared" si="36"/>
        <v>4.6570983186937891</v>
      </c>
      <c r="C128">
        <f t="shared" si="37"/>
        <v>4.6570983186937891</v>
      </c>
      <c r="D128" t="s">
        <v>26</v>
      </c>
      <c r="E128" t="s">
        <v>19</v>
      </c>
      <c r="F128">
        <v>1</v>
      </c>
      <c r="G128">
        <f t="shared" si="38"/>
        <v>20</v>
      </c>
      <c r="I128">
        <v>2033</v>
      </c>
      <c r="J128" t="s">
        <v>25</v>
      </c>
      <c r="K128">
        <f t="shared" si="39"/>
        <v>22.5</v>
      </c>
      <c r="L128" cm="1">
        <f t="array" ref="L128">STOWA2024_NDJF_T(A128*60,K128,I128,J128,"")</f>
        <v>7.0427701902938109E-2</v>
      </c>
      <c r="M128">
        <f t="shared" si="40"/>
        <v>14.198958264720575</v>
      </c>
    </row>
    <row r="129" spans="1:13" x14ac:dyDescent="0.3">
      <c r="A129">
        <v>192</v>
      </c>
      <c r="B129">
        <f t="shared" si="36"/>
        <v>3.5469354535940987</v>
      </c>
      <c r="C129">
        <f t="shared" si="37"/>
        <v>3.5469354535940987</v>
      </c>
      <c r="D129" t="s">
        <v>26</v>
      </c>
      <c r="E129" t="s">
        <v>19</v>
      </c>
      <c r="F129">
        <v>1</v>
      </c>
      <c r="G129">
        <f t="shared" si="38"/>
        <v>25</v>
      </c>
      <c r="I129">
        <v>2033</v>
      </c>
      <c r="J129" t="s">
        <v>25</v>
      </c>
      <c r="K129">
        <f t="shared" si="39"/>
        <v>27.5</v>
      </c>
      <c r="L129" cm="1">
        <f t="array" ref="L129">STOWA2024_NDJF_T(A129*60,K129,I129,J129,"")</f>
        <v>9.3878882699674551E-2</v>
      </c>
      <c r="M129">
        <f t="shared" si="40"/>
        <v>10.652022811126477</v>
      </c>
    </row>
    <row r="130" spans="1:13" x14ac:dyDescent="0.3">
      <c r="A130">
        <v>192</v>
      </c>
      <c r="B130">
        <f t="shared" si="36"/>
        <v>2.6916261410318327</v>
      </c>
      <c r="C130">
        <f t="shared" si="37"/>
        <v>2.6916261410318327</v>
      </c>
      <c r="D130" t="s">
        <v>26</v>
      </c>
      <c r="E130" t="s">
        <v>19</v>
      </c>
      <c r="F130">
        <v>1</v>
      </c>
      <c r="G130">
        <f t="shared" si="38"/>
        <v>30</v>
      </c>
      <c r="I130">
        <v>2033</v>
      </c>
      <c r="J130" t="s">
        <v>25</v>
      </c>
      <c r="K130">
        <f t="shared" si="39"/>
        <v>32.5</v>
      </c>
      <c r="L130" cm="1">
        <f t="array" ref="L130">STOWA2024_NDJF_T(A130*60,K130,I130,J130,"")</f>
        <v>0.12562188059757964</v>
      </c>
      <c r="M130">
        <f t="shared" si="40"/>
        <v>7.960396670094644</v>
      </c>
    </row>
    <row r="131" spans="1:13" x14ac:dyDescent="0.3">
      <c r="A131">
        <v>192</v>
      </c>
      <c r="B131">
        <f t="shared" si="36"/>
        <v>2.0349702529032978</v>
      </c>
      <c r="C131">
        <f t="shared" si="37"/>
        <v>2.0349702529032978</v>
      </c>
      <c r="D131" t="s">
        <v>26</v>
      </c>
      <c r="E131" t="s">
        <v>19</v>
      </c>
      <c r="F131">
        <v>1</v>
      </c>
      <c r="G131">
        <f t="shared" si="38"/>
        <v>35</v>
      </c>
      <c r="I131">
        <v>2033</v>
      </c>
      <c r="J131" t="s">
        <v>25</v>
      </c>
      <c r="K131">
        <f t="shared" si="39"/>
        <v>37.5</v>
      </c>
      <c r="L131" cm="1">
        <f t="array" ref="L131">STOWA2024_NDJF_T(A131*60,K131,I131,J131,"")</f>
        <v>0.16876422549079603</v>
      </c>
      <c r="M131">
        <f t="shared" si="40"/>
        <v>5.9254264171913462</v>
      </c>
    </row>
    <row r="132" spans="1:13" x14ac:dyDescent="0.3">
      <c r="A132">
        <v>192</v>
      </c>
      <c r="B132">
        <f>M131-M132</f>
        <v>1.5326424094538531</v>
      </c>
      <c r="C132">
        <f t="shared" si="37"/>
        <v>1.5326424094538531</v>
      </c>
      <c r="D132" t="s">
        <v>26</v>
      </c>
      <c r="E132" t="s">
        <v>19</v>
      </c>
      <c r="F132">
        <v>1</v>
      </c>
      <c r="G132">
        <f>G131+5</f>
        <v>40</v>
      </c>
      <c r="I132">
        <v>2033</v>
      </c>
      <c r="J132" t="s">
        <v>25</v>
      </c>
      <c r="K132">
        <f>AVERAGE(G132:G133)</f>
        <v>42.5</v>
      </c>
      <c r="L132" cm="1">
        <f t="array" ref="L132">STOWA2024_NDJF_T(A132*60,K132,I132,J132,"")</f>
        <v>0.22764606642133783</v>
      </c>
      <c r="M132">
        <f>1/L132</f>
        <v>4.3927840077374931</v>
      </c>
    </row>
    <row r="133" spans="1:13" x14ac:dyDescent="0.3">
      <c r="A133">
        <v>192</v>
      </c>
      <c r="B133">
        <f t="shared" ref="B133:B155" si="41">M132-M133</f>
        <v>1.1497882284177101</v>
      </c>
      <c r="C133">
        <f t="shared" si="37"/>
        <v>1.1497882284177101</v>
      </c>
      <c r="D133" t="s">
        <v>26</v>
      </c>
      <c r="E133" t="s">
        <v>19</v>
      </c>
      <c r="F133">
        <v>1</v>
      </c>
      <c r="G133">
        <f t="shared" ref="G133:G156" si="42">G132+5</f>
        <v>45</v>
      </c>
      <c r="I133">
        <v>2033</v>
      </c>
      <c r="J133" t="s">
        <v>25</v>
      </c>
      <c r="K133">
        <f t="shared" ref="K133:K155" si="43">AVERAGE(G133:G134)</f>
        <v>47.5</v>
      </c>
      <c r="L133" cm="1">
        <f t="array" ref="L133">STOWA2024_NDJF_T(A133*60,K133,I133,J133,"")</f>
        <v>0.30835686138627955</v>
      </c>
      <c r="M133">
        <f t="shared" ref="M133:M155" si="44">1/L133</f>
        <v>3.242995779319783</v>
      </c>
    </row>
    <row r="134" spans="1:13" x14ac:dyDescent="0.3">
      <c r="A134">
        <v>192</v>
      </c>
      <c r="B134">
        <f t="shared" si="41"/>
        <v>0.8591144377118316</v>
      </c>
      <c r="C134">
        <f t="shared" si="37"/>
        <v>0.8591144377118316</v>
      </c>
      <c r="D134" t="s">
        <v>26</v>
      </c>
      <c r="E134" t="s">
        <v>19</v>
      </c>
      <c r="F134">
        <v>1</v>
      </c>
      <c r="G134">
        <f t="shared" si="42"/>
        <v>50</v>
      </c>
      <c r="I134">
        <v>2033</v>
      </c>
      <c r="J134" t="s">
        <v>25</v>
      </c>
      <c r="K134">
        <f t="shared" si="43"/>
        <v>52.5</v>
      </c>
      <c r="L134" cm="1">
        <f t="array" ref="L134">STOWA2024_NDJF_T(A134*60,K134,I134,J134,"")</f>
        <v>0.41948396614635614</v>
      </c>
      <c r="M134">
        <f t="shared" si="44"/>
        <v>2.3838813416079514</v>
      </c>
    </row>
    <row r="135" spans="1:13" x14ac:dyDescent="0.3">
      <c r="A135">
        <v>192</v>
      </c>
      <c r="B135">
        <f t="shared" si="41"/>
        <v>0.63924146878200916</v>
      </c>
      <c r="C135">
        <f t="shared" si="37"/>
        <v>0.63924146878200916</v>
      </c>
      <c r="D135" t="s">
        <v>26</v>
      </c>
      <c r="E135" t="s">
        <v>19</v>
      </c>
      <c r="F135">
        <v>1</v>
      </c>
      <c r="G135">
        <f t="shared" si="42"/>
        <v>55</v>
      </c>
      <c r="I135">
        <v>2033</v>
      </c>
      <c r="J135" t="s">
        <v>25</v>
      </c>
      <c r="K135">
        <f t="shared" si="43"/>
        <v>57.5</v>
      </c>
      <c r="L135" cm="1">
        <f t="array" ref="L135">STOWA2024_NDJF_T(A135*60,K135,I135,J135,"")</f>
        <v>0.57318419438632606</v>
      </c>
      <c r="M135">
        <f t="shared" si="44"/>
        <v>1.7446398728259422</v>
      </c>
    </row>
    <row r="136" spans="1:13" x14ac:dyDescent="0.3">
      <c r="A136">
        <v>192</v>
      </c>
      <c r="B136">
        <f t="shared" si="41"/>
        <v>0.47362613498019512</v>
      </c>
      <c r="C136">
        <f t="shared" si="37"/>
        <v>0.47362613498019512</v>
      </c>
      <c r="D136" t="s">
        <v>26</v>
      </c>
      <c r="E136" t="s">
        <v>19</v>
      </c>
      <c r="F136">
        <v>1</v>
      </c>
      <c r="G136">
        <f t="shared" si="42"/>
        <v>60</v>
      </c>
      <c r="I136">
        <v>2033</v>
      </c>
      <c r="J136" t="s">
        <v>25</v>
      </c>
      <c r="K136">
        <f t="shared" si="43"/>
        <v>62.5</v>
      </c>
      <c r="L136" cm="1">
        <f t="array" ref="L136">STOWA2024_NDJF_T(A136*60,K136,I136,J136,"")</f>
        <v>0.78677355737705024</v>
      </c>
      <c r="M136">
        <f t="shared" si="44"/>
        <v>1.2710137378457471</v>
      </c>
    </row>
    <row r="137" spans="1:13" x14ac:dyDescent="0.3">
      <c r="A137">
        <v>192</v>
      </c>
      <c r="B137">
        <f t="shared" si="41"/>
        <v>0.34930914718313633</v>
      </c>
      <c r="C137">
        <f t="shared" si="37"/>
        <v>0.34930914718313633</v>
      </c>
      <c r="D137" t="s">
        <v>26</v>
      </c>
      <c r="E137" t="s">
        <v>19</v>
      </c>
      <c r="F137">
        <v>1</v>
      </c>
      <c r="G137">
        <f t="shared" si="42"/>
        <v>65</v>
      </c>
      <c r="I137">
        <v>2033</v>
      </c>
      <c r="J137" t="s">
        <v>25</v>
      </c>
      <c r="K137">
        <f t="shared" si="43"/>
        <v>67.5</v>
      </c>
      <c r="L137" cm="1">
        <f t="array" ref="L137">STOWA2024_NDJF_T(A137*60,K137,I137,J137,"")</f>
        <v>1.0849463159135433</v>
      </c>
      <c r="M137">
        <f t="shared" si="44"/>
        <v>0.92170459066261079</v>
      </c>
    </row>
    <row r="138" spans="1:13" x14ac:dyDescent="0.3">
      <c r="A138">
        <v>192</v>
      </c>
      <c r="B138">
        <f t="shared" si="41"/>
        <v>0.25656548901831677</v>
      </c>
      <c r="C138">
        <f t="shared" si="37"/>
        <v>0.25656548901831677</v>
      </c>
      <c r="D138" t="s">
        <v>26</v>
      </c>
      <c r="E138" t="s">
        <v>19</v>
      </c>
      <c r="F138">
        <v>1</v>
      </c>
      <c r="G138">
        <f t="shared" si="42"/>
        <v>70</v>
      </c>
      <c r="I138">
        <v>2033</v>
      </c>
      <c r="J138" t="s">
        <v>25</v>
      </c>
      <c r="K138">
        <f t="shared" si="43"/>
        <v>72.5</v>
      </c>
      <c r="L138" cm="1">
        <f t="array" ref="L138">STOWA2024_NDJF_T(A138*60,K138,I138,J138,"")</f>
        <v>1.5034449147973628</v>
      </c>
      <c r="M138">
        <f t="shared" si="44"/>
        <v>0.66513910164429402</v>
      </c>
    </row>
    <row r="139" spans="1:13" x14ac:dyDescent="0.3">
      <c r="A139">
        <v>192</v>
      </c>
      <c r="B139">
        <f t="shared" si="41"/>
        <v>0.18752937821965515</v>
      </c>
      <c r="C139">
        <f t="shared" si="37"/>
        <v>0.18752937821965515</v>
      </c>
      <c r="D139" t="s">
        <v>26</v>
      </c>
      <c r="E139" t="s">
        <v>19</v>
      </c>
      <c r="F139">
        <v>1</v>
      </c>
      <c r="G139">
        <f t="shared" si="42"/>
        <v>75</v>
      </c>
      <c r="I139">
        <v>2033</v>
      </c>
      <c r="J139" t="s">
        <v>25</v>
      </c>
      <c r="K139">
        <f t="shared" si="43"/>
        <v>77.5</v>
      </c>
      <c r="L139" cm="1">
        <f t="array" ref="L139">STOWA2024_NDJF_T(A139*60,K139,I139,J139,"")</f>
        <v>2.0937597183525267</v>
      </c>
      <c r="M139">
        <f t="shared" si="44"/>
        <v>0.47760972342463887</v>
      </c>
    </row>
    <row r="140" spans="1:13" x14ac:dyDescent="0.3">
      <c r="A140">
        <v>192</v>
      </c>
      <c r="B140">
        <f t="shared" si="41"/>
        <v>0.13641173925120681</v>
      </c>
      <c r="C140">
        <f t="shared" si="37"/>
        <v>0.13641173925120681</v>
      </c>
      <c r="D140" t="s">
        <v>26</v>
      </c>
      <c r="E140" t="s">
        <v>19</v>
      </c>
      <c r="F140">
        <v>1</v>
      </c>
      <c r="G140">
        <f t="shared" si="42"/>
        <v>80</v>
      </c>
      <c r="I140">
        <v>2033</v>
      </c>
      <c r="J140" t="s">
        <v>25</v>
      </c>
      <c r="K140">
        <f t="shared" si="43"/>
        <v>82.5</v>
      </c>
      <c r="L140" cm="1">
        <f t="array" ref="L140">STOWA2024_NDJF_T(A140*60,K140,I140,J140,"")</f>
        <v>2.9308496719948285</v>
      </c>
      <c r="M140">
        <f t="shared" si="44"/>
        <v>0.34119798417343206</v>
      </c>
    </row>
    <row r="141" spans="1:13" x14ac:dyDescent="0.3">
      <c r="A141">
        <v>192</v>
      </c>
      <c r="B141">
        <f t="shared" si="41"/>
        <v>9.8733851682206331E-2</v>
      </c>
      <c r="C141">
        <f t="shared" si="37"/>
        <v>9.8733851682206331E-2</v>
      </c>
      <c r="D141" t="s">
        <v>26</v>
      </c>
      <c r="E141" t="s">
        <v>19</v>
      </c>
      <c r="F141">
        <v>1</v>
      </c>
      <c r="G141">
        <f t="shared" si="42"/>
        <v>85</v>
      </c>
      <c r="I141">
        <v>2033</v>
      </c>
      <c r="J141" t="s">
        <v>25</v>
      </c>
      <c r="K141">
        <f t="shared" si="43"/>
        <v>87.5</v>
      </c>
      <c r="L141" cm="1">
        <f t="array" ref="L141">STOWA2024_NDJF_T(A141*60,K141,I141,J141,"")</f>
        <v>4.124321357247295</v>
      </c>
      <c r="M141">
        <f t="shared" si="44"/>
        <v>0.24246413249122573</v>
      </c>
    </row>
    <row r="142" spans="1:13" x14ac:dyDescent="0.3">
      <c r="A142">
        <v>192</v>
      </c>
      <c r="B142">
        <f t="shared" si="41"/>
        <v>7.1101347867957215E-2</v>
      </c>
      <c r="C142">
        <f t="shared" si="37"/>
        <v>7.1101347867957215E-2</v>
      </c>
      <c r="D142" t="s">
        <v>26</v>
      </c>
      <c r="E142" t="s">
        <v>19</v>
      </c>
      <c r="F142">
        <v>1</v>
      </c>
      <c r="G142">
        <f t="shared" si="42"/>
        <v>90</v>
      </c>
      <c r="I142">
        <v>2033</v>
      </c>
      <c r="J142" t="s">
        <v>25</v>
      </c>
      <c r="K142">
        <f t="shared" si="43"/>
        <v>92.5</v>
      </c>
      <c r="L142" cm="1">
        <f t="array" ref="L142">STOWA2024_NDJF_T(A142*60,K142,I142,J142,"")</f>
        <v>5.835572771523549</v>
      </c>
      <c r="M142">
        <f t="shared" si="44"/>
        <v>0.17136278462326851</v>
      </c>
    </row>
    <row r="143" spans="1:13" x14ac:dyDescent="0.3">
      <c r="A143">
        <v>192</v>
      </c>
      <c r="B143">
        <f t="shared" si="41"/>
        <v>5.0930329605884159E-2</v>
      </c>
      <c r="C143">
        <f t="shared" si="37"/>
        <v>5.0930329605884159E-2</v>
      </c>
      <c r="D143" t="s">
        <v>26</v>
      </c>
      <c r="E143" t="s">
        <v>19</v>
      </c>
      <c r="F143">
        <v>1</v>
      </c>
      <c r="G143">
        <f t="shared" si="42"/>
        <v>95</v>
      </c>
      <c r="I143">
        <v>2033</v>
      </c>
      <c r="J143" t="s">
        <v>25</v>
      </c>
      <c r="K143">
        <f t="shared" si="43"/>
        <v>97.5</v>
      </c>
      <c r="L143" cm="1">
        <f t="array" ref="L143">STOWA2024_NDJF_T(A143*60,K143,I143,J143,"")</f>
        <v>8.3034095739030693</v>
      </c>
      <c r="M143">
        <f t="shared" si="44"/>
        <v>0.12043245501738435</v>
      </c>
    </row>
    <row r="144" spans="1:13" x14ac:dyDescent="0.3">
      <c r="A144">
        <v>192</v>
      </c>
      <c r="B144">
        <f t="shared" si="41"/>
        <v>3.6284890092771971E-2</v>
      </c>
      <c r="C144">
        <f t="shared" si="37"/>
        <v>3.6284890092771971E-2</v>
      </c>
      <c r="D144" t="s">
        <v>26</v>
      </c>
      <c r="E144" t="s">
        <v>19</v>
      </c>
      <c r="F144">
        <v>1</v>
      </c>
      <c r="G144">
        <f t="shared" si="42"/>
        <v>100</v>
      </c>
      <c r="I144">
        <v>2033</v>
      </c>
      <c r="J144" t="s">
        <v>25</v>
      </c>
      <c r="K144">
        <f t="shared" si="43"/>
        <v>102.5</v>
      </c>
      <c r="L144" cm="1">
        <f t="array" ref="L144">STOWA2024_NDJF_T(A144*60,K144,I144,J144,"")</f>
        <v>11.883885183081624</v>
      </c>
      <c r="M144">
        <f t="shared" si="44"/>
        <v>8.4147564924612381E-2</v>
      </c>
    </row>
    <row r="145" spans="1:13" x14ac:dyDescent="0.3">
      <c r="A145">
        <v>192</v>
      </c>
      <c r="B145">
        <f t="shared" si="41"/>
        <v>2.5704600660824459E-2</v>
      </c>
      <c r="C145">
        <f t="shared" si="37"/>
        <v>2.5704600660824459E-2</v>
      </c>
      <c r="D145" t="s">
        <v>26</v>
      </c>
      <c r="E145" t="s">
        <v>19</v>
      </c>
      <c r="F145">
        <v>1</v>
      </c>
      <c r="G145">
        <f t="shared" si="42"/>
        <v>105</v>
      </c>
      <c r="I145">
        <v>2033</v>
      </c>
      <c r="J145" t="s">
        <v>25</v>
      </c>
      <c r="K145">
        <f t="shared" si="43"/>
        <v>107.5</v>
      </c>
      <c r="L145" cm="1">
        <f t="array" ref="L145">STOWA2024_NDJF_T(A145*60,K145,I145,J145,"")</f>
        <v>17.11069951014812</v>
      </c>
      <c r="M145">
        <f t="shared" si="44"/>
        <v>5.8442964263787922E-2</v>
      </c>
    </row>
    <row r="146" spans="1:13" x14ac:dyDescent="0.3">
      <c r="A146">
        <v>192</v>
      </c>
      <c r="B146">
        <f t="shared" si="41"/>
        <v>1.8104413886514077E-2</v>
      </c>
      <c r="C146">
        <f t="shared" si="37"/>
        <v>1.8104413886514077E-2</v>
      </c>
      <c r="D146" t="s">
        <v>26</v>
      </c>
      <c r="E146" t="s">
        <v>19</v>
      </c>
      <c r="F146">
        <v>1</v>
      </c>
      <c r="G146">
        <f t="shared" si="42"/>
        <v>110</v>
      </c>
      <c r="I146">
        <v>2033</v>
      </c>
      <c r="J146" t="s">
        <v>25</v>
      </c>
      <c r="K146">
        <f t="shared" si="43"/>
        <v>112.5</v>
      </c>
      <c r="L146" cm="1">
        <f t="array" ref="L146">STOWA2024_NDJF_T(A146*60,K146,I146,J146,"")</f>
        <v>24.790181864427769</v>
      </c>
      <c r="M146">
        <f t="shared" si="44"/>
        <v>4.0338550377273845E-2</v>
      </c>
    </row>
    <row r="147" spans="1:13" x14ac:dyDescent="0.3">
      <c r="A147">
        <v>192</v>
      </c>
      <c r="B147">
        <f t="shared" si="41"/>
        <v>1.2674533050264076E-2</v>
      </c>
      <c r="C147">
        <f t="shared" si="37"/>
        <v>1.2674533050264076E-2</v>
      </c>
      <c r="D147" t="s">
        <v>26</v>
      </c>
      <c r="E147" t="s">
        <v>19</v>
      </c>
      <c r="F147">
        <v>1</v>
      </c>
      <c r="G147">
        <f t="shared" si="42"/>
        <v>115</v>
      </c>
      <c r="I147">
        <v>2033</v>
      </c>
      <c r="J147" t="s">
        <v>25</v>
      </c>
      <c r="K147">
        <f t="shared" si="43"/>
        <v>117.5</v>
      </c>
      <c r="L147" cm="1">
        <f t="array" ref="L147">STOWA2024_NDJF_T(A147*60,K147,I147,J147,"")</f>
        <v>36.148039822967064</v>
      </c>
      <c r="M147">
        <f t="shared" si="44"/>
        <v>2.7664017327009769E-2</v>
      </c>
    </row>
    <row r="148" spans="1:13" x14ac:dyDescent="0.3">
      <c r="A148">
        <v>192</v>
      </c>
      <c r="B148">
        <f t="shared" si="41"/>
        <v>8.818174330959553E-3</v>
      </c>
      <c r="C148">
        <f t="shared" si="37"/>
        <v>8.818174330959553E-3</v>
      </c>
      <c r="D148" t="s">
        <v>26</v>
      </c>
      <c r="E148" t="s">
        <v>19</v>
      </c>
      <c r="F148">
        <v>1</v>
      </c>
      <c r="G148">
        <f t="shared" si="42"/>
        <v>120</v>
      </c>
      <c r="I148">
        <v>2033</v>
      </c>
      <c r="J148" t="s">
        <v>25</v>
      </c>
      <c r="K148">
        <f t="shared" si="43"/>
        <v>122.5</v>
      </c>
      <c r="L148" cm="1">
        <f t="array" ref="L148">STOWA2024_NDJF_T(A148*60,K148,I148,J148,"")</f>
        <v>53.062099700691753</v>
      </c>
      <c r="M148">
        <f t="shared" si="44"/>
        <v>1.8845842996050216E-2</v>
      </c>
    </row>
    <row r="149" spans="1:13" x14ac:dyDescent="0.3">
      <c r="A149">
        <v>192</v>
      </c>
      <c r="B149">
        <f t="shared" si="41"/>
        <v>6.0954648653155936E-3</v>
      </c>
      <c r="C149">
        <f t="shared" si="37"/>
        <v>6.0954648653155936E-3</v>
      </c>
      <c r="D149" t="s">
        <v>26</v>
      </c>
      <c r="E149" t="s">
        <v>19</v>
      </c>
      <c r="F149">
        <v>1</v>
      </c>
      <c r="G149">
        <f t="shared" si="42"/>
        <v>125</v>
      </c>
      <c r="I149">
        <v>2033</v>
      </c>
      <c r="J149" t="s">
        <v>25</v>
      </c>
      <c r="K149">
        <f t="shared" si="43"/>
        <v>127.5</v>
      </c>
      <c r="L149" cm="1">
        <f t="array" ref="L149">STOWA2024_NDJF_T(A149*60,K149,I149,J149,"")</f>
        <v>78.429046554275345</v>
      </c>
      <c r="M149">
        <f t="shared" si="44"/>
        <v>1.2750378130734622E-2</v>
      </c>
    </row>
    <row r="150" spans="1:13" x14ac:dyDescent="0.3">
      <c r="A150">
        <v>192</v>
      </c>
      <c r="B150">
        <f t="shared" si="41"/>
        <v>4.1854756322851263E-3</v>
      </c>
      <c r="C150">
        <f t="shared" si="37"/>
        <v>4.1854756322851263E-3</v>
      </c>
      <c r="D150" t="s">
        <v>26</v>
      </c>
      <c r="E150" t="s">
        <v>19</v>
      </c>
      <c r="F150">
        <v>1</v>
      </c>
      <c r="G150">
        <f t="shared" si="42"/>
        <v>130</v>
      </c>
      <c r="I150">
        <v>2033</v>
      </c>
      <c r="J150" t="s">
        <v>25</v>
      </c>
      <c r="K150">
        <f t="shared" si="43"/>
        <v>132.5</v>
      </c>
      <c r="L150" cm="1">
        <f t="array" ref="L150">STOWA2024_NDJF_T(A150*60,K150,I150,J150,"")</f>
        <v>116.7555614533884</v>
      </c>
      <c r="M150">
        <f t="shared" si="44"/>
        <v>8.5649024984494962E-3</v>
      </c>
    </row>
    <row r="151" spans="1:13" x14ac:dyDescent="0.3">
      <c r="A151">
        <v>192</v>
      </c>
      <c r="B151">
        <f t="shared" si="41"/>
        <v>2.8540537388535622E-3</v>
      </c>
      <c r="C151">
        <f t="shared" si="37"/>
        <v>2.8540537388535622E-3</v>
      </c>
      <c r="D151" t="s">
        <v>26</v>
      </c>
      <c r="E151" t="s">
        <v>19</v>
      </c>
      <c r="F151">
        <v>1</v>
      </c>
      <c r="G151">
        <f t="shared" si="42"/>
        <v>135</v>
      </c>
      <c r="I151">
        <v>2033</v>
      </c>
      <c r="J151" t="s">
        <v>25</v>
      </c>
      <c r="K151">
        <f t="shared" si="43"/>
        <v>137.5</v>
      </c>
      <c r="L151" cm="1">
        <f t="array" ref="L151">STOWA2024_NDJF_T(A151*60,K151,I151,J151,"")</f>
        <v>175.1053200839369</v>
      </c>
      <c r="M151">
        <f t="shared" si="44"/>
        <v>5.710848759595934E-3</v>
      </c>
    </row>
    <row r="152" spans="1:13" x14ac:dyDescent="0.3">
      <c r="A152">
        <v>192</v>
      </c>
      <c r="B152">
        <f t="shared" si="41"/>
        <v>1.9322103672913676E-3</v>
      </c>
      <c r="C152">
        <f t="shared" si="37"/>
        <v>1.9322103672913676E-3</v>
      </c>
      <c r="D152" t="s">
        <v>26</v>
      </c>
      <c r="E152" t="s">
        <v>19</v>
      </c>
      <c r="F152">
        <v>1</v>
      </c>
      <c r="G152">
        <f t="shared" si="42"/>
        <v>140</v>
      </c>
      <c r="I152">
        <v>2033</v>
      </c>
      <c r="J152" t="s">
        <v>25</v>
      </c>
      <c r="K152">
        <f t="shared" si="43"/>
        <v>142.5</v>
      </c>
      <c r="L152" cm="1">
        <f t="array" ref="L152">STOWA2024_NDJF_T(A152*60,K152,I152,J152,"")</f>
        <v>264.64559351235158</v>
      </c>
      <c r="M152">
        <f t="shared" si="44"/>
        <v>3.7786383923045664E-3</v>
      </c>
    </row>
    <row r="153" spans="1:13" x14ac:dyDescent="0.3">
      <c r="A153">
        <v>192</v>
      </c>
      <c r="B153">
        <f t="shared" si="41"/>
        <v>1.2983944128890142E-3</v>
      </c>
      <c r="C153">
        <f t="shared" si="37"/>
        <v>1.2983944128890142E-3</v>
      </c>
      <c r="D153" t="s">
        <v>26</v>
      </c>
      <c r="E153" t="s">
        <v>19</v>
      </c>
      <c r="F153">
        <v>1</v>
      </c>
      <c r="G153">
        <f t="shared" si="42"/>
        <v>145</v>
      </c>
      <c r="I153">
        <v>2033</v>
      </c>
      <c r="J153" t="s">
        <v>25</v>
      </c>
      <c r="K153">
        <f t="shared" si="43"/>
        <v>147.5</v>
      </c>
      <c r="L153" cm="1">
        <f t="array" ref="L153">STOWA2024_NDJF_T(A153*60,K153,I153,J153,"")</f>
        <v>403.18614148421045</v>
      </c>
      <c r="M153">
        <f t="shared" si="44"/>
        <v>2.4802439794155522E-3</v>
      </c>
    </row>
    <row r="154" spans="1:13" x14ac:dyDescent="0.3">
      <c r="A154">
        <v>192</v>
      </c>
      <c r="B154">
        <f t="shared" si="41"/>
        <v>8.657154965192454E-4</v>
      </c>
      <c r="C154">
        <f t="shared" si="37"/>
        <v>8.657154965192454E-4</v>
      </c>
      <c r="D154" t="s">
        <v>26</v>
      </c>
      <c r="E154" t="s">
        <v>19</v>
      </c>
      <c r="F154">
        <v>1</v>
      </c>
      <c r="G154">
        <f t="shared" si="42"/>
        <v>150</v>
      </c>
      <c r="I154">
        <v>2033</v>
      </c>
      <c r="J154" t="s">
        <v>25</v>
      </c>
      <c r="K154">
        <f t="shared" si="43"/>
        <v>152.5</v>
      </c>
      <c r="L154" cm="1">
        <f t="array" ref="L154">STOWA2024_NDJF_T(A154*60,K154,I154,J154,"")</f>
        <v>619.37588007496618</v>
      </c>
      <c r="M154">
        <f t="shared" si="44"/>
        <v>1.6145284828963068E-3</v>
      </c>
    </row>
    <row r="155" spans="1:13" x14ac:dyDescent="0.3">
      <c r="A155">
        <v>192</v>
      </c>
      <c r="B155">
        <f t="shared" si="41"/>
        <v>5.7259787716774425E-4</v>
      </c>
      <c r="C155">
        <f t="shared" si="37"/>
        <v>5.7259787716774425E-4</v>
      </c>
      <c r="D155" t="s">
        <v>26</v>
      </c>
      <c r="E155" t="s">
        <v>19</v>
      </c>
      <c r="F155">
        <v>1</v>
      </c>
      <c r="G155">
        <f t="shared" si="42"/>
        <v>155</v>
      </c>
      <c r="I155">
        <v>2033</v>
      </c>
      <c r="J155" t="s">
        <v>25</v>
      </c>
      <c r="K155">
        <f t="shared" si="43"/>
        <v>157.5</v>
      </c>
      <c r="L155" cm="1">
        <f t="array" ref="L155">STOWA2024_NDJF_T(A155*60,K155,I155,J155,"")</f>
        <v>959.75681537904063</v>
      </c>
      <c r="M155">
        <f t="shared" si="44"/>
        <v>1.0419306057285625E-3</v>
      </c>
    </row>
    <row r="156" spans="1:13" x14ac:dyDescent="0.3">
      <c r="A156">
        <v>192</v>
      </c>
      <c r="B156" s="1">
        <f>M155</f>
        <v>1.0419306057285625E-3</v>
      </c>
      <c r="C156">
        <f t="shared" si="37"/>
        <v>1.0419306057285625E-3</v>
      </c>
      <c r="D156" t="s">
        <v>26</v>
      </c>
      <c r="E156" t="s">
        <v>19</v>
      </c>
      <c r="F156">
        <v>1</v>
      </c>
      <c r="G156">
        <f t="shared" si="42"/>
        <v>160</v>
      </c>
      <c r="I156">
        <v>2033</v>
      </c>
      <c r="J156" t="s">
        <v>25</v>
      </c>
      <c r="K156" s="1">
        <v>555</v>
      </c>
      <c r="L156" cm="1">
        <f t="array" ref="L156">STOWA2024_NDJF_T(A156*60,K156,I156,J156,"")</f>
        <v>1.5229258611430692E+287</v>
      </c>
      <c r="M156">
        <f>1/L156</f>
        <v>6.5663078257100816E-288</v>
      </c>
    </row>
    <row r="157" spans="1:13" x14ac:dyDescent="0.3">
      <c r="A157">
        <v>216</v>
      </c>
      <c r="B157" s="1">
        <f>365.25*24/A157 - M157</f>
        <v>16.69267757631934</v>
      </c>
      <c r="C157">
        <f>B157</f>
        <v>16.69267757631934</v>
      </c>
      <c r="D157" t="s">
        <v>26</v>
      </c>
      <c r="E157" t="s">
        <v>19</v>
      </c>
      <c r="F157">
        <v>1</v>
      </c>
      <c r="G157">
        <v>10</v>
      </c>
      <c r="I157">
        <v>2033</v>
      </c>
      <c r="J157" t="s">
        <v>25</v>
      </c>
      <c r="K157" s="1">
        <v>12.5</v>
      </c>
      <c r="L157" cm="1">
        <f t="array" ref="L157">STOWA2024_NDJF_T(A157*60,K157,I157,J157,"")</f>
        <v>4.1857369264818638E-2</v>
      </c>
      <c r="M157">
        <f>1/L157</f>
        <v>23.890655757013995</v>
      </c>
    </row>
    <row r="158" spans="1:13" x14ac:dyDescent="0.3">
      <c r="A158">
        <v>216</v>
      </c>
      <c r="B158">
        <f t="shared" ref="B158:B162" si="45">M157-M158</f>
        <v>5.304672816345807</v>
      </c>
      <c r="C158">
        <f t="shared" ref="C158:C187" si="46">B158</f>
        <v>5.304672816345807</v>
      </c>
      <c r="D158" t="s">
        <v>26</v>
      </c>
      <c r="E158" t="s">
        <v>19</v>
      </c>
      <c r="F158">
        <v>1</v>
      </c>
      <c r="G158">
        <f t="shared" ref="G158:G162" si="47">G157+5</f>
        <v>15</v>
      </c>
      <c r="I158">
        <v>2033</v>
      </c>
      <c r="J158" t="s">
        <v>25</v>
      </c>
      <c r="K158">
        <f t="shared" ref="K158:K162" si="48">AVERAGE(G158:G159)</f>
        <v>17.5</v>
      </c>
      <c r="L158" cm="1">
        <f t="array" ref="L158">STOWA2024_NDJF_T(A158*60,K158,I158,J158,"")</f>
        <v>5.380398783278173E-2</v>
      </c>
      <c r="M158">
        <f t="shared" ref="M158:M162" si="49">1/L158</f>
        <v>18.585982940668188</v>
      </c>
    </row>
    <row r="159" spans="1:13" x14ac:dyDescent="0.3">
      <c r="A159">
        <v>216</v>
      </c>
      <c r="B159">
        <f t="shared" si="45"/>
        <v>4.184882077421415</v>
      </c>
      <c r="C159">
        <f t="shared" si="46"/>
        <v>4.184882077421415</v>
      </c>
      <c r="D159" t="s">
        <v>26</v>
      </c>
      <c r="E159" t="s">
        <v>19</v>
      </c>
      <c r="F159">
        <v>1</v>
      </c>
      <c r="G159">
        <f t="shared" si="47"/>
        <v>20</v>
      </c>
      <c r="I159">
        <v>2033</v>
      </c>
      <c r="J159" t="s">
        <v>25</v>
      </c>
      <c r="K159">
        <f t="shared" si="48"/>
        <v>22.5</v>
      </c>
      <c r="L159" cm="1">
        <f t="array" ref="L159">STOWA2024_NDJF_T(A159*60,K159,I159,J159,"")</f>
        <v>6.9439135903291413E-2</v>
      </c>
      <c r="M159">
        <f t="shared" si="49"/>
        <v>14.401100863246773</v>
      </c>
    </row>
    <row r="160" spans="1:13" x14ac:dyDescent="0.3">
      <c r="A160">
        <v>216</v>
      </c>
      <c r="B160">
        <f t="shared" si="45"/>
        <v>3.2890346298104891</v>
      </c>
      <c r="C160">
        <f t="shared" si="46"/>
        <v>3.2890346298104891</v>
      </c>
      <c r="D160" t="s">
        <v>26</v>
      </c>
      <c r="E160" t="s">
        <v>19</v>
      </c>
      <c r="F160">
        <v>1</v>
      </c>
      <c r="G160">
        <f t="shared" si="47"/>
        <v>25</v>
      </c>
      <c r="I160">
        <v>2033</v>
      </c>
      <c r="J160" t="s">
        <v>25</v>
      </c>
      <c r="K160">
        <f t="shared" si="48"/>
        <v>27.5</v>
      </c>
      <c r="L160" cm="1">
        <f t="array" ref="L160">STOWA2024_NDJF_T(A160*60,K160,I160,J160,"")</f>
        <v>8.9992264174145492E-2</v>
      </c>
      <c r="M160">
        <f t="shared" si="49"/>
        <v>11.112066233436284</v>
      </c>
    </row>
    <row r="161" spans="1:13" x14ac:dyDescent="0.3">
      <c r="A161">
        <v>216</v>
      </c>
      <c r="B161">
        <f t="shared" si="45"/>
        <v>2.5747011872549983</v>
      </c>
      <c r="C161">
        <f t="shared" si="46"/>
        <v>2.5747011872549983</v>
      </c>
      <c r="D161" t="s">
        <v>26</v>
      </c>
      <c r="E161" t="s">
        <v>19</v>
      </c>
      <c r="F161">
        <v>1</v>
      </c>
      <c r="G161">
        <f t="shared" si="47"/>
        <v>30</v>
      </c>
      <c r="I161">
        <v>2033</v>
      </c>
      <c r="J161" t="s">
        <v>25</v>
      </c>
      <c r="K161">
        <f t="shared" si="48"/>
        <v>32.5</v>
      </c>
      <c r="L161" cm="1">
        <f t="array" ref="L161">STOWA2024_NDJF_T(A161*60,K161,I161,J161,"")</f>
        <v>0.11713215899644519</v>
      </c>
      <c r="M161">
        <f t="shared" si="49"/>
        <v>8.5373650461812858</v>
      </c>
    </row>
    <row r="162" spans="1:13" x14ac:dyDescent="0.3">
      <c r="A162">
        <v>216</v>
      </c>
      <c r="B162">
        <f t="shared" si="45"/>
        <v>2.0072596919378327</v>
      </c>
      <c r="C162">
        <f t="shared" si="46"/>
        <v>2.0072596919378327</v>
      </c>
      <c r="D162" t="s">
        <v>26</v>
      </c>
      <c r="E162" t="s">
        <v>19</v>
      </c>
      <c r="F162">
        <v>1</v>
      </c>
      <c r="G162">
        <f t="shared" si="47"/>
        <v>35</v>
      </c>
      <c r="I162">
        <v>2033</v>
      </c>
      <c r="J162" t="s">
        <v>25</v>
      </c>
      <c r="K162">
        <f t="shared" si="48"/>
        <v>37.5</v>
      </c>
      <c r="L162" cm="1">
        <f t="array" ref="L162">STOWA2024_NDJF_T(A162*60,K162,I162,J162,"")</f>
        <v>0.15313688612239171</v>
      </c>
      <c r="M162">
        <f t="shared" si="49"/>
        <v>6.5301053542434531</v>
      </c>
    </row>
    <row r="163" spans="1:13" x14ac:dyDescent="0.3">
      <c r="A163">
        <v>216</v>
      </c>
      <c r="B163">
        <f>M162-M163</f>
        <v>1.5582606662008471</v>
      </c>
      <c r="C163">
        <f t="shared" si="46"/>
        <v>1.5582606662008471</v>
      </c>
      <c r="D163" t="s">
        <v>26</v>
      </c>
      <c r="E163" t="s">
        <v>19</v>
      </c>
      <c r="F163">
        <v>1</v>
      </c>
      <c r="G163">
        <f>G162+5</f>
        <v>40</v>
      </c>
      <c r="I163">
        <v>2033</v>
      </c>
      <c r="J163" t="s">
        <v>25</v>
      </c>
      <c r="K163">
        <f>AVERAGE(G163:G164)</f>
        <v>42.5</v>
      </c>
      <c r="L163" cm="1">
        <f t="array" ref="L163">STOWA2024_NDJF_T(A163*60,K163,I163,J163,"")</f>
        <v>0.2011325901641742</v>
      </c>
      <c r="M163">
        <f>1/L163</f>
        <v>4.9718446880426059</v>
      </c>
    </row>
    <row r="164" spans="1:13" x14ac:dyDescent="0.3">
      <c r="A164">
        <v>216</v>
      </c>
      <c r="B164">
        <f t="shared" ref="B164:B186" si="50">M163-M164</f>
        <v>1.2044064809566914</v>
      </c>
      <c r="C164">
        <f t="shared" si="46"/>
        <v>1.2044064809566914</v>
      </c>
      <c r="D164" t="s">
        <v>26</v>
      </c>
      <c r="E164" t="s">
        <v>19</v>
      </c>
      <c r="F164">
        <v>1</v>
      </c>
      <c r="G164">
        <f t="shared" ref="G164:G187" si="51">G163+5</f>
        <v>45</v>
      </c>
      <c r="I164">
        <v>2033</v>
      </c>
      <c r="J164" t="s">
        <v>25</v>
      </c>
      <c r="K164">
        <f t="shared" ref="K164:K186" si="52">AVERAGE(G164:G165)</f>
        <v>47.5</v>
      </c>
      <c r="L164" cm="1">
        <f t="array" ref="L164">STOWA2024_NDJF_T(A164*60,K164,I164,J164,"")</f>
        <v>0.26543235616158722</v>
      </c>
      <c r="M164">
        <f t="shared" ref="M164:M186" si="53">1/L164</f>
        <v>3.7674382070859145</v>
      </c>
    </row>
    <row r="165" spans="1:13" x14ac:dyDescent="0.3">
      <c r="A165">
        <v>216</v>
      </c>
      <c r="B165">
        <f t="shared" si="50"/>
        <v>0.92671455351465859</v>
      </c>
      <c r="C165">
        <f t="shared" si="46"/>
        <v>0.92671455351465859</v>
      </c>
      <c r="D165" t="s">
        <v>26</v>
      </c>
      <c r="E165" t="s">
        <v>19</v>
      </c>
      <c r="F165">
        <v>1</v>
      </c>
      <c r="G165">
        <f t="shared" si="51"/>
        <v>50</v>
      </c>
      <c r="I165">
        <v>2033</v>
      </c>
      <c r="J165" t="s">
        <v>25</v>
      </c>
      <c r="K165">
        <f t="shared" si="52"/>
        <v>52.5</v>
      </c>
      <c r="L165" cm="1">
        <f t="array" ref="L165">STOWA2024_NDJF_T(A165*60,K165,I165,J165,"")</f>
        <v>0.35202297792776704</v>
      </c>
      <c r="M165">
        <f t="shared" si="53"/>
        <v>2.8407236535712559</v>
      </c>
    </row>
    <row r="166" spans="1:13" x14ac:dyDescent="0.3">
      <c r="A166">
        <v>216</v>
      </c>
      <c r="B166">
        <f t="shared" si="50"/>
        <v>0.70966068744713118</v>
      </c>
      <c r="C166">
        <f t="shared" si="46"/>
        <v>0.70966068744713118</v>
      </c>
      <c r="D166" t="s">
        <v>26</v>
      </c>
      <c r="E166" t="s">
        <v>19</v>
      </c>
      <c r="F166">
        <v>1</v>
      </c>
      <c r="G166">
        <f t="shared" si="51"/>
        <v>55</v>
      </c>
      <c r="I166">
        <v>2033</v>
      </c>
      <c r="J166" t="s">
        <v>25</v>
      </c>
      <c r="K166">
        <f t="shared" si="52"/>
        <v>57.5</v>
      </c>
      <c r="L166" cm="1">
        <f t="array" ref="L166">STOWA2024_NDJF_T(A166*60,K166,I166,J166,"")</f>
        <v>0.4692493914521691</v>
      </c>
      <c r="M166">
        <f t="shared" si="53"/>
        <v>2.1310629661241247</v>
      </c>
    </row>
    <row r="167" spans="1:13" x14ac:dyDescent="0.3">
      <c r="A167">
        <v>216</v>
      </c>
      <c r="B167">
        <f t="shared" si="50"/>
        <v>0.54084573886139586</v>
      </c>
      <c r="C167">
        <f t="shared" si="46"/>
        <v>0.54084573886139586</v>
      </c>
      <c r="D167" t="s">
        <v>26</v>
      </c>
      <c r="E167" t="s">
        <v>19</v>
      </c>
      <c r="F167">
        <v>1</v>
      </c>
      <c r="G167">
        <f t="shared" si="51"/>
        <v>60</v>
      </c>
      <c r="I167">
        <v>2033</v>
      </c>
      <c r="J167" t="s">
        <v>25</v>
      </c>
      <c r="K167">
        <f t="shared" si="52"/>
        <v>62.5</v>
      </c>
      <c r="L167" cm="1">
        <f t="array" ref="L167">STOWA2024_NDJF_T(A167*60,K167,I167,J167,"")</f>
        <v>0.62884490424073636</v>
      </c>
      <c r="M167">
        <f t="shared" si="53"/>
        <v>1.5902172272627288</v>
      </c>
    </row>
    <row r="168" spans="1:13" x14ac:dyDescent="0.3">
      <c r="A168">
        <v>216</v>
      </c>
      <c r="B168">
        <f t="shared" si="50"/>
        <v>0.41008119220973827</v>
      </c>
      <c r="C168">
        <f t="shared" si="46"/>
        <v>0.41008119220973827</v>
      </c>
      <c r="D168" t="s">
        <v>26</v>
      </c>
      <c r="E168" t="s">
        <v>19</v>
      </c>
      <c r="F168">
        <v>1</v>
      </c>
      <c r="G168">
        <f t="shared" si="51"/>
        <v>65</v>
      </c>
      <c r="I168">
        <v>2033</v>
      </c>
      <c r="J168" t="s">
        <v>25</v>
      </c>
      <c r="K168">
        <f t="shared" si="52"/>
        <v>67.5</v>
      </c>
      <c r="L168" cm="1">
        <f t="array" ref="L168">STOWA2024_NDJF_T(A168*60,K168,I168,J168,"")</f>
        <v>0.84735994012342652</v>
      </c>
      <c r="M168">
        <f t="shared" si="53"/>
        <v>1.1801360350529906</v>
      </c>
    </row>
    <row r="169" spans="1:13" x14ac:dyDescent="0.3">
      <c r="A169">
        <v>216</v>
      </c>
      <c r="B169">
        <f t="shared" si="50"/>
        <v>0.30926988673521516</v>
      </c>
      <c r="C169">
        <f t="shared" si="46"/>
        <v>0.30926988673521516</v>
      </c>
      <c r="D169" t="s">
        <v>26</v>
      </c>
      <c r="E169" t="s">
        <v>19</v>
      </c>
      <c r="F169">
        <v>1</v>
      </c>
      <c r="G169">
        <f t="shared" si="51"/>
        <v>70</v>
      </c>
      <c r="I169">
        <v>2033</v>
      </c>
      <c r="J169" t="s">
        <v>25</v>
      </c>
      <c r="K169">
        <f t="shared" si="52"/>
        <v>72.5</v>
      </c>
      <c r="L169" cm="1">
        <f t="array" ref="L169">STOWA2024_NDJF_T(A169*60,K169,I169,J169,"")</f>
        <v>1.1482820889658742</v>
      </c>
      <c r="M169">
        <f t="shared" si="53"/>
        <v>0.87086614831777542</v>
      </c>
    </row>
    <row r="170" spans="1:13" x14ac:dyDescent="0.3">
      <c r="A170">
        <v>216</v>
      </c>
      <c r="B170">
        <f t="shared" si="50"/>
        <v>0.23205950528444419</v>
      </c>
      <c r="C170">
        <f t="shared" si="46"/>
        <v>0.23205950528444419</v>
      </c>
      <c r="D170" t="s">
        <v>26</v>
      </c>
      <c r="E170" t="s">
        <v>19</v>
      </c>
      <c r="F170">
        <v>1</v>
      </c>
      <c r="G170">
        <f t="shared" si="51"/>
        <v>75</v>
      </c>
      <c r="I170">
        <v>2033</v>
      </c>
      <c r="J170" t="s">
        <v>25</v>
      </c>
      <c r="K170">
        <f t="shared" si="52"/>
        <v>77.5</v>
      </c>
      <c r="L170" cm="1">
        <f t="array" ref="L170">STOWA2024_NDJF_T(A170*60,K170,I170,J170,"")</f>
        <v>1.5654189118190223</v>
      </c>
      <c r="M170">
        <f t="shared" si="53"/>
        <v>0.63880664303333123</v>
      </c>
    </row>
    <row r="171" spans="1:13" x14ac:dyDescent="0.3">
      <c r="A171">
        <v>216</v>
      </c>
      <c r="B171">
        <f t="shared" si="50"/>
        <v>0.17310140749713454</v>
      </c>
      <c r="C171">
        <f t="shared" si="46"/>
        <v>0.17310140749713454</v>
      </c>
      <c r="D171" t="s">
        <v>26</v>
      </c>
      <c r="E171" t="s">
        <v>19</v>
      </c>
      <c r="F171">
        <v>1</v>
      </c>
      <c r="G171">
        <f t="shared" si="51"/>
        <v>80</v>
      </c>
      <c r="I171">
        <v>2033</v>
      </c>
      <c r="J171" t="s">
        <v>25</v>
      </c>
      <c r="K171">
        <f t="shared" si="52"/>
        <v>82.5</v>
      </c>
      <c r="L171" cm="1">
        <f t="array" ref="L171">STOWA2024_NDJF_T(A171*60,K171,I171,J171,"")</f>
        <v>2.1472809916956055</v>
      </c>
      <c r="M171">
        <f t="shared" si="53"/>
        <v>0.46570523553619669</v>
      </c>
    </row>
    <row r="172" spans="1:13" x14ac:dyDescent="0.3">
      <c r="A172">
        <v>216</v>
      </c>
      <c r="B172">
        <f t="shared" si="50"/>
        <v>0.12837197623558044</v>
      </c>
      <c r="C172">
        <f t="shared" si="46"/>
        <v>0.12837197623558044</v>
      </c>
      <c r="D172" t="s">
        <v>26</v>
      </c>
      <c r="E172" t="s">
        <v>19</v>
      </c>
      <c r="F172">
        <v>1</v>
      </c>
      <c r="G172">
        <f t="shared" si="51"/>
        <v>85</v>
      </c>
      <c r="I172">
        <v>2033</v>
      </c>
      <c r="J172" t="s">
        <v>25</v>
      </c>
      <c r="K172">
        <f t="shared" si="52"/>
        <v>87.5</v>
      </c>
      <c r="L172" cm="1">
        <f t="array" ref="L172">STOWA2024_NDJF_T(A172*60,K172,I172,J172,"")</f>
        <v>2.964427528057187</v>
      </c>
      <c r="M172">
        <f t="shared" si="53"/>
        <v>0.33733325930061625</v>
      </c>
    </row>
    <row r="173" spans="1:13" x14ac:dyDescent="0.3">
      <c r="A173">
        <v>216</v>
      </c>
      <c r="B173">
        <f t="shared" si="50"/>
        <v>9.4614778728922294E-2</v>
      </c>
      <c r="C173">
        <f t="shared" si="46"/>
        <v>9.4614778728922294E-2</v>
      </c>
      <c r="D173" t="s">
        <v>26</v>
      </c>
      <c r="E173" t="s">
        <v>19</v>
      </c>
      <c r="F173">
        <v>1</v>
      </c>
      <c r="G173">
        <f t="shared" si="51"/>
        <v>90</v>
      </c>
      <c r="I173">
        <v>2033</v>
      </c>
      <c r="J173" t="s">
        <v>25</v>
      </c>
      <c r="K173">
        <f t="shared" si="52"/>
        <v>92.5</v>
      </c>
      <c r="L173" cm="1">
        <f t="array" ref="L173">STOWA2024_NDJF_T(A173*60,K173,I173,J173,"")</f>
        <v>4.119999423383919</v>
      </c>
      <c r="M173">
        <f t="shared" si="53"/>
        <v>0.24271848057169396</v>
      </c>
    </row>
    <row r="174" spans="1:13" x14ac:dyDescent="0.3">
      <c r="A174">
        <v>216</v>
      </c>
      <c r="B174">
        <f t="shared" si="50"/>
        <v>6.9289155389848867E-2</v>
      </c>
      <c r="C174">
        <f t="shared" si="46"/>
        <v>6.9289155389848867E-2</v>
      </c>
      <c r="D174" t="s">
        <v>26</v>
      </c>
      <c r="E174" t="s">
        <v>19</v>
      </c>
      <c r="F174">
        <v>1</v>
      </c>
      <c r="G174">
        <f t="shared" si="51"/>
        <v>95</v>
      </c>
      <c r="I174">
        <v>2033</v>
      </c>
      <c r="J174" t="s">
        <v>25</v>
      </c>
      <c r="K174">
        <f t="shared" si="52"/>
        <v>97.5</v>
      </c>
      <c r="L174" cm="1">
        <f t="array" ref="L174">STOWA2024_NDJF_T(A174*60,K174,I174,J174,"")</f>
        <v>5.7660375426789807</v>
      </c>
      <c r="M174">
        <f t="shared" si="53"/>
        <v>0.17342932518184509</v>
      </c>
    </row>
    <row r="175" spans="1:13" x14ac:dyDescent="0.3">
      <c r="A175">
        <v>216</v>
      </c>
      <c r="B175">
        <f t="shared" si="50"/>
        <v>5.0407820987745239E-2</v>
      </c>
      <c r="C175">
        <f t="shared" si="46"/>
        <v>5.0407820987745239E-2</v>
      </c>
      <c r="D175" t="s">
        <v>26</v>
      </c>
      <c r="E175" t="s">
        <v>19</v>
      </c>
      <c r="F175">
        <v>1</v>
      </c>
      <c r="G175">
        <f t="shared" si="51"/>
        <v>100</v>
      </c>
      <c r="I175">
        <v>2033</v>
      </c>
      <c r="J175" t="s">
        <v>25</v>
      </c>
      <c r="K175">
        <f t="shared" si="52"/>
        <v>102.5</v>
      </c>
      <c r="L175" cm="1">
        <f t="array" ref="L175">STOWA2024_NDJF_T(A175*60,K175,I175,J175,"")</f>
        <v>8.1286601602775743</v>
      </c>
      <c r="M175">
        <f t="shared" si="53"/>
        <v>0.12302150419409985</v>
      </c>
    </row>
    <row r="176" spans="1:13" x14ac:dyDescent="0.3">
      <c r="A176">
        <v>216</v>
      </c>
      <c r="B176">
        <f t="shared" si="50"/>
        <v>3.6416695298132823E-2</v>
      </c>
      <c r="C176">
        <f t="shared" si="46"/>
        <v>3.6416695298132823E-2</v>
      </c>
      <c r="D176" t="s">
        <v>26</v>
      </c>
      <c r="E176" t="s">
        <v>19</v>
      </c>
      <c r="F176">
        <v>1</v>
      </c>
      <c r="G176">
        <f t="shared" si="51"/>
        <v>105</v>
      </c>
      <c r="I176">
        <v>2033</v>
      </c>
      <c r="J176" t="s">
        <v>25</v>
      </c>
      <c r="K176">
        <f t="shared" si="52"/>
        <v>107.5</v>
      </c>
      <c r="L176" cm="1">
        <f t="array" ref="L176">STOWA2024_NDJF_T(A176*60,K176,I176,J176,"")</f>
        <v>11.546702922712269</v>
      </c>
      <c r="M176">
        <f t="shared" si="53"/>
        <v>8.6604808895967028E-2</v>
      </c>
    </row>
    <row r="177" spans="1:13" x14ac:dyDescent="0.3">
      <c r="A177">
        <v>216</v>
      </c>
      <c r="B177">
        <f t="shared" si="50"/>
        <v>2.6118606254361083E-2</v>
      </c>
      <c r="C177">
        <f t="shared" si="46"/>
        <v>2.6118606254361083E-2</v>
      </c>
      <c r="D177" t="s">
        <v>26</v>
      </c>
      <c r="E177" t="s">
        <v>19</v>
      </c>
      <c r="F177">
        <v>1</v>
      </c>
      <c r="G177">
        <f t="shared" si="51"/>
        <v>110</v>
      </c>
      <c r="I177">
        <v>2033</v>
      </c>
      <c r="J177" t="s">
        <v>25</v>
      </c>
      <c r="K177">
        <f t="shared" si="52"/>
        <v>112.5</v>
      </c>
      <c r="L177" cm="1">
        <f t="array" ref="L177">STOWA2024_NDJF_T(A177*60,K177,I177,J177,"")</f>
        <v>16.532695992261573</v>
      </c>
      <c r="M177">
        <f t="shared" si="53"/>
        <v>6.0486202641605945E-2</v>
      </c>
    </row>
    <row r="178" spans="1:13" x14ac:dyDescent="0.3">
      <c r="A178">
        <v>216</v>
      </c>
      <c r="B178">
        <f t="shared" si="50"/>
        <v>1.8590978716023797E-2</v>
      </c>
      <c r="C178">
        <f t="shared" si="46"/>
        <v>1.8590978716023797E-2</v>
      </c>
      <c r="D178" t="s">
        <v>26</v>
      </c>
      <c r="E178" t="s">
        <v>19</v>
      </c>
      <c r="F178">
        <v>1</v>
      </c>
      <c r="G178">
        <f t="shared" si="51"/>
        <v>115</v>
      </c>
      <c r="I178">
        <v>2033</v>
      </c>
      <c r="J178" t="s">
        <v>25</v>
      </c>
      <c r="K178">
        <f t="shared" si="52"/>
        <v>117.5</v>
      </c>
      <c r="L178" cm="1">
        <f t="array" ref="L178">STOWA2024_NDJF_T(A178*60,K178,I178,J178,"")</f>
        <v>23.86906922317171</v>
      </c>
      <c r="M178">
        <f t="shared" si="53"/>
        <v>4.1895223925582148E-2</v>
      </c>
    </row>
    <row r="179" spans="1:13" x14ac:dyDescent="0.3">
      <c r="A179">
        <v>216</v>
      </c>
      <c r="B179">
        <f t="shared" si="50"/>
        <v>1.3128340146447096E-2</v>
      </c>
      <c r="C179">
        <f t="shared" si="46"/>
        <v>1.3128340146447096E-2</v>
      </c>
      <c r="D179" t="s">
        <v>26</v>
      </c>
      <c r="E179" t="s">
        <v>19</v>
      </c>
      <c r="F179">
        <v>1</v>
      </c>
      <c r="G179">
        <f t="shared" si="51"/>
        <v>120</v>
      </c>
      <c r="I179">
        <v>2033</v>
      </c>
      <c r="J179" t="s">
        <v>25</v>
      </c>
      <c r="K179">
        <f t="shared" si="52"/>
        <v>122.5</v>
      </c>
      <c r="L179" cm="1">
        <f t="array" ref="L179">STOWA2024_NDJF_T(A179*60,K179,I179,J179,"")</f>
        <v>34.762194184039892</v>
      </c>
      <c r="M179">
        <f t="shared" si="53"/>
        <v>2.8766883779135052E-2</v>
      </c>
    </row>
    <row r="180" spans="1:13" x14ac:dyDescent="0.3">
      <c r="A180">
        <v>216</v>
      </c>
      <c r="B180">
        <f t="shared" si="50"/>
        <v>9.193721161336519E-3</v>
      </c>
      <c r="C180">
        <f t="shared" si="46"/>
        <v>9.193721161336519E-3</v>
      </c>
      <c r="D180" t="s">
        <v>26</v>
      </c>
      <c r="E180" t="s">
        <v>19</v>
      </c>
      <c r="F180">
        <v>1</v>
      </c>
      <c r="G180">
        <f t="shared" si="51"/>
        <v>125</v>
      </c>
      <c r="I180">
        <v>2033</v>
      </c>
      <c r="J180" t="s">
        <v>25</v>
      </c>
      <c r="K180">
        <f t="shared" si="52"/>
        <v>127.5</v>
      </c>
      <c r="L180" cm="1">
        <f t="array" ref="L180">STOWA2024_NDJF_T(A180*60,K180,I180,J180,"")</f>
        <v>51.090363858248764</v>
      </c>
      <c r="M180">
        <f t="shared" si="53"/>
        <v>1.9573162617798533E-2</v>
      </c>
    </row>
    <row r="181" spans="1:13" x14ac:dyDescent="0.3">
      <c r="A181">
        <v>216</v>
      </c>
      <c r="B181">
        <f t="shared" si="50"/>
        <v>6.3823334376186258E-3</v>
      </c>
      <c r="C181">
        <f t="shared" si="46"/>
        <v>6.3823334376186258E-3</v>
      </c>
      <c r="D181" t="s">
        <v>26</v>
      </c>
      <c r="E181" t="s">
        <v>19</v>
      </c>
      <c r="F181">
        <v>1</v>
      </c>
      <c r="G181">
        <f t="shared" si="51"/>
        <v>130</v>
      </c>
      <c r="I181">
        <v>2033</v>
      </c>
      <c r="J181" t="s">
        <v>25</v>
      </c>
      <c r="K181">
        <f t="shared" si="52"/>
        <v>132.5</v>
      </c>
      <c r="L181" cm="1">
        <f t="array" ref="L181">STOWA2024_NDJF_T(A181*60,K181,I181,J181,"")</f>
        <v>75.810245613866797</v>
      </c>
      <c r="M181">
        <f t="shared" si="53"/>
        <v>1.3190829180179907E-2</v>
      </c>
    </row>
    <row r="182" spans="1:13" x14ac:dyDescent="0.3">
      <c r="A182">
        <v>216</v>
      </c>
      <c r="B182">
        <f t="shared" si="50"/>
        <v>4.3902479334227557E-3</v>
      </c>
      <c r="C182">
        <f t="shared" si="46"/>
        <v>4.3902479334227557E-3</v>
      </c>
      <c r="D182" t="s">
        <v>26</v>
      </c>
      <c r="E182" t="s">
        <v>19</v>
      </c>
      <c r="F182">
        <v>1</v>
      </c>
      <c r="G182">
        <f t="shared" si="51"/>
        <v>135</v>
      </c>
      <c r="I182">
        <v>2033</v>
      </c>
      <c r="J182" t="s">
        <v>25</v>
      </c>
      <c r="K182">
        <f t="shared" si="52"/>
        <v>137.5</v>
      </c>
      <c r="L182" cm="1">
        <f t="array" ref="L182">STOWA2024_NDJF_T(A182*60,K182,I182,J182,"")</f>
        <v>113.62885836301791</v>
      </c>
      <c r="M182">
        <f t="shared" si="53"/>
        <v>8.8005812467571512E-3</v>
      </c>
    </row>
    <row r="183" spans="1:13" x14ac:dyDescent="0.3">
      <c r="A183">
        <v>216</v>
      </c>
      <c r="B183">
        <f t="shared" si="50"/>
        <v>2.990891637655378E-3</v>
      </c>
      <c r="C183">
        <f t="shared" si="46"/>
        <v>2.990891637655378E-3</v>
      </c>
      <c r="D183" t="s">
        <v>26</v>
      </c>
      <c r="E183" t="s">
        <v>19</v>
      </c>
      <c r="F183">
        <v>1</v>
      </c>
      <c r="G183">
        <f t="shared" si="51"/>
        <v>140</v>
      </c>
      <c r="I183">
        <v>2033</v>
      </c>
      <c r="J183" t="s">
        <v>25</v>
      </c>
      <c r="K183">
        <f t="shared" si="52"/>
        <v>142.5</v>
      </c>
      <c r="L183" cm="1">
        <f t="array" ref="L183">STOWA2024_NDJF_T(A183*60,K183,I183,J183,"")</f>
        <v>172.12623518360533</v>
      </c>
      <c r="M183">
        <f t="shared" si="53"/>
        <v>5.8096896091017732E-3</v>
      </c>
    </row>
    <row r="184" spans="1:13" x14ac:dyDescent="0.3">
      <c r="A184">
        <v>216</v>
      </c>
      <c r="B184">
        <f t="shared" si="50"/>
        <v>2.0170011518091547E-3</v>
      </c>
      <c r="C184">
        <f t="shared" si="46"/>
        <v>2.0170011518091547E-3</v>
      </c>
      <c r="D184" t="s">
        <v>26</v>
      </c>
      <c r="E184" t="s">
        <v>19</v>
      </c>
      <c r="F184">
        <v>1</v>
      </c>
      <c r="G184">
        <f t="shared" si="51"/>
        <v>145</v>
      </c>
      <c r="I184">
        <v>2033</v>
      </c>
      <c r="J184" t="s">
        <v>25</v>
      </c>
      <c r="K184">
        <f t="shared" si="52"/>
        <v>147.5</v>
      </c>
      <c r="L184" cm="1">
        <f t="array" ref="L184">STOWA2024_NDJF_T(A184*60,K184,I184,J184,"")</f>
        <v>263.66521038056533</v>
      </c>
      <c r="M184">
        <f t="shared" si="53"/>
        <v>3.7926884572926185E-3</v>
      </c>
    </row>
    <row r="185" spans="1:13" x14ac:dyDescent="0.3">
      <c r="A185">
        <v>216</v>
      </c>
      <c r="B185">
        <f t="shared" si="50"/>
        <v>1.3457158948167358E-3</v>
      </c>
      <c r="C185">
        <f t="shared" si="46"/>
        <v>1.3457158948167358E-3</v>
      </c>
      <c r="D185" t="s">
        <v>26</v>
      </c>
      <c r="E185" t="s">
        <v>19</v>
      </c>
      <c r="F185">
        <v>1</v>
      </c>
      <c r="G185">
        <f t="shared" si="51"/>
        <v>150</v>
      </c>
      <c r="I185">
        <v>2033</v>
      </c>
      <c r="J185" t="s">
        <v>25</v>
      </c>
      <c r="K185">
        <f t="shared" si="52"/>
        <v>152.5</v>
      </c>
      <c r="L185" cm="1">
        <f t="array" ref="L185">STOWA2024_NDJF_T(A185*60,K185,I185,J185,"")</f>
        <v>408.66825208215062</v>
      </c>
      <c r="M185">
        <f t="shared" si="53"/>
        <v>2.4469725624758827E-3</v>
      </c>
    </row>
    <row r="186" spans="1:13" x14ac:dyDescent="0.3">
      <c r="A186">
        <v>216</v>
      </c>
      <c r="B186">
        <f t="shared" si="50"/>
        <v>8.8774924289984451E-4</v>
      </c>
      <c r="C186">
        <f t="shared" si="46"/>
        <v>8.8774924289984451E-4</v>
      </c>
      <c r="D186" t="s">
        <v>26</v>
      </c>
      <c r="E186" t="s">
        <v>19</v>
      </c>
      <c r="F186">
        <v>1</v>
      </c>
      <c r="G186">
        <f t="shared" si="51"/>
        <v>155</v>
      </c>
      <c r="I186">
        <v>2033</v>
      </c>
      <c r="J186" t="s">
        <v>25</v>
      </c>
      <c r="K186">
        <f t="shared" si="52"/>
        <v>157.5</v>
      </c>
      <c r="L186" cm="1">
        <f t="array" ref="L186">STOWA2024_NDJF_T(A186*60,K186,I186,J186,"")</f>
        <v>641.34494876071108</v>
      </c>
      <c r="M186">
        <f t="shared" si="53"/>
        <v>1.5592233195760381E-3</v>
      </c>
    </row>
    <row r="187" spans="1:13" x14ac:dyDescent="0.3">
      <c r="A187">
        <v>216</v>
      </c>
      <c r="B187" s="1">
        <f>M186</f>
        <v>1.5592233195760381E-3</v>
      </c>
      <c r="C187">
        <f t="shared" si="46"/>
        <v>1.5592233195760381E-3</v>
      </c>
      <c r="D187" t="s">
        <v>26</v>
      </c>
      <c r="E187" t="s">
        <v>19</v>
      </c>
      <c r="F187">
        <v>1</v>
      </c>
      <c r="G187">
        <f t="shared" si="51"/>
        <v>160</v>
      </c>
      <c r="I187">
        <v>2033</v>
      </c>
      <c r="J187" t="s">
        <v>25</v>
      </c>
      <c r="K187" s="1">
        <v>444</v>
      </c>
      <c r="L187" cm="1">
        <f t="array" ref="L187">STOWA2024_NDJF_T(A187*60,K187,I187,J187,"")</f>
        <v>1.127560820986641E+263</v>
      </c>
      <c r="M187">
        <f>1/L187</f>
        <v>8.8687011945393565E-264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M187"/>
  <sheetViews>
    <sheetView workbookViewId="0">
      <selection activeCell="J189" sqref="J189"/>
    </sheetView>
  </sheetViews>
  <sheetFormatPr defaultRowHeight="14.4" x14ac:dyDescent="0.3"/>
  <cols>
    <col min="2" max="3" width="12" bestFit="1" customWidth="1"/>
    <col min="4" max="4" width="17.33203125"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720.77950093633797</v>
      </c>
      <c r="C2">
        <f>B2</f>
        <v>720.77950093633797</v>
      </c>
      <c r="D2" t="s">
        <v>27</v>
      </c>
      <c r="E2" t="s">
        <v>21</v>
      </c>
      <c r="F2">
        <v>1</v>
      </c>
      <c r="G2">
        <v>10</v>
      </c>
      <c r="I2">
        <v>2050</v>
      </c>
      <c r="J2" t="s">
        <v>25</v>
      </c>
      <c r="K2" s="1">
        <v>12.5</v>
      </c>
      <c r="L2" cm="1">
        <f t="array" ref="L2">STOWA2024_JAARROND_T(A2*60,K2,I2,J2,"")</f>
        <v>0.10287537640307824</v>
      </c>
      <c r="M2">
        <f>1/L2</f>
        <v>9.7204990636620217</v>
      </c>
    </row>
    <row r="3" spans="1:13" x14ac:dyDescent="0.3">
      <c r="A3">
        <v>12</v>
      </c>
      <c r="B3">
        <f t="shared" ref="B3:B7" si="0">M2-M3</f>
        <v>5.0243077394119817</v>
      </c>
      <c r="C3">
        <f t="shared" ref="C3:C32" si="1">B3</f>
        <v>5.0243077394119817</v>
      </c>
      <c r="D3" t="s">
        <v>27</v>
      </c>
      <c r="E3" t="s">
        <v>21</v>
      </c>
      <c r="F3">
        <v>1</v>
      </c>
      <c r="G3">
        <f t="shared" ref="G3:G7" si="2">G2+5</f>
        <v>15</v>
      </c>
      <c r="I3">
        <v>2050</v>
      </c>
      <c r="J3" t="s">
        <v>25</v>
      </c>
      <c r="K3">
        <f t="shared" ref="K3:K7" si="3">AVERAGE(G3:G4)</f>
        <v>17.5</v>
      </c>
      <c r="L3" cm="1">
        <f t="array" ref="L3">STOWA2024_JAARROND_T(A3*60,K3,I3,J3,"")</f>
        <v>0.21293851356443519</v>
      </c>
      <c r="M3">
        <f t="shared" ref="M3:M7" si="4">1/L3</f>
        <v>4.6961913242500399</v>
      </c>
    </row>
    <row r="4" spans="1:13" x14ac:dyDescent="0.3">
      <c r="A4">
        <v>12</v>
      </c>
      <c r="B4">
        <f t="shared" si="0"/>
        <v>2.0035369621074786</v>
      </c>
      <c r="C4">
        <f t="shared" si="1"/>
        <v>2.0035369621074786</v>
      </c>
      <c r="D4" t="s">
        <v>27</v>
      </c>
      <c r="E4" t="s">
        <v>21</v>
      </c>
      <c r="F4">
        <v>1</v>
      </c>
      <c r="G4">
        <f t="shared" si="2"/>
        <v>20</v>
      </c>
      <c r="I4">
        <v>2050</v>
      </c>
      <c r="J4" t="s">
        <v>25</v>
      </c>
      <c r="K4">
        <f t="shared" si="3"/>
        <v>22.5</v>
      </c>
      <c r="L4" cm="1">
        <f t="array" ref="L4">STOWA2024_JAARROND_T(A4*60,K4,I4,J4,"")</f>
        <v>0.37138075129861597</v>
      </c>
      <c r="M4">
        <f t="shared" si="4"/>
        <v>2.6926543621425614</v>
      </c>
    </row>
    <row r="5" spans="1:13" x14ac:dyDescent="0.3">
      <c r="A5">
        <v>12</v>
      </c>
      <c r="B5">
        <f t="shared" si="0"/>
        <v>1.1497817248740601</v>
      </c>
      <c r="C5">
        <f t="shared" si="1"/>
        <v>1.1497817248740601</v>
      </c>
      <c r="D5" t="s">
        <v>27</v>
      </c>
      <c r="E5" t="s">
        <v>21</v>
      </c>
      <c r="F5">
        <v>1</v>
      </c>
      <c r="G5">
        <f t="shared" si="2"/>
        <v>25</v>
      </c>
      <c r="I5">
        <v>2050</v>
      </c>
      <c r="J5" t="s">
        <v>25</v>
      </c>
      <c r="K5">
        <f t="shared" si="3"/>
        <v>27.5</v>
      </c>
      <c r="L5" cm="1">
        <f t="array" ref="L5">STOWA2024_JAARROND_T(A5*60,K5,I5,J5,"")</f>
        <v>0.64814163907294253</v>
      </c>
      <c r="M5">
        <f t="shared" si="4"/>
        <v>1.5428726372685013</v>
      </c>
    </row>
    <row r="6" spans="1:13" x14ac:dyDescent="0.3">
      <c r="A6">
        <v>12</v>
      </c>
      <c r="B6">
        <f t="shared" si="0"/>
        <v>0.67113249406978037</v>
      </c>
      <c r="C6">
        <f t="shared" si="1"/>
        <v>0.67113249406978037</v>
      </c>
      <c r="D6" t="s">
        <v>27</v>
      </c>
      <c r="E6" t="s">
        <v>21</v>
      </c>
      <c r="F6">
        <v>1</v>
      </c>
      <c r="G6">
        <f t="shared" si="2"/>
        <v>30</v>
      </c>
      <c r="I6">
        <v>2050</v>
      </c>
      <c r="J6" t="s">
        <v>25</v>
      </c>
      <c r="K6">
        <f t="shared" si="3"/>
        <v>32.5</v>
      </c>
      <c r="L6" cm="1">
        <f t="array" ref="L6">STOWA2024_JAARROND_T(A6*60,K6,I6,J6,"")</f>
        <v>1.1471308368691713</v>
      </c>
      <c r="M6">
        <f t="shared" si="4"/>
        <v>0.87174014319872095</v>
      </c>
    </row>
    <row r="7" spans="1:13" x14ac:dyDescent="0.3">
      <c r="A7">
        <v>12</v>
      </c>
      <c r="B7">
        <f t="shared" si="0"/>
        <v>0.37469848457932425</v>
      </c>
      <c r="C7">
        <f t="shared" si="1"/>
        <v>0.37469848457932425</v>
      </c>
      <c r="D7" t="s">
        <v>27</v>
      </c>
      <c r="E7" t="s">
        <v>21</v>
      </c>
      <c r="F7">
        <v>1</v>
      </c>
      <c r="G7">
        <f t="shared" si="2"/>
        <v>35</v>
      </c>
      <c r="I7">
        <v>2050</v>
      </c>
      <c r="J7" t="s">
        <v>25</v>
      </c>
      <c r="K7">
        <f t="shared" si="3"/>
        <v>37.5</v>
      </c>
      <c r="L7" cm="1">
        <f t="array" ref="L7">STOWA2024_JAARROND_T(A7*60,K7,I7,J7,"")</f>
        <v>2.0119037965100168</v>
      </c>
      <c r="M7">
        <f t="shared" si="4"/>
        <v>0.4970416586193967</v>
      </c>
    </row>
    <row r="8" spans="1:13" x14ac:dyDescent="0.3">
      <c r="A8">
        <v>12</v>
      </c>
      <c r="B8">
        <f>M7-M8</f>
        <v>0.20421909978778074</v>
      </c>
      <c r="C8">
        <f t="shared" si="1"/>
        <v>0.20421909978778074</v>
      </c>
      <c r="D8" t="s">
        <v>27</v>
      </c>
      <c r="E8" t="s">
        <v>21</v>
      </c>
      <c r="F8">
        <v>1</v>
      </c>
      <c r="G8">
        <f>G7+5</f>
        <v>40</v>
      </c>
      <c r="I8">
        <v>2050</v>
      </c>
      <c r="J8" t="s">
        <v>25</v>
      </c>
      <c r="K8">
        <f>AVERAGE(G8:G9)</f>
        <v>42.5</v>
      </c>
      <c r="L8" cm="1">
        <f t="array" ref="L8">STOWA2024_JAARROND_T(A8*60,K8,I8,J8,"")</f>
        <v>3.4150374342402965</v>
      </c>
      <c r="M8">
        <f>1/L8</f>
        <v>0.29282255883161595</v>
      </c>
    </row>
    <row r="9" spans="1:13" x14ac:dyDescent="0.3">
      <c r="A9">
        <v>12</v>
      </c>
      <c r="B9">
        <f t="shared" ref="B9:B31" si="5">M8-M9</f>
        <v>0.11268526082507813</v>
      </c>
      <c r="C9">
        <f t="shared" si="1"/>
        <v>0.11268526082507813</v>
      </c>
      <c r="D9" t="s">
        <v>27</v>
      </c>
      <c r="E9" t="s">
        <v>21</v>
      </c>
      <c r="F9">
        <v>1</v>
      </c>
      <c r="G9">
        <f t="shared" ref="G9:G32" si="6">G8+5</f>
        <v>45</v>
      </c>
      <c r="I9">
        <v>2050</v>
      </c>
      <c r="J9" t="s">
        <v>25</v>
      </c>
      <c r="K9">
        <f t="shared" ref="K9:K31" si="7">AVERAGE(G9:G10)</f>
        <v>47.5</v>
      </c>
      <c r="L9" cm="1">
        <f t="array" ref="L9">STOWA2024_JAARROND_T(A9*60,K9,I9,J9,"")</f>
        <v>5.5513211925922548</v>
      </c>
      <c r="M9">
        <f t="shared" ref="M9:M31" si="8">1/L9</f>
        <v>0.18013729800653783</v>
      </c>
    </row>
    <row r="10" spans="1:13" x14ac:dyDescent="0.3">
      <c r="A10">
        <v>12</v>
      </c>
      <c r="B10">
        <f t="shared" si="5"/>
        <v>6.4342051498229164E-2</v>
      </c>
      <c r="C10">
        <f t="shared" si="1"/>
        <v>6.4342051498229164E-2</v>
      </c>
      <c r="D10" t="s">
        <v>27</v>
      </c>
      <c r="E10" t="s">
        <v>21</v>
      </c>
      <c r="F10">
        <v>1</v>
      </c>
      <c r="G10">
        <f t="shared" si="6"/>
        <v>50</v>
      </c>
      <c r="I10">
        <v>2050</v>
      </c>
      <c r="J10" t="s">
        <v>25</v>
      </c>
      <c r="K10">
        <f t="shared" si="7"/>
        <v>52.5</v>
      </c>
      <c r="L10" cm="1">
        <f t="array" ref="L10">STOWA2024_JAARROND_T(A10*60,K10,I10,J10,"")</f>
        <v>8.6359330814866127</v>
      </c>
      <c r="M10">
        <f t="shared" si="8"/>
        <v>0.11579524650830866</v>
      </c>
    </row>
    <row r="11" spans="1:13" x14ac:dyDescent="0.3">
      <c r="A11">
        <v>12</v>
      </c>
      <c r="B11">
        <f t="shared" si="5"/>
        <v>3.83000281342077E-2</v>
      </c>
      <c r="C11">
        <f t="shared" si="1"/>
        <v>3.83000281342077E-2</v>
      </c>
      <c r="D11" t="s">
        <v>27</v>
      </c>
      <c r="E11" t="s">
        <v>21</v>
      </c>
      <c r="F11">
        <v>1</v>
      </c>
      <c r="G11">
        <f t="shared" si="6"/>
        <v>55</v>
      </c>
      <c r="I11">
        <v>2050</v>
      </c>
      <c r="J11" t="s">
        <v>25</v>
      </c>
      <c r="K11">
        <f t="shared" si="7"/>
        <v>57.5</v>
      </c>
      <c r="L11" cm="1">
        <f t="array" ref="L11">STOWA2024_JAARROND_T(A11*60,K11,I11,J11,"")</f>
        <v>12.904021963943542</v>
      </c>
      <c r="M11">
        <f t="shared" si="8"/>
        <v>7.7495218374100963E-2</v>
      </c>
    </row>
    <row r="12" spans="1:13" x14ac:dyDescent="0.3">
      <c r="A12">
        <v>12</v>
      </c>
      <c r="B12">
        <f t="shared" si="5"/>
        <v>2.3763528115994595E-2</v>
      </c>
      <c r="C12">
        <f t="shared" si="1"/>
        <v>2.3763528115994595E-2</v>
      </c>
      <c r="D12" t="s">
        <v>27</v>
      </c>
      <c r="E12" t="s">
        <v>21</v>
      </c>
      <c r="F12">
        <v>1</v>
      </c>
      <c r="G12">
        <f t="shared" si="6"/>
        <v>60</v>
      </c>
      <c r="I12">
        <v>2050</v>
      </c>
      <c r="J12" t="s">
        <v>25</v>
      </c>
      <c r="K12">
        <f t="shared" si="7"/>
        <v>62.5</v>
      </c>
      <c r="L12" cm="1">
        <f t="array" ref="L12">STOWA2024_JAARROND_T(A12*60,K12,I12,J12,"")</f>
        <v>18.610990929121805</v>
      </c>
      <c r="M12">
        <f t="shared" si="8"/>
        <v>5.3731690258106368E-2</v>
      </c>
    </row>
    <row r="13" spans="1:13" x14ac:dyDescent="0.3">
      <c r="A13">
        <v>12</v>
      </c>
      <c r="B13">
        <f t="shared" si="5"/>
        <v>1.5318657574485972E-2</v>
      </c>
      <c r="C13">
        <f t="shared" si="1"/>
        <v>1.5318657574485972E-2</v>
      </c>
      <c r="D13" t="s">
        <v>27</v>
      </c>
      <c r="E13" t="s">
        <v>21</v>
      </c>
      <c r="F13">
        <v>1</v>
      </c>
      <c r="G13">
        <f t="shared" si="6"/>
        <v>65</v>
      </c>
      <c r="I13">
        <v>2050</v>
      </c>
      <c r="J13" t="s">
        <v>25</v>
      </c>
      <c r="K13">
        <f t="shared" si="7"/>
        <v>67.5</v>
      </c>
      <c r="L13" cm="1">
        <f t="array" ref="L13">STOWA2024_JAARROND_T(A13*60,K13,I13,J13,"")</f>
        <v>26.032831311088007</v>
      </c>
      <c r="M13">
        <f t="shared" si="8"/>
        <v>3.8413032683620396E-2</v>
      </c>
    </row>
    <row r="14" spans="1:13" x14ac:dyDescent="0.3">
      <c r="A14">
        <v>12</v>
      </c>
      <c r="B14">
        <f t="shared" si="5"/>
        <v>1.0215593594027659E-2</v>
      </c>
      <c r="C14">
        <f t="shared" si="1"/>
        <v>1.0215593594027659E-2</v>
      </c>
      <c r="D14" t="s">
        <v>27</v>
      </c>
      <c r="E14" t="s">
        <v>21</v>
      </c>
      <c r="F14">
        <v>1</v>
      </c>
      <c r="G14">
        <f t="shared" si="6"/>
        <v>70</v>
      </c>
      <c r="I14">
        <v>2050</v>
      </c>
      <c r="J14" t="s">
        <v>25</v>
      </c>
      <c r="K14">
        <f t="shared" si="7"/>
        <v>72.5</v>
      </c>
      <c r="L14" cm="1">
        <f t="array" ref="L14">STOWA2024_JAARROND_T(A14*60,K14,I14,J14,"")</f>
        <v>35.464213499057983</v>
      </c>
      <c r="M14">
        <f t="shared" si="8"/>
        <v>2.8197439089592737E-2</v>
      </c>
    </row>
    <row r="15" spans="1:13" x14ac:dyDescent="0.3">
      <c r="A15">
        <v>12</v>
      </c>
      <c r="B15">
        <f t="shared" si="5"/>
        <v>7.0199081347285218E-3</v>
      </c>
      <c r="C15">
        <f t="shared" si="1"/>
        <v>7.0199081347285218E-3</v>
      </c>
      <c r="D15" t="s">
        <v>27</v>
      </c>
      <c r="E15" t="s">
        <v>21</v>
      </c>
      <c r="F15">
        <v>1</v>
      </c>
      <c r="G15">
        <f t="shared" si="6"/>
        <v>75</v>
      </c>
      <c r="I15">
        <v>2050</v>
      </c>
      <c r="J15" t="s">
        <v>25</v>
      </c>
      <c r="K15">
        <f t="shared" si="7"/>
        <v>77.5</v>
      </c>
      <c r="L15" cm="1">
        <f t="array" ref="L15">STOWA2024_JAARROND_T(A15*60,K15,I15,J15,"")</f>
        <v>47.21985778848844</v>
      </c>
      <c r="M15">
        <f t="shared" si="8"/>
        <v>2.1177530954864215E-2</v>
      </c>
    </row>
    <row r="16" spans="1:13" x14ac:dyDescent="0.3">
      <c r="A16">
        <v>12</v>
      </c>
      <c r="B16">
        <f t="shared" si="5"/>
        <v>4.9526500706113391E-3</v>
      </c>
      <c r="C16">
        <f t="shared" si="1"/>
        <v>4.9526500706113391E-3</v>
      </c>
      <c r="D16" t="s">
        <v>27</v>
      </c>
      <c r="E16" t="s">
        <v>21</v>
      </c>
      <c r="F16">
        <v>1</v>
      </c>
      <c r="G16">
        <f t="shared" si="6"/>
        <v>80</v>
      </c>
      <c r="I16">
        <v>2050</v>
      </c>
      <c r="J16" t="s">
        <v>25</v>
      </c>
      <c r="K16">
        <f t="shared" si="7"/>
        <v>82.5</v>
      </c>
      <c r="L16" cm="1">
        <f t="array" ref="L16">STOWA2024_JAARROND_T(A16*60,K16,I16,J16,"")</f>
        <v>61.633734455983216</v>
      </c>
      <c r="M16">
        <f t="shared" si="8"/>
        <v>1.6224880884252876E-2</v>
      </c>
    </row>
    <row r="17" spans="1:13" x14ac:dyDescent="0.3">
      <c r="A17">
        <v>12</v>
      </c>
      <c r="B17">
        <f t="shared" si="5"/>
        <v>3.5757241492570691E-3</v>
      </c>
      <c r="C17">
        <f t="shared" si="1"/>
        <v>3.5757241492570691E-3</v>
      </c>
      <c r="D17" t="s">
        <v>27</v>
      </c>
      <c r="E17" t="s">
        <v>21</v>
      </c>
      <c r="F17">
        <v>1</v>
      </c>
      <c r="G17">
        <f t="shared" si="6"/>
        <v>85</v>
      </c>
      <c r="I17">
        <v>2050</v>
      </c>
      <c r="J17" t="s">
        <v>25</v>
      </c>
      <c r="K17">
        <f t="shared" si="7"/>
        <v>87.5</v>
      </c>
      <c r="L17" cm="1">
        <f t="array" ref="L17">STOWA2024_JAARROND_T(A17*60,K17,I17,J17,"")</f>
        <v>79.056653415744989</v>
      </c>
      <c r="M17">
        <f t="shared" si="8"/>
        <v>1.2649156734995807E-2</v>
      </c>
    </row>
    <row r="18" spans="1:13" x14ac:dyDescent="0.3">
      <c r="A18">
        <v>12</v>
      </c>
      <c r="B18">
        <f t="shared" si="5"/>
        <v>2.6350461780504948E-3</v>
      </c>
      <c r="C18">
        <f t="shared" si="1"/>
        <v>2.6350461780504948E-3</v>
      </c>
      <c r="D18" t="s">
        <v>27</v>
      </c>
      <c r="E18" t="s">
        <v>21</v>
      </c>
      <c r="F18">
        <v>1</v>
      </c>
      <c r="G18">
        <f t="shared" si="6"/>
        <v>90</v>
      </c>
      <c r="I18">
        <v>2050</v>
      </c>
      <c r="J18" t="s">
        <v>25</v>
      </c>
      <c r="K18">
        <f t="shared" si="7"/>
        <v>92.5</v>
      </c>
      <c r="L18" cm="1">
        <f t="array" ref="L18">STOWA2024_JAARROND_T(A18*60,K18,I18,J18,"")</f>
        <v>99.859093257807842</v>
      </c>
      <c r="M18">
        <f t="shared" si="8"/>
        <v>1.0014110556945312E-2</v>
      </c>
    </row>
    <row r="19" spans="1:13" x14ac:dyDescent="0.3">
      <c r="A19">
        <v>12</v>
      </c>
      <c r="B19">
        <f t="shared" si="5"/>
        <v>4.2165971282361716E-3</v>
      </c>
      <c r="C19">
        <f t="shared" si="1"/>
        <v>4.2165971282361716E-3</v>
      </c>
      <c r="D19" t="s">
        <v>27</v>
      </c>
      <c r="E19" t="s">
        <v>21</v>
      </c>
      <c r="F19">
        <v>1</v>
      </c>
      <c r="G19">
        <f t="shared" si="6"/>
        <v>95</v>
      </c>
      <c r="I19">
        <v>2050</v>
      </c>
      <c r="J19" t="s">
        <v>25</v>
      </c>
      <c r="K19">
        <f t="shared" si="7"/>
        <v>97.5</v>
      </c>
      <c r="L19" cm="1">
        <f t="array" ref="L19">STOWA2024_JAARROND_T(A19*60,K19,I19,J19,"")</f>
        <v>172.48774190811272</v>
      </c>
      <c r="M19">
        <f t="shared" si="8"/>
        <v>5.7975134287091409E-3</v>
      </c>
    </row>
    <row r="20" spans="1:13" x14ac:dyDescent="0.3">
      <c r="A20">
        <v>12</v>
      </c>
      <c r="B20">
        <f t="shared" si="5"/>
        <v>1.2022053254425224E-3</v>
      </c>
      <c r="C20">
        <f t="shared" si="1"/>
        <v>1.2022053254425224E-3</v>
      </c>
      <c r="D20" t="s">
        <v>27</v>
      </c>
      <c r="E20" t="s">
        <v>21</v>
      </c>
      <c r="F20">
        <v>1</v>
      </c>
      <c r="G20">
        <f t="shared" si="6"/>
        <v>100</v>
      </c>
      <c r="I20">
        <v>2050</v>
      </c>
      <c r="J20" t="s">
        <v>25</v>
      </c>
      <c r="K20">
        <f t="shared" si="7"/>
        <v>102.5</v>
      </c>
      <c r="L20" cm="1">
        <f t="array" ref="L20">STOWA2024_JAARROND_T(A20*60,K20,I20,J20,"")</f>
        <v>217.61326499286099</v>
      </c>
      <c r="M20">
        <f t="shared" si="8"/>
        <v>4.5953081032666186E-3</v>
      </c>
    </row>
    <row r="21" spans="1:13" x14ac:dyDescent="0.3">
      <c r="A21">
        <v>12</v>
      </c>
      <c r="B21">
        <f t="shared" si="5"/>
        <v>9.0995139933646189E-4</v>
      </c>
      <c r="C21">
        <f t="shared" si="1"/>
        <v>9.0995139933646189E-4</v>
      </c>
      <c r="D21" t="s">
        <v>27</v>
      </c>
      <c r="E21" t="s">
        <v>21</v>
      </c>
      <c r="F21">
        <v>1</v>
      </c>
      <c r="G21">
        <f t="shared" si="6"/>
        <v>105</v>
      </c>
      <c r="I21">
        <v>2050</v>
      </c>
      <c r="J21" t="s">
        <v>25</v>
      </c>
      <c r="K21">
        <f t="shared" si="7"/>
        <v>107.5</v>
      </c>
      <c r="L21" cm="1">
        <f t="array" ref="L21">STOWA2024_JAARROND_T(A21*60,K21,I21,J21,"")</f>
        <v>271.34415480964839</v>
      </c>
      <c r="M21">
        <f t="shared" si="8"/>
        <v>3.6853567039301567E-3</v>
      </c>
    </row>
    <row r="22" spans="1:13" x14ac:dyDescent="0.3">
      <c r="A22">
        <v>12</v>
      </c>
      <c r="B22">
        <f t="shared" si="5"/>
        <v>6.9825168574155251E-4</v>
      </c>
      <c r="C22">
        <f t="shared" si="1"/>
        <v>6.9825168574155251E-4</v>
      </c>
      <c r="D22" t="s">
        <v>27</v>
      </c>
      <c r="E22" t="s">
        <v>21</v>
      </c>
      <c r="F22">
        <v>1</v>
      </c>
      <c r="G22">
        <f t="shared" si="6"/>
        <v>110</v>
      </c>
      <c r="I22">
        <v>2050</v>
      </c>
      <c r="J22" t="s">
        <v>25</v>
      </c>
      <c r="K22">
        <f t="shared" si="7"/>
        <v>112.5</v>
      </c>
      <c r="L22" cm="1">
        <f t="array" ref="L22">STOWA2024_JAARROND_T(A22*60,K22,I22,J22,"")</f>
        <v>334.77229421495372</v>
      </c>
      <c r="M22">
        <f t="shared" si="8"/>
        <v>2.9871050181886042E-3</v>
      </c>
    </row>
    <row r="23" spans="1:13" x14ac:dyDescent="0.3">
      <c r="A23">
        <v>12</v>
      </c>
      <c r="B23">
        <f t="shared" si="5"/>
        <v>5.4246957120313152E-4</v>
      </c>
      <c r="C23">
        <f t="shared" si="1"/>
        <v>5.4246957120313152E-4</v>
      </c>
      <c r="D23" t="s">
        <v>27</v>
      </c>
      <c r="E23" t="s">
        <v>21</v>
      </c>
      <c r="F23">
        <v>1</v>
      </c>
      <c r="G23">
        <f t="shared" si="6"/>
        <v>115</v>
      </c>
      <c r="I23">
        <v>2050</v>
      </c>
      <c r="J23" t="s">
        <v>25</v>
      </c>
      <c r="K23">
        <f t="shared" si="7"/>
        <v>117.5</v>
      </c>
      <c r="L23" cm="1">
        <f t="array" ref="L23">STOWA2024_JAARROND_T(A23*60,K23,I23,J23,"")</f>
        <v>409.05894628711178</v>
      </c>
      <c r="M23">
        <f t="shared" si="8"/>
        <v>2.4446354469854726E-3</v>
      </c>
    </row>
    <row r="24" spans="1:13" x14ac:dyDescent="0.3">
      <c r="A24">
        <v>12</v>
      </c>
      <c r="B24">
        <f t="shared" si="5"/>
        <v>4.2625798065071708E-4</v>
      </c>
      <c r="C24">
        <f t="shared" si="1"/>
        <v>4.2625798065071708E-4</v>
      </c>
      <c r="D24" t="s">
        <v>27</v>
      </c>
      <c r="E24" t="s">
        <v>21</v>
      </c>
      <c r="F24">
        <v>1</v>
      </c>
      <c r="G24">
        <f t="shared" si="6"/>
        <v>120</v>
      </c>
      <c r="I24">
        <v>2050</v>
      </c>
      <c r="J24" t="s">
        <v>25</v>
      </c>
      <c r="K24">
        <f t="shared" si="7"/>
        <v>122.5</v>
      </c>
      <c r="L24" cm="1">
        <f t="array" ref="L24">STOWA2024_JAARROND_T(A24*60,K24,I24,J24,"")</f>
        <v>495.44746544160347</v>
      </c>
      <c r="M24">
        <f t="shared" si="8"/>
        <v>2.0183774663347556E-3</v>
      </c>
    </row>
    <row r="25" spans="1:13" x14ac:dyDescent="0.3">
      <c r="A25">
        <v>12</v>
      </c>
      <c r="B25">
        <f t="shared" si="5"/>
        <v>3.3842412548724271E-4</v>
      </c>
      <c r="C25">
        <f t="shared" si="1"/>
        <v>3.3842412548724271E-4</v>
      </c>
      <c r="D25" t="s">
        <v>27</v>
      </c>
      <c r="E25" t="s">
        <v>21</v>
      </c>
      <c r="F25">
        <v>1</v>
      </c>
      <c r="G25">
        <f t="shared" si="6"/>
        <v>125</v>
      </c>
      <c r="I25">
        <v>2050</v>
      </c>
      <c r="J25" t="s">
        <v>25</v>
      </c>
      <c r="K25">
        <f t="shared" si="7"/>
        <v>127.5</v>
      </c>
      <c r="L25" cm="1">
        <f t="array" ref="L25">STOWA2024_JAARROND_T(A25*60,K25,I25,J25,"")</f>
        <v>595.25462742644629</v>
      </c>
      <c r="M25">
        <f t="shared" si="8"/>
        <v>1.6799533408475128E-3</v>
      </c>
    </row>
    <row r="26" spans="1:13" x14ac:dyDescent="0.3">
      <c r="A26">
        <v>12</v>
      </c>
      <c r="B26">
        <f t="shared" si="5"/>
        <v>2.7126328348861723E-4</v>
      </c>
      <c r="C26">
        <f t="shared" si="1"/>
        <v>2.7126328348861723E-4</v>
      </c>
      <c r="D26" t="s">
        <v>27</v>
      </c>
      <c r="E26" t="s">
        <v>21</v>
      </c>
      <c r="F26">
        <v>1</v>
      </c>
      <c r="G26">
        <f t="shared" si="6"/>
        <v>130</v>
      </c>
      <c r="I26">
        <v>2050</v>
      </c>
      <c r="J26" t="s">
        <v>25</v>
      </c>
      <c r="K26">
        <f t="shared" si="7"/>
        <v>132.5</v>
      </c>
      <c r="L26" cm="1">
        <f t="array" ref="L26">STOWA2024_JAARROND_T(A26*60,K26,I26,J26,"")</f>
        <v>709.87936258659022</v>
      </c>
      <c r="M26">
        <f t="shared" si="8"/>
        <v>1.4086900573588956E-3</v>
      </c>
    </row>
    <row r="27" spans="1:13" x14ac:dyDescent="0.3">
      <c r="A27">
        <v>12</v>
      </c>
      <c r="B27">
        <f t="shared" si="5"/>
        <v>2.1934220836663772E-4</v>
      </c>
      <c r="C27">
        <f t="shared" si="1"/>
        <v>2.1934220836663772E-4</v>
      </c>
      <c r="D27" t="s">
        <v>27</v>
      </c>
      <c r="E27" t="s">
        <v>21</v>
      </c>
      <c r="F27">
        <v>1</v>
      </c>
      <c r="G27">
        <f t="shared" si="6"/>
        <v>135</v>
      </c>
      <c r="I27">
        <v>2050</v>
      </c>
      <c r="J27" t="s">
        <v>25</v>
      </c>
      <c r="K27">
        <f t="shared" si="7"/>
        <v>137.5</v>
      </c>
      <c r="L27" cm="1">
        <f t="array" ref="L27">STOWA2024_JAARROND_T(A27*60,K27,I27,J27,"")</f>
        <v>840.79691307072733</v>
      </c>
      <c r="M27">
        <f t="shared" si="8"/>
        <v>1.1893478489922579E-3</v>
      </c>
    </row>
    <row r="28" spans="1:13" x14ac:dyDescent="0.3">
      <c r="A28">
        <v>12</v>
      </c>
      <c r="B28">
        <f t="shared" si="5"/>
        <v>1.7880397029199557E-4</v>
      </c>
      <c r="C28">
        <f t="shared" si="1"/>
        <v>1.7880397029199557E-4</v>
      </c>
      <c r="D28" t="s">
        <v>27</v>
      </c>
      <c r="E28" t="s">
        <v>21</v>
      </c>
      <c r="F28">
        <v>1</v>
      </c>
      <c r="G28">
        <f t="shared" si="6"/>
        <v>140</v>
      </c>
      <c r="I28">
        <v>2050</v>
      </c>
      <c r="J28" t="s">
        <v>25</v>
      </c>
      <c r="K28">
        <f t="shared" si="7"/>
        <v>142.5</v>
      </c>
      <c r="L28" cm="1">
        <f t="array" ref="L28">STOWA2024_JAARROND_T(A28*60,K28,I28,J28,"")</f>
        <v>989.56613470973321</v>
      </c>
      <c r="M28">
        <f t="shared" si="8"/>
        <v>1.0105438787002623E-3</v>
      </c>
    </row>
    <row r="29" spans="1:13" x14ac:dyDescent="0.3">
      <c r="A29">
        <v>12</v>
      </c>
      <c r="B29">
        <f t="shared" si="5"/>
        <v>1.4685797794528413E-4</v>
      </c>
      <c r="C29">
        <f t="shared" si="1"/>
        <v>1.4685797794528413E-4</v>
      </c>
      <c r="D29" t="s">
        <v>27</v>
      </c>
      <c r="E29" t="s">
        <v>21</v>
      </c>
      <c r="F29">
        <v>1</v>
      </c>
      <c r="G29">
        <f t="shared" si="6"/>
        <v>145</v>
      </c>
      <c r="I29">
        <v>2050</v>
      </c>
      <c r="J29" t="s">
        <v>25</v>
      </c>
      <c r="K29">
        <f t="shared" si="7"/>
        <v>147.5</v>
      </c>
      <c r="L29" cm="1">
        <f t="array" ref="L29">STOWA2024_JAARROND_T(A29*60,K29,I29,J29,"")</f>
        <v>1157.8283252347467</v>
      </c>
      <c r="M29">
        <f t="shared" si="8"/>
        <v>8.636859007549782E-4</v>
      </c>
    </row>
    <row r="30" spans="1:13" x14ac:dyDescent="0.3">
      <c r="A30">
        <v>12</v>
      </c>
      <c r="B30">
        <f t="shared" si="5"/>
        <v>1.2146725343771319E-4</v>
      </c>
      <c r="C30">
        <f t="shared" si="1"/>
        <v>1.2146725343771319E-4</v>
      </c>
      <c r="D30" t="s">
        <v>27</v>
      </c>
      <c r="E30" t="s">
        <v>21</v>
      </c>
      <c r="F30">
        <v>1</v>
      </c>
      <c r="G30">
        <f t="shared" si="6"/>
        <v>150</v>
      </c>
      <c r="I30">
        <v>2050</v>
      </c>
      <c r="J30" t="s">
        <v>25</v>
      </c>
      <c r="K30">
        <f t="shared" si="7"/>
        <v>152.5</v>
      </c>
      <c r="L30" cm="1">
        <f t="array" ref="L30">STOWA2024_JAARROND_T(A30*60,K30,I30,J30,"")</f>
        <v>1347.3118785340152</v>
      </c>
      <c r="M30">
        <f t="shared" si="8"/>
        <v>7.42218647317265E-4</v>
      </c>
    </row>
    <row r="31" spans="1:13" x14ac:dyDescent="0.3">
      <c r="A31">
        <v>12</v>
      </c>
      <c r="B31">
        <f t="shared" si="5"/>
        <v>1.011156596923585E-4</v>
      </c>
      <c r="C31">
        <f t="shared" si="1"/>
        <v>1.011156596923585E-4</v>
      </c>
      <c r="D31" t="s">
        <v>27</v>
      </c>
      <c r="E31" t="s">
        <v>21</v>
      </c>
      <c r="F31">
        <v>1</v>
      </c>
      <c r="G31">
        <f t="shared" si="6"/>
        <v>155</v>
      </c>
      <c r="I31">
        <v>2050</v>
      </c>
      <c r="J31" t="s">
        <v>25</v>
      </c>
      <c r="K31">
        <f t="shared" si="7"/>
        <v>157.5</v>
      </c>
      <c r="L31" cm="1">
        <f t="array" ref="L31">STOWA2024_JAARROND_T(A31*60,K31,I31,J31,"")</f>
        <v>1559.8117920253326</v>
      </c>
      <c r="M31">
        <f t="shared" si="8"/>
        <v>6.411029876249065E-4</v>
      </c>
    </row>
    <row r="32" spans="1:13" x14ac:dyDescent="0.3">
      <c r="A32">
        <v>12</v>
      </c>
      <c r="B32" s="1">
        <f>M31</f>
        <v>6.411029876249065E-4</v>
      </c>
      <c r="C32">
        <f t="shared" si="1"/>
        <v>6.411029876249065E-4</v>
      </c>
      <c r="D32" t="s">
        <v>27</v>
      </c>
      <c r="E32" t="s">
        <v>21</v>
      </c>
      <c r="F32">
        <v>1</v>
      </c>
      <c r="G32">
        <f t="shared" si="6"/>
        <v>160</v>
      </c>
      <c r="I32">
        <v>2050</v>
      </c>
      <c r="J32" t="s">
        <v>25</v>
      </c>
      <c r="K32" s="1">
        <v>999</v>
      </c>
      <c r="L32" cm="1">
        <f t="array" ref="L32">STOWA2024_JAARROND_T(A32*60,K32,I32,J32,"")</f>
        <v>5582431.6916949013</v>
      </c>
      <c r="M32">
        <f>1/L32</f>
        <v>1.791334055171191E-7</v>
      </c>
    </row>
    <row r="33" spans="1:13" x14ac:dyDescent="0.3">
      <c r="A33">
        <v>24</v>
      </c>
      <c r="B33" s="1">
        <f>365.25*24/A33 - M33</f>
        <v>342.3817015237741</v>
      </c>
      <c r="C33">
        <f>B33</f>
        <v>342.3817015237741</v>
      </c>
      <c r="D33" t="s">
        <v>27</v>
      </c>
      <c r="E33" t="s">
        <v>21</v>
      </c>
      <c r="F33">
        <v>1</v>
      </c>
      <c r="G33">
        <v>10</v>
      </c>
      <c r="I33">
        <v>2050</v>
      </c>
      <c r="J33" t="s">
        <v>25</v>
      </c>
      <c r="K33" s="1">
        <v>12.5</v>
      </c>
      <c r="L33" cm="1">
        <f t="array" ref="L33">STOWA2024_JAARROND_T(A33*60,K33,I33,J33,"")</f>
        <v>4.372865786405624E-2</v>
      </c>
      <c r="M33">
        <f>1/L33</f>
        <v>22.868298476225878</v>
      </c>
    </row>
    <row r="34" spans="1:13" x14ac:dyDescent="0.3">
      <c r="A34">
        <v>24</v>
      </c>
      <c r="B34">
        <f t="shared" ref="B34:B38" si="9">M33-M34</f>
        <v>11.922628703285364</v>
      </c>
      <c r="C34">
        <f t="shared" ref="C34:C63" si="10">B34</f>
        <v>11.922628703285364</v>
      </c>
      <c r="D34" t="s">
        <v>27</v>
      </c>
      <c r="E34" t="s">
        <v>21</v>
      </c>
      <c r="F34">
        <v>1</v>
      </c>
      <c r="G34">
        <f t="shared" ref="G34:G38" si="11">G33+5</f>
        <v>15</v>
      </c>
      <c r="I34">
        <v>2050</v>
      </c>
      <c r="J34" t="s">
        <v>25</v>
      </c>
      <c r="K34">
        <f t="shared" ref="K34:K38" si="12">AVERAGE(G34:G35)</f>
        <v>17.5</v>
      </c>
      <c r="L34" cm="1">
        <f t="array" ref="L34">STOWA2024_JAARROND_T(A34*60,K34,I34,J34,"")</f>
        <v>9.136032976914428E-2</v>
      </c>
      <c r="M34">
        <f t="shared" ref="M34:M38" si="13">1/L34</f>
        <v>10.945669772940514</v>
      </c>
    </row>
    <row r="35" spans="1:13" x14ac:dyDescent="0.3">
      <c r="A35">
        <v>24</v>
      </c>
      <c r="B35">
        <f t="shared" si="9"/>
        <v>5.33889730918533</v>
      </c>
      <c r="C35">
        <f t="shared" si="10"/>
        <v>5.33889730918533</v>
      </c>
      <c r="D35" t="s">
        <v>27</v>
      </c>
      <c r="E35" t="s">
        <v>21</v>
      </c>
      <c r="F35">
        <v>1</v>
      </c>
      <c r="G35">
        <f t="shared" si="11"/>
        <v>20</v>
      </c>
      <c r="I35">
        <v>2050</v>
      </c>
      <c r="J35" t="s">
        <v>25</v>
      </c>
      <c r="K35">
        <f t="shared" si="12"/>
        <v>22.5</v>
      </c>
      <c r="L35" cm="1">
        <f t="array" ref="L35">STOWA2024_JAARROND_T(A35*60,K35,I35,J35,"")</f>
        <v>0.17835573076390573</v>
      </c>
      <c r="M35">
        <f t="shared" si="13"/>
        <v>5.6067724637551839</v>
      </c>
    </row>
    <row r="36" spans="1:13" x14ac:dyDescent="0.3">
      <c r="A36">
        <v>24</v>
      </c>
      <c r="B36">
        <f t="shared" si="9"/>
        <v>2.5680079473267061</v>
      </c>
      <c r="C36">
        <f t="shared" si="10"/>
        <v>2.5680079473267061</v>
      </c>
      <c r="D36" t="s">
        <v>27</v>
      </c>
      <c r="E36" t="s">
        <v>21</v>
      </c>
      <c r="F36">
        <v>1</v>
      </c>
      <c r="G36">
        <f t="shared" si="11"/>
        <v>25</v>
      </c>
      <c r="I36">
        <v>2050</v>
      </c>
      <c r="J36" t="s">
        <v>25</v>
      </c>
      <c r="K36">
        <f t="shared" si="12"/>
        <v>27.5</v>
      </c>
      <c r="L36" cm="1">
        <f t="array" ref="L36">STOWA2024_JAARROND_T(A36*60,K36,I36,J36,"")</f>
        <v>0.32908110996877127</v>
      </c>
      <c r="M36">
        <f t="shared" si="13"/>
        <v>3.0387645164284778</v>
      </c>
    </row>
    <row r="37" spans="1:13" x14ac:dyDescent="0.3">
      <c r="A37">
        <v>24</v>
      </c>
      <c r="B37">
        <f t="shared" si="9"/>
        <v>1.3115274787692071</v>
      </c>
      <c r="C37">
        <f t="shared" si="10"/>
        <v>1.3115274787692071</v>
      </c>
      <c r="D37" t="s">
        <v>27</v>
      </c>
      <c r="E37" t="s">
        <v>21</v>
      </c>
      <c r="F37">
        <v>1</v>
      </c>
      <c r="G37">
        <f t="shared" si="11"/>
        <v>30</v>
      </c>
      <c r="I37">
        <v>2050</v>
      </c>
      <c r="J37" t="s">
        <v>25</v>
      </c>
      <c r="K37">
        <f t="shared" si="12"/>
        <v>32.5</v>
      </c>
      <c r="L37" cm="1">
        <f t="array" ref="L37">STOWA2024_JAARROND_T(A37*60,K37,I37,J37,"")</f>
        <v>0.57895933111484632</v>
      </c>
      <c r="M37">
        <f t="shared" si="13"/>
        <v>1.7272370376592707</v>
      </c>
    </row>
    <row r="38" spans="1:13" x14ac:dyDescent="0.3">
      <c r="A38">
        <v>24</v>
      </c>
      <c r="B38">
        <f t="shared" si="9"/>
        <v>0.70461446548614393</v>
      </c>
      <c r="C38">
        <f t="shared" si="10"/>
        <v>0.70461446548614393</v>
      </c>
      <c r="D38" t="s">
        <v>27</v>
      </c>
      <c r="E38" t="s">
        <v>21</v>
      </c>
      <c r="F38">
        <v>1</v>
      </c>
      <c r="G38">
        <f t="shared" si="11"/>
        <v>35</v>
      </c>
      <c r="I38">
        <v>2050</v>
      </c>
      <c r="J38" t="s">
        <v>25</v>
      </c>
      <c r="K38">
        <f t="shared" si="12"/>
        <v>37.5</v>
      </c>
      <c r="L38" cm="1">
        <f t="array" ref="L38">STOWA2024_JAARROND_T(A38*60,K38,I38,J38,"")</f>
        <v>0.97787788692650046</v>
      </c>
      <c r="M38">
        <f t="shared" si="13"/>
        <v>1.0226225721731268</v>
      </c>
    </row>
    <row r="39" spans="1:13" x14ac:dyDescent="0.3">
      <c r="A39">
        <v>24</v>
      </c>
      <c r="B39">
        <f>M38-M39</f>
        <v>0.39535907260811531</v>
      </c>
      <c r="C39">
        <f t="shared" si="10"/>
        <v>0.39535907260811531</v>
      </c>
      <c r="D39" t="s">
        <v>27</v>
      </c>
      <c r="E39" t="s">
        <v>21</v>
      </c>
      <c r="F39">
        <v>1</v>
      </c>
      <c r="G39">
        <f>G38+5</f>
        <v>40</v>
      </c>
      <c r="I39">
        <v>2050</v>
      </c>
      <c r="J39" t="s">
        <v>25</v>
      </c>
      <c r="K39">
        <f>AVERAGE(G39:G40)</f>
        <v>42.5</v>
      </c>
      <c r="L39" cm="1">
        <f t="array" ref="L39">STOWA2024_JAARROND_T(A39*60,K39,I39,J39,"")</f>
        <v>1.5942263509569268</v>
      </c>
      <c r="M39">
        <f>1/L39</f>
        <v>0.62726349956501148</v>
      </c>
    </row>
    <row r="40" spans="1:13" x14ac:dyDescent="0.3">
      <c r="A40">
        <v>24</v>
      </c>
      <c r="B40">
        <f t="shared" ref="B40:B62" si="14">M39-M40</f>
        <v>0.23051568534323813</v>
      </c>
      <c r="C40">
        <f t="shared" si="10"/>
        <v>0.23051568534323813</v>
      </c>
      <c r="D40" t="s">
        <v>27</v>
      </c>
      <c r="E40" t="s">
        <v>21</v>
      </c>
      <c r="F40">
        <v>1</v>
      </c>
      <c r="G40">
        <f t="shared" ref="G40:G63" si="15">G39+5</f>
        <v>45</v>
      </c>
      <c r="I40">
        <v>2050</v>
      </c>
      <c r="J40" t="s">
        <v>25</v>
      </c>
      <c r="K40">
        <f t="shared" ref="K40:K62" si="16">AVERAGE(G40:G41)</f>
        <v>47.5</v>
      </c>
      <c r="L40" cm="1">
        <f t="array" ref="L40">STOWA2024_JAARROND_T(A40*60,K40,I40,J40,"")</f>
        <v>2.5204927769079575</v>
      </c>
      <c r="M40">
        <f t="shared" ref="M40:M62" si="17">1/L40</f>
        <v>0.39674781422177335</v>
      </c>
    </row>
    <row r="41" spans="1:13" x14ac:dyDescent="0.3">
      <c r="A41">
        <v>24</v>
      </c>
      <c r="B41">
        <f t="shared" si="14"/>
        <v>0.13889708011726593</v>
      </c>
      <c r="C41">
        <f t="shared" si="10"/>
        <v>0.13889708011726593</v>
      </c>
      <c r="D41" t="s">
        <v>27</v>
      </c>
      <c r="E41" t="s">
        <v>21</v>
      </c>
      <c r="F41">
        <v>1</v>
      </c>
      <c r="G41">
        <f t="shared" si="15"/>
        <v>50</v>
      </c>
      <c r="I41">
        <v>2050</v>
      </c>
      <c r="J41" t="s">
        <v>25</v>
      </c>
      <c r="K41">
        <f t="shared" si="16"/>
        <v>52.5</v>
      </c>
      <c r="L41" cm="1">
        <f t="array" ref="L41">STOWA2024_JAARROND_T(A41*60,K41,I41,J41,"")</f>
        <v>3.8782127321564963</v>
      </c>
      <c r="M41">
        <f t="shared" si="17"/>
        <v>0.25785073410450743</v>
      </c>
    </row>
    <row r="42" spans="1:13" x14ac:dyDescent="0.3">
      <c r="A42">
        <v>24</v>
      </c>
      <c r="B42">
        <f t="shared" si="14"/>
        <v>8.6175465473252888E-2</v>
      </c>
      <c r="C42">
        <f t="shared" si="10"/>
        <v>8.6175465473252888E-2</v>
      </c>
      <c r="D42" t="s">
        <v>27</v>
      </c>
      <c r="E42" t="s">
        <v>21</v>
      </c>
      <c r="F42">
        <v>1</v>
      </c>
      <c r="G42">
        <f t="shared" si="15"/>
        <v>55</v>
      </c>
      <c r="I42">
        <v>2050</v>
      </c>
      <c r="J42" t="s">
        <v>25</v>
      </c>
      <c r="K42">
        <f t="shared" si="16"/>
        <v>57.5</v>
      </c>
      <c r="L42" cm="1">
        <f t="array" ref="L42">STOWA2024_JAARROND_T(A42*60,K42,I42,J42,"")</f>
        <v>5.8249508387135496</v>
      </c>
      <c r="M42">
        <f t="shared" si="17"/>
        <v>0.17167526863125454</v>
      </c>
    </row>
    <row r="43" spans="1:13" x14ac:dyDescent="0.3">
      <c r="A43">
        <v>24</v>
      </c>
      <c r="B43">
        <f t="shared" si="14"/>
        <v>5.4885735322308865E-2</v>
      </c>
      <c r="C43">
        <f t="shared" si="10"/>
        <v>5.4885735322308865E-2</v>
      </c>
      <c r="D43" t="s">
        <v>27</v>
      </c>
      <c r="E43" t="s">
        <v>21</v>
      </c>
      <c r="F43">
        <v>1</v>
      </c>
      <c r="G43">
        <f t="shared" si="15"/>
        <v>60</v>
      </c>
      <c r="I43">
        <v>2050</v>
      </c>
      <c r="J43" t="s">
        <v>25</v>
      </c>
      <c r="K43">
        <f t="shared" si="16"/>
        <v>62.5</v>
      </c>
      <c r="L43" cm="1">
        <f t="array" ref="L43">STOWA2024_JAARROND_T(A43*60,K43,I43,J43,"")</f>
        <v>8.5624111310957982</v>
      </c>
      <c r="M43">
        <f t="shared" si="17"/>
        <v>0.11678953330894568</v>
      </c>
    </row>
    <row r="44" spans="1:13" x14ac:dyDescent="0.3">
      <c r="A44">
        <v>24</v>
      </c>
      <c r="B44">
        <f t="shared" si="14"/>
        <v>3.5781819284623012E-2</v>
      </c>
      <c r="C44">
        <f t="shared" si="10"/>
        <v>3.5781819284623012E-2</v>
      </c>
      <c r="D44" t="s">
        <v>27</v>
      </c>
      <c r="E44" t="s">
        <v>21</v>
      </c>
      <c r="F44">
        <v>1</v>
      </c>
      <c r="G44">
        <f t="shared" si="15"/>
        <v>65</v>
      </c>
      <c r="I44">
        <v>2050</v>
      </c>
      <c r="J44" t="s">
        <v>25</v>
      </c>
      <c r="K44">
        <f t="shared" si="16"/>
        <v>67.5</v>
      </c>
      <c r="L44" cm="1">
        <f t="array" ref="L44">STOWA2024_JAARROND_T(A44*60,K44,I44,J44,"")</f>
        <v>12.344503385193029</v>
      </c>
      <c r="M44">
        <f t="shared" si="17"/>
        <v>8.1007714024322663E-2</v>
      </c>
    </row>
    <row r="45" spans="1:13" x14ac:dyDescent="0.3">
      <c r="A45">
        <v>24</v>
      </c>
      <c r="B45">
        <f t="shared" si="14"/>
        <v>2.3825328749124484E-2</v>
      </c>
      <c r="C45">
        <f t="shared" si="10"/>
        <v>2.3825328749124484E-2</v>
      </c>
      <c r="D45" t="s">
        <v>27</v>
      </c>
      <c r="E45" t="s">
        <v>21</v>
      </c>
      <c r="F45">
        <v>1</v>
      </c>
      <c r="G45">
        <f t="shared" si="15"/>
        <v>70</v>
      </c>
      <c r="I45">
        <v>2050</v>
      </c>
      <c r="J45" t="s">
        <v>25</v>
      </c>
      <c r="K45">
        <f t="shared" si="16"/>
        <v>72.5</v>
      </c>
      <c r="L45" cm="1">
        <f t="array" ref="L45">STOWA2024_JAARROND_T(A45*60,K45,I45,J45,"")</f>
        <v>17.48790287756205</v>
      </c>
      <c r="M45">
        <f t="shared" si="17"/>
        <v>5.7182385275198179E-2</v>
      </c>
    </row>
    <row r="46" spans="1:13" x14ac:dyDescent="0.3">
      <c r="A46">
        <v>24</v>
      </c>
      <c r="B46">
        <f t="shared" si="14"/>
        <v>1.6169969643469492E-2</v>
      </c>
      <c r="C46">
        <f t="shared" si="10"/>
        <v>1.6169969643469492E-2</v>
      </c>
      <c r="D46" t="s">
        <v>27</v>
      </c>
      <c r="E46" t="s">
        <v>21</v>
      </c>
      <c r="F46">
        <v>1</v>
      </c>
      <c r="G46">
        <f t="shared" si="15"/>
        <v>75</v>
      </c>
      <c r="I46">
        <v>2050</v>
      </c>
      <c r="J46" t="s">
        <v>25</v>
      </c>
      <c r="K46">
        <f t="shared" si="16"/>
        <v>77.5</v>
      </c>
      <c r="L46" cm="1">
        <f t="array" ref="L46">STOWA2024_JAARROND_T(A46*60,K46,I46,J46,"")</f>
        <v>24.382860277714631</v>
      </c>
      <c r="M46">
        <f t="shared" si="17"/>
        <v>4.1012415631728687E-2</v>
      </c>
    </row>
    <row r="47" spans="1:13" x14ac:dyDescent="0.3">
      <c r="A47">
        <v>24</v>
      </c>
      <c r="B47">
        <f t="shared" si="14"/>
        <v>1.1166506460084578E-2</v>
      </c>
      <c r="C47">
        <f t="shared" si="10"/>
        <v>1.1166506460084578E-2</v>
      </c>
      <c r="D47" t="s">
        <v>27</v>
      </c>
      <c r="E47" t="s">
        <v>21</v>
      </c>
      <c r="F47">
        <v>1</v>
      </c>
      <c r="G47">
        <f t="shared" si="15"/>
        <v>80</v>
      </c>
      <c r="I47">
        <v>2050</v>
      </c>
      <c r="J47" t="s">
        <v>25</v>
      </c>
      <c r="K47">
        <f t="shared" si="16"/>
        <v>82.5</v>
      </c>
      <c r="L47" cm="1">
        <f t="array" ref="L47">STOWA2024_JAARROND_T(A47*60,K47,I47,J47,"")</f>
        <v>33.505429311903029</v>
      </c>
      <c r="M47">
        <f t="shared" si="17"/>
        <v>2.9845909171644109E-2</v>
      </c>
    </row>
    <row r="48" spans="1:13" x14ac:dyDescent="0.3">
      <c r="A48">
        <v>24</v>
      </c>
      <c r="B48">
        <f t="shared" si="14"/>
        <v>7.8352496774175516E-3</v>
      </c>
      <c r="C48">
        <f t="shared" si="10"/>
        <v>7.8352496774175516E-3</v>
      </c>
      <c r="D48" t="s">
        <v>27</v>
      </c>
      <c r="E48" t="s">
        <v>21</v>
      </c>
      <c r="F48">
        <v>1</v>
      </c>
      <c r="G48">
        <f t="shared" si="15"/>
        <v>85</v>
      </c>
      <c r="I48">
        <v>2050</v>
      </c>
      <c r="J48" t="s">
        <v>25</v>
      </c>
      <c r="K48">
        <f t="shared" si="16"/>
        <v>87.5</v>
      </c>
      <c r="L48" cm="1">
        <f t="array" ref="L48">STOWA2024_JAARROND_T(A48*60,K48,I48,J48,"")</f>
        <v>45.4325323719765</v>
      </c>
      <c r="M48">
        <f t="shared" si="17"/>
        <v>2.2010659494226557E-2</v>
      </c>
    </row>
    <row r="49" spans="1:13" x14ac:dyDescent="0.3">
      <c r="A49">
        <v>24</v>
      </c>
      <c r="B49">
        <f t="shared" si="14"/>
        <v>5.5781719858215457E-3</v>
      </c>
      <c r="C49">
        <f t="shared" si="10"/>
        <v>5.5781719858215457E-3</v>
      </c>
      <c r="D49" t="s">
        <v>27</v>
      </c>
      <c r="E49" t="s">
        <v>21</v>
      </c>
      <c r="F49">
        <v>1</v>
      </c>
      <c r="G49">
        <f t="shared" si="15"/>
        <v>90</v>
      </c>
      <c r="I49">
        <v>2050</v>
      </c>
      <c r="J49" t="s">
        <v>25</v>
      </c>
      <c r="K49">
        <f t="shared" si="16"/>
        <v>92.5</v>
      </c>
      <c r="L49" cm="1">
        <f t="array" ref="L49">STOWA2024_JAARROND_T(A49*60,K49,I49,J49,"")</f>
        <v>60.855059192256341</v>
      </c>
      <c r="M49">
        <f t="shared" si="17"/>
        <v>1.6432487508405012E-2</v>
      </c>
    </row>
    <row r="50" spans="1:13" x14ac:dyDescent="0.3">
      <c r="A50">
        <v>24</v>
      </c>
      <c r="B50">
        <f t="shared" si="14"/>
        <v>4.0251025005239079E-3</v>
      </c>
      <c r="C50">
        <f t="shared" si="10"/>
        <v>4.0251025005239079E-3</v>
      </c>
      <c r="D50" t="s">
        <v>27</v>
      </c>
      <c r="E50" t="s">
        <v>21</v>
      </c>
      <c r="F50">
        <v>1</v>
      </c>
      <c r="G50">
        <f t="shared" si="15"/>
        <v>95</v>
      </c>
      <c r="I50">
        <v>2050</v>
      </c>
      <c r="J50" t="s">
        <v>25</v>
      </c>
      <c r="K50">
        <f t="shared" si="16"/>
        <v>97.5</v>
      </c>
      <c r="L50" cm="1">
        <f t="array" ref="L50">STOWA2024_JAARROND_T(A50*60,K50,I50,J50,"")</f>
        <v>80.597160430244202</v>
      </c>
      <c r="M50">
        <f t="shared" si="17"/>
        <v>1.2407385007881104E-2</v>
      </c>
    </row>
    <row r="51" spans="1:13" x14ac:dyDescent="0.3">
      <c r="A51">
        <v>24</v>
      </c>
      <c r="B51">
        <f t="shared" si="14"/>
        <v>2.9407655790765191E-3</v>
      </c>
      <c r="C51">
        <f t="shared" si="10"/>
        <v>2.9407655790765191E-3</v>
      </c>
      <c r="D51" t="s">
        <v>27</v>
      </c>
      <c r="E51" t="s">
        <v>21</v>
      </c>
      <c r="F51">
        <v>1</v>
      </c>
      <c r="G51">
        <f t="shared" si="15"/>
        <v>100</v>
      </c>
      <c r="I51">
        <v>2050</v>
      </c>
      <c r="J51" t="s">
        <v>25</v>
      </c>
      <c r="K51">
        <f t="shared" si="16"/>
        <v>102.5</v>
      </c>
      <c r="L51" cm="1">
        <f t="array" ref="L51">STOWA2024_JAARROND_T(A51*60,K51,I51,J51,"")</f>
        <v>105.63432992322973</v>
      </c>
      <c r="M51">
        <f t="shared" si="17"/>
        <v>9.4666194288045846E-3</v>
      </c>
    </row>
    <row r="52" spans="1:13" x14ac:dyDescent="0.3">
      <c r="A52">
        <v>24</v>
      </c>
      <c r="B52">
        <f t="shared" si="14"/>
        <v>2.1732410255628117E-3</v>
      </c>
      <c r="C52">
        <f t="shared" si="10"/>
        <v>2.1732410255628117E-3</v>
      </c>
      <c r="D52" t="s">
        <v>27</v>
      </c>
      <c r="E52" t="s">
        <v>21</v>
      </c>
      <c r="F52">
        <v>1</v>
      </c>
      <c r="G52">
        <f t="shared" si="15"/>
        <v>105</v>
      </c>
      <c r="I52">
        <v>2050</v>
      </c>
      <c r="J52" t="s">
        <v>25</v>
      </c>
      <c r="K52">
        <f t="shared" si="16"/>
        <v>107.5</v>
      </c>
      <c r="L52" cm="1">
        <f t="array" ref="L52">STOWA2024_JAARROND_T(A52*60,K52,I52,J52,"")</f>
        <v>137.11067007787753</v>
      </c>
      <c r="M52">
        <f t="shared" si="17"/>
        <v>7.293378403241773E-3</v>
      </c>
    </row>
    <row r="53" spans="1:13" x14ac:dyDescent="0.3">
      <c r="A53">
        <v>24</v>
      </c>
      <c r="B53">
        <f t="shared" si="14"/>
        <v>1.6233400656834995E-3</v>
      </c>
      <c r="C53">
        <f t="shared" si="10"/>
        <v>1.6233400656834995E-3</v>
      </c>
      <c r="D53" t="s">
        <v>27</v>
      </c>
      <c r="E53" t="s">
        <v>21</v>
      </c>
      <c r="F53">
        <v>1</v>
      </c>
      <c r="G53">
        <f t="shared" si="15"/>
        <v>110</v>
      </c>
      <c r="I53">
        <v>2050</v>
      </c>
      <c r="J53" t="s">
        <v>25</v>
      </c>
      <c r="K53">
        <f t="shared" si="16"/>
        <v>112.5</v>
      </c>
      <c r="L53" cm="1">
        <f t="array" ref="L53">STOWA2024_JAARROND_T(A53*60,K53,I53,J53,"")</f>
        <v>176.36565054172749</v>
      </c>
      <c r="M53">
        <f t="shared" si="17"/>
        <v>5.6700383375582735E-3</v>
      </c>
    </row>
    <row r="54" spans="1:13" x14ac:dyDescent="0.3">
      <c r="A54">
        <v>24</v>
      </c>
      <c r="B54">
        <f t="shared" si="14"/>
        <v>1.2247090187132549E-3</v>
      </c>
      <c r="C54">
        <f t="shared" si="10"/>
        <v>1.2247090187132549E-3</v>
      </c>
      <c r="D54" t="s">
        <v>27</v>
      </c>
      <c r="E54" t="s">
        <v>21</v>
      </c>
      <c r="F54">
        <v>1</v>
      </c>
      <c r="G54">
        <f t="shared" si="15"/>
        <v>115</v>
      </c>
      <c r="I54">
        <v>2050</v>
      </c>
      <c r="J54" t="s">
        <v>25</v>
      </c>
      <c r="K54">
        <f t="shared" si="16"/>
        <v>117.5</v>
      </c>
      <c r="L54" cm="1">
        <f t="array" ref="L54">STOWA2024_JAARROND_T(A54*60,K54,I54,J54,"")</f>
        <v>224.95521215058574</v>
      </c>
      <c r="M54">
        <f t="shared" si="17"/>
        <v>4.4453293188450186E-3</v>
      </c>
    </row>
    <row r="55" spans="1:13" x14ac:dyDescent="0.3">
      <c r="A55">
        <v>24</v>
      </c>
      <c r="B55">
        <f t="shared" si="14"/>
        <v>9.3259424331686332E-4</v>
      </c>
      <c r="C55">
        <f t="shared" si="10"/>
        <v>9.3259424331686332E-4</v>
      </c>
      <c r="D55" t="s">
        <v>27</v>
      </c>
      <c r="E55" t="s">
        <v>21</v>
      </c>
      <c r="F55">
        <v>1</v>
      </c>
      <c r="G55">
        <f t="shared" si="15"/>
        <v>120</v>
      </c>
      <c r="I55">
        <v>2050</v>
      </c>
      <c r="J55" t="s">
        <v>25</v>
      </c>
      <c r="K55">
        <f t="shared" si="16"/>
        <v>122.5</v>
      </c>
      <c r="L55" cm="1">
        <f t="array" ref="L55">STOWA2024_JAARROND_T(A55*60,K55,I55,J55,"")</f>
        <v>284.67845667229705</v>
      </c>
      <c r="M55">
        <f t="shared" si="17"/>
        <v>3.5127350755281552E-3</v>
      </c>
    </row>
    <row r="56" spans="1:13" x14ac:dyDescent="0.3">
      <c r="A56">
        <v>24</v>
      </c>
      <c r="B56">
        <f t="shared" si="14"/>
        <v>7.1635938884575092E-4</v>
      </c>
      <c r="C56">
        <f t="shared" si="10"/>
        <v>7.1635938884575092E-4</v>
      </c>
      <c r="D56" t="s">
        <v>27</v>
      </c>
      <c r="E56" t="s">
        <v>21</v>
      </c>
      <c r="F56">
        <v>1</v>
      </c>
      <c r="G56">
        <f t="shared" si="15"/>
        <v>125</v>
      </c>
      <c r="I56">
        <v>2050</v>
      </c>
      <c r="J56" t="s">
        <v>25</v>
      </c>
      <c r="K56">
        <f t="shared" si="16"/>
        <v>127.5</v>
      </c>
      <c r="L56" cm="1">
        <f t="array" ref="L56">STOWA2024_JAARROND_T(A56*60,K56,I56,J56,"")</f>
        <v>357.60574116076344</v>
      </c>
      <c r="M56">
        <f t="shared" si="17"/>
        <v>2.7963756866824043E-3</v>
      </c>
    </row>
    <row r="57" spans="1:13" x14ac:dyDescent="0.3">
      <c r="A57">
        <v>24</v>
      </c>
      <c r="B57">
        <f t="shared" si="14"/>
        <v>5.5477080492516906E-4</v>
      </c>
      <c r="C57">
        <f t="shared" si="10"/>
        <v>5.5477080492516906E-4</v>
      </c>
      <c r="D57" t="s">
        <v>27</v>
      </c>
      <c r="E57" t="s">
        <v>21</v>
      </c>
      <c r="F57">
        <v>1</v>
      </c>
      <c r="G57">
        <f t="shared" si="15"/>
        <v>130</v>
      </c>
      <c r="I57">
        <v>2050</v>
      </c>
      <c r="J57" t="s">
        <v>25</v>
      </c>
      <c r="K57">
        <f t="shared" si="16"/>
        <v>132.5</v>
      </c>
      <c r="L57" cm="1">
        <f t="array" ref="L57">STOWA2024_JAARROND_T(A57*60,K57,I57,J57,"")</f>
        <v>446.10894994843227</v>
      </c>
      <c r="M57">
        <f t="shared" si="17"/>
        <v>2.2416048817572353E-3</v>
      </c>
    </row>
    <row r="58" spans="1:13" x14ac:dyDescent="0.3">
      <c r="A58">
        <v>24</v>
      </c>
      <c r="B58">
        <f t="shared" si="14"/>
        <v>4.3294004632379629E-4</v>
      </c>
      <c r="C58">
        <f t="shared" si="10"/>
        <v>4.3294004632379629E-4</v>
      </c>
      <c r="D58" t="s">
        <v>27</v>
      </c>
      <c r="E58" t="s">
        <v>21</v>
      </c>
      <c r="F58">
        <v>1</v>
      </c>
      <c r="G58">
        <f t="shared" si="15"/>
        <v>135</v>
      </c>
      <c r="I58">
        <v>2050</v>
      </c>
      <c r="J58" t="s">
        <v>25</v>
      </c>
      <c r="K58">
        <f t="shared" si="16"/>
        <v>137.5</v>
      </c>
      <c r="L58" cm="1">
        <f t="array" ref="L58">STOWA2024_JAARROND_T(A58*60,K58,I58,J58,"")</f>
        <v>552.89403564942654</v>
      </c>
      <c r="M58">
        <f t="shared" si="17"/>
        <v>1.808664835433439E-3</v>
      </c>
    </row>
    <row r="59" spans="1:13" x14ac:dyDescent="0.3">
      <c r="A59">
        <v>24</v>
      </c>
      <c r="B59">
        <f t="shared" si="14"/>
        <v>3.4030483566411477E-4</v>
      </c>
      <c r="C59">
        <f t="shared" si="10"/>
        <v>3.4030483566411477E-4</v>
      </c>
      <c r="D59" t="s">
        <v>27</v>
      </c>
      <c r="E59" t="s">
        <v>21</v>
      </c>
      <c r="F59">
        <v>1</v>
      </c>
      <c r="G59">
        <f t="shared" si="15"/>
        <v>140</v>
      </c>
      <c r="I59">
        <v>2050</v>
      </c>
      <c r="J59" t="s">
        <v>25</v>
      </c>
      <c r="K59">
        <f t="shared" si="16"/>
        <v>142.5</v>
      </c>
      <c r="L59" cm="1">
        <f t="array" ref="L59">STOWA2024_JAARROND_T(A59*60,K59,I59,J59,"")</f>
        <v>681.03189964116268</v>
      </c>
      <c r="M59">
        <f t="shared" si="17"/>
        <v>1.4683599997693242E-3</v>
      </c>
    </row>
    <row r="60" spans="1:13" x14ac:dyDescent="0.3">
      <c r="A60">
        <v>24</v>
      </c>
      <c r="B60">
        <f t="shared" si="14"/>
        <v>2.6933546284707783E-4</v>
      </c>
      <c r="C60">
        <f t="shared" si="10"/>
        <v>2.6933546284707783E-4</v>
      </c>
      <c r="D60" t="s">
        <v>27</v>
      </c>
      <c r="E60" t="s">
        <v>21</v>
      </c>
      <c r="F60">
        <v>1</v>
      </c>
      <c r="G60">
        <f t="shared" si="15"/>
        <v>145</v>
      </c>
      <c r="I60">
        <v>2050</v>
      </c>
      <c r="J60" t="s">
        <v>25</v>
      </c>
      <c r="K60">
        <f t="shared" si="16"/>
        <v>147.5</v>
      </c>
      <c r="L60" cm="1">
        <f t="array" ref="L60">STOWA2024_JAARROND_T(A60*60,K60,I60,J60,"")</f>
        <v>834.01128934932501</v>
      </c>
      <c r="M60">
        <f t="shared" si="17"/>
        <v>1.1990245369222464E-3</v>
      </c>
    </row>
    <row r="61" spans="1:13" x14ac:dyDescent="0.3">
      <c r="A61">
        <v>24</v>
      </c>
      <c r="B61">
        <f t="shared" si="14"/>
        <v>2.1453631728514085E-4</v>
      </c>
      <c r="C61">
        <f t="shared" si="10"/>
        <v>2.1453631728514085E-4</v>
      </c>
      <c r="D61" t="s">
        <v>27</v>
      </c>
      <c r="E61" t="s">
        <v>21</v>
      </c>
      <c r="F61">
        <v>1</v>
      </c>
      <c r="G61">
        <f t="shared" si="15"/>
        <v>150</v>
      </c>
      <c r="I61">
        <v>2050</v>
      </c>
      <c r="J61" t="s">
        <v>25</v>
      </c>
      <c r="K61">
        <f t="shared" si="16"/>
        <v>152.5</v>
      </c>
      <c r="L61" cm="1">
        <f t="array" ref="L61">STOWA2024_JAARROND_T(A61*60,K61,I61,J61,"")</f>
        <v>1015.7561868730255</v>
      </c>
      <c r="M61">
        <f t="shared" si="17"/>
        <v>9.8448821963710554E-4</v>
      </c>
    </row>
    <row r="62" spans="1:13" x14ac:dyDescent="0.3">
      <c r="A62">
        <v>24</v>
      </c>
      <c r="B62">
        <f t="shared" si="14"/>
        <v>1.7193119416015719E-4</v>
      </c>
      <c r="C62">
        <f t="shared" si="10"/>
        <v>1.7193119416015719E-4</v>
      </c>
      <c r="D62" t="s">
        <v>27</v>
      </c>
      <c r="E62" t="s">
        <v>21</v>
      </c>
      <c r="F62">
        <v>1</v>
      </c>
      <c r="G62">
        <f t="shared" si="15"/>
        <v>155</v>
      </c>
      <c r="I62">
        <v>2050</v>
      </c>
      <c r="J62" t="s">
        <v>25</v>
      </c>
      <c r="K62">
        <f t="shared" si="16"/>
        <v>157.5</v>
      </c>
      <c r="L62" cm="1">
        <f t="array" ref="L62">STOWA2024_JAARROND_T(A62*60,K62,I62,J62,"")</f>
        <v>1230.6828550439618</v>
      </c>
      <c r="M62">
        <f t="shared" si="17"/>
        <v>8.1255702547694834E-4</v>
      </c>
    </row>
    <row r="63" spans="1:13" x14ac:dyDescent="0.3">
      <c r="A63">
        <v>24</v>
      </c>
      <c r="B63" s="1">
        <f>M62</f>
        <v>8.1255702547694834E-4</v>
      </c>
      <c r="C63">
        <f t="shared" si="10"/>
        <v>8.1255702547694834E-4</v>
      </c>
      <c r="D63" t="s">
        <v>27</v>
      </c>
      <c r="E63" t="s">
        <v>21</v>
      </c>
      <c r="F63">
        <v>1</v>
      </c>
      <c r="G63">
        <f t="shared" si="15"/>
        <v>160</v>
      </c>
      <c r="I63">
        <v>2050</v>
      </c>
      <c r="J63" t="s">
        <v>25</v>
      </c>
      <c r="K63" s="1">
        <v>999</v>
      </c>
      <c r="L63" cm="1">
        <f t="array" ref="L63">STOWA2024_JAARROND_T(A63*60,K63,I63,J63,"")</f>
        <v>254375783.20049188</v>
      </c>
      <c r="M63">
        <f>1/L63</f>
        <v>3.9311918273754387E-9</v>
      </c>
    </row>
    <row r="64" spans="1:13" x14ac:dyDescent="0.3">
      <c r="A64">
        <v>48</v>
      </c>
      <c r="B64" s="1">
        <f>365.25*24/A64 - M64</f>
        <v>145.63397582992229</v>
      </c>
      <c r="C64">
        <f>B64</f>
        <v>145.63397582992229</v>
      </c>
      <c r="D64" t="s">
        <v>27</v>
      </c>
      <c r="E64" t="s">
        <v>21</v>
      </c>
      <c r="F64">
        <v>1</v>
      </c>
      <c r="G64">
        <v>10</v>
      </c>
      <c r="I64">
        <v>2050</v>
      </c>
      <c r="J64" t="s">
        <v>25</v>
      </c>
      <c r="K64" s="1">
        <v>12.5</v>
      </c>
      <c r="L64" cm="1">
        <f t="array" ref="L64">STOWA2024_JAARROND_T(A64*60,K64,I64,J64,"")</f>
        <v>2.7033585104380725E-2</v>
      </c>
      <c r="M64">
        <f>1/L64</f>
        <v>36.991024170077701</v>
      </c>
    </row>
    <row r="65" spans="1:13" x14ac:dyDescent="0.3">
      <c r="A65">
        <v>48</v>
      </c>
      <c r="B65">
        <f t="shared" ref="B65:B69" si="18">M64-M65</f>
        <v>16.963358423871234</v>
      </c>
      <c r="C65">
        <f t="shared" ref="C65:C94" si="19">B65</f>
        <v>16.963358423871234</v>
      </c>
      <c r="D65" t="s">
        <v>27</v>
      </c>
      <c r="E65" t="s">
        <v>21</v>
      </c>
      <c r="F65">
        <v>1</v>
      </c>
      <c r="G65">
        <f t="shared" ref="G65:G69" si="20">G64+5</f>
        <v>15</v>
      </c>
      <c r="I65">
        <v>2050</v>
      </c>
      <c r="J65" t="s">
        <v>25</v>
      </c>
      <c r="K65">
        <f t="shared" ref="K65:K69" si="21">AVERAGE(G65:G66)</f>
        <v>17.5</v>
      </c>
      <c r="L65" cm="1">
        <f t="array" ref="L65">STOWA2024_JAARROND_T(A65*60,K65,I65,J65,"")</f>
        <v>4.9930931176510908E-2</v>
      </c>
      <c r="M65">
        <f t="shared" ref="M65:M69" si="22">1/L65</f>
        <v>20.027665746206466</v>
      </c>
    </row>
    <row r="66" spans="1:13" x14ac:dyDescent="0.3">
      <c r="A66">
        <v>48</v>
      </c>
      <c r="B66">
        <f t="shared" si="18"/>
        <v>8.7889577551663347</v>
      </c>
      <c r="C66">
        <f t="shared" si="19"/>
        <v>8.7889577551663347</v>
      </c>
      <c r="D66" t="s">
        <v>27</v>
      </c>
      <c r="E66" t="s">
        <v>21</v>
      </c>
      <c r="F66">
        <v>1</v>
      </c>
      <c r="G66">
        <f t="shared" si="20"/>
        <v>20</v>
      </c>
      <c r="I66">
        <v>2050</v>
      </c>
      <c r="J66" t="s">
        <v>25</v>
      </c>
      <c r="K66">
        <f t="shared" si="21"/>
        <v>22.5</v>
      </c>
      <c r="L66" cm="1">
        <f t="array" ref="L66">STOWA2024_JAARROND_T(A66*60,K66,I66,J66,"")</f>
        <v>8.8978199344375966E-2</v>
      </c>
      <c r="M66">
        <f t="shared" si="22"/>
        <v>11.238707991040132</v>
      </c>
    </row>
    <row r="67" spans="1:13" x14ac:dyDescent="0.3">
      <c r="A67">
        <v>48</v>
      </c>
      <c r="B67">
        <f t="shared" si="18"/>
        <v>4.7278682083933745</v>
      </c>
      <c r="C67">
        <f t="shared" si="19"/>
        <v>4.7278682083933745</v>
      </c>
      <c r="D67" t="s">
        <v>27</v>
      </c>
      <c r="E67" t="s">
        <v>21</v>
      </c>
      <c r="F67">
        <v>1</v>
      </c>
      <c r="G67">
        <f t="shared" si="20"/>
        <v>25</v>
      </c>
      <c r="I67">
        <v>2050</v>
      </c>
      <c r="J67" t="s">
        <v>25</v>
      </c>
      <c r="K67">
        <f t="shared" si="21"/>
        <v>27.5</v>
      </c>
      <c r="L67" cm="1">
        <f t="array" ref="L67">STOWA2024_JAARROND_T(A67*60,K67,I67,J67,"")</f>
        <v>0.15359001809033682</v>
      </c>
      <c r="M67">
        <f t="shared" si="22"/>
        <v>6.510839782646757</v>
      </c>
    </row>
    <row r="68" spans="1:13" x14ac:dyDescent="0.3">
      <c r="A68">
        <v>48</v>
      </c>
      <c r="B68">
        <f t="shared" si="18"/>
        <v>2.6299893896216489</v>
      </c>
      <c r="C68">
        <f t="shared" si="19"/>
        <v>2.6299893896216489</v>
      </c>
      <c r="D68" t="s">
        <v>27</v>
      </c>
      <c r="E68" t="s">
        <v>21</v>
      </c>
      <c r="F68">
        <v>1</v>
      </c>
      <c r="G68">
        <f t="shared" si="20"/>
        <v>30</v>
      </c>
      <c r="I68">
        <v>2050</v>
      </c>
      <c r="J68" t="s">
        <v>25</v>
      </c>
      <c r="K68">
        <f t="shared" si="21"/>
        <v>32.5</v>
      </c>
      <c r="L68" cm="1">
        <f t="array" ref="L68">STOWA2024_JAARROND_T(A68*60,K68,I68,J68,"")</f>
        <v>0.25767548313567012</v>
      </c>
      <c r="M68">
        <f t="shared" si="22"/>
        <v>3.8808503930251081</v>
      </c>
    </row>
    <row r="69" spans="1:13" x14ac:dyDescent="0.3">
      <c r="A69">
        <v>48</v>
      </c>
      <c r="B69">
        <f t="shared" si="18"/>
        <v>1.5074144697188845</v>
      </c>
      <c r="C69">
        <f t="shared" si="19"/>
        <v>1.5074144697188845</v>
      </c>
      <c r="D69" t="s">
        <v>27</v>
      </c>
      <c r="E69" t="s">
        <v>21</v>
      </c>
      <c r="F69">
        <v>1</v>
      </c>
      <c r="G69">
        <f t="shared" si="20"/>
        <v>35</v>
      </c>
      <c r="I69">
        <v>2050</v>
      </c>
      <c r="J69" t="s">
        <v>25</v>
      </c>
      <c r="K69">
        <f t="shared" si="21"/>
        <v>37.5</v>
      </c>
      <c r="L69" cm="1">
        <f t="array" ref="L69">STOWA2024_JAARROND_T(A69*60,K69,I69,J69,"")</f>
        <v>0.42133010214448446</v>
      </c>
      <c r="M69">
        <f t="shared" si="22"/>
        <v>2.3734359233062237</v>
      </c>
    </row>
    <row r="70" spans="1:13" x14ac:dyDescent="0.3">
      <c r="A70">
        <v>48</v>
      </c>
      <c r="B70">
        <f>M69-M70</f>
        <v>0.88776601832193447</v>
      </c>
      <c r="C70">
        <f t="shared" si="19"/>
        <v>0.88776601832193447</v>
      </c>
      <c r="D70" t="s">
        <v>27</v>
      </c>
      <c r="E70" t="s">
        <v>21</v>
      </c>
      <c r="F70">
        <v>1</v>
      </c>
      <c r="G70">
        <f>G69+5</f>
        <v>40</v>
      </c>
      <c r="I70">
        <v>2050</v>
      </c>
      <c r="J70" t="s">
        <v>25</v>
      </c>
      <c r="K70">
        <f>AVERAGE(G70:G71)</f>
        <v>42.5</v>
      </c>
      <c r="L70" cm="1">
        <f t="array" ref="L70">STOWA2024_JAARROND_T(A70*60,K70,I70,J70,"")</f>
        <v>0.67309702959256945</v>
      </c>
      <c r="M70">
        <f>1/L70</f>
        <v>1.4856699049842892</v>
      </c>
    </row>
    <row r="71" spans="1:13" x14ac:dyDescent="0.3">
      <c r="A71">
        <v>48</v>
      </c>
      <c r="B71">
        <f t="shared" ref="B71:B93" si="23">M70-M71</f>
        <v>0.53572248085282215</v>
      </c>
      <c r="C71">
        <f t="shared" si="19"/>
        <v>0.53572248085282215</v>
      </c>
      <c r="D71" t="s">
        <v>27</v>
      </c>
      <c r="E71" t="s">
        <v>21</v>
      </c>
      <c r="F71">
        <v>1</v>
      </c>
      <c r="G71">
        <f t="shared" ref="G71:G94" si="24">G70+5</f>
        <v>45</v>
      </c>
      <c r="I71">
        <v>2050</v>
      </c>
      <c r="J71" t="s">
        <v>25</v>
      </c>
      <c r="K71">
        <f t="shared" ref="K71:K93" si="25">AVERAGE(G71:G72)</f>
        <v>47.5</v>
      </c>
      <c r="L71" cm="1">
        <f t="array" ref="L71">STOWA2024_JAARROND_T(A71*60,K71,I71,J71,"")</f>
        <v>1.0526898379816081</v>
      </c>
      <c r="M71">
        <f t="shared" ref="M71:M93" si="26">1/L71</f>
        <v>0.94994742413146704</v>
      </c>
    </row>
    <row r="72" spans="1:13" x14ac:dyDescent="0.3">
      <c r="A72">
        <v>48</v>
      </c>
      <c r="B72">
        <f t="shared" si="23"/>
        <v>0.33075888967464784</v>
      </c>
      <c r="C72">
        <f t="shared" si="19"/>
        <v>0.33075888967464784</v>
      </c>
      <c r="D72" t="s">
        <v>27</v>
      </c>
      <c r="E72" t="s">
        <v>21</v>
      </c>
      <c r="F72">
        <v>1</v>
      </c>
      <c r="G72">
        <f t="shared" si="24"/>
        <v>50</v>
      </c>
      <c r="I72">
        <v>2050</v>
      </c>
      <c r="J72" t="s">
        <v>25</v>
      </c>
      <c r="K72">
        <f t="shared" si="25"/>
        <v>52.5</v>
      </c>
      <c r="L72" cm="1">
        <f t="array" ref="L72">STOWA2024_JAARROND_T(A72*60,K72,I72,J72,"")</f>
        <v>1.6150169848949905</v>
      </c>
      <c r="M72">
        <f t="shared" si="26"/>
        <v>0.61918853445681921</v>
      </c>
    </row>
    <row r="73" spans="1:13" x14ac:dyDescent="0.3">
      <c r="A73">
        <v>48</v>
      </c>
      <c r="B73">
        <f t="shared" si="23"/>
        <v>0.20837530682796912</v>
      </c>
      <c r="C73">
        <f t="shared" si="19"/>
        <v>0.20837530682796912</v>
      </c>
      <c r="D73" t="s">
        <v>27</v>
      </c>
      <c r="E73" t="s">
        <v>21</v>
      </c>
      <c r="F73">
        <v>1</v>
      </c>
      <c r="G73">
        <f t="shared" si="24"/>
        <v>55</v>
      </c>
      <c r="I73">
        <v>2050</v>
      </c>
      <c r="J73" t="s">
        <v>25</v>
      </c>
      <c r="K73">
        <f t="shared" si="25"/>
        <v>57.5</v>
      </c>
      <c r="L73" cm="1">
        <f t="array" ref="L73">STOWA2024_JAARROND_T(A73*60,K73,I73,J73,"")</f>
        <v>2.4341962058326216</v>
      </c>
      <c r="M73">
        <f t="shared" si="26"/>
        <v>0.41081322762885009</v>
      </c>
    </row>
    <row r="74" spans="1:13" x14ac:dyDescent="0.3">
      <c r="A74">
        <v>48</v>
      </c>
      <c r="B74">
        <f t="shared" si="23"/>
        <v>0.13377197591878492</v>
      </c>
      <c r="C74">
        <f t="shared" si="19"/>
        <v>0.13377197591878492</v>
      </c>
      <c r="D74" t="s">
        <v>27</v>
      </c>
      <c r="E74" t="s">
        <v>21</v>
      </c>
      <c r="F74">
        <v>1</v>
      </c>
      <c r="G74">
        <f t="shared" si="24"/>
        <v>60</v>
      </c>
      <c r="I74">
        <v>2050</v>
      </c>
      <c r="J74" t="s">
        <v>25</v>
      </c>
      <c r="K74">
        <f t="shared" si="25"/>
        <v>62.5</v>
      </c>
      <c r="L74" cm="1">
        <f t="array" ref="L74">STOWA2024_JAARROND_T(A74*60,K74,I74,J74,"")</f>
        <v>3.6095707546345492</v>
      </c>
      <c r="M74">
        <f t="shared" si="26"/>
        <v>0.27704125171006516</v>
      </c>
    </row>
    <row r="75" spans="1:13" x14ac:dyDescent="0.3">
      <c r="A75">
        <v>48</v>
      </c>
      <c r="B75">
        <f t="shared" si="23"/>
        <v>8.737492352316456E-2</v>
      </c>
      <c r="C75">
        <f t="shared" si="19"/>
        <v>8.737492352316456E-2</v>
      </c>
      <c r="D75" t="s">
        <v>27</v>
      </c>
      <c r="E75" t="s">
        <v>21</v>
      </c>
      <c r="F75">
        <v>1</v>
      </c>
      <c r="G75">
        <f t="shared" si="24"/>
        <v>65</v>
      </c>
      <c r="I75">
        <v>2050</v>
      </c>
      <c r="J75" t="s">
        <v>25</v>
      </c>
      <c r="K75">
        <f t="shared" si="25"/>
        <v>67.5</v>
      </c>
      <c r="L75" cm="1">
        <f t="array" ref="L75">STOWA2024_JAARROND_T(A75*60,K75,I75,J75,"")</f>
        <v>5.2724171420378951</v>
      </c>
      <c r="M75">
        <f t="shared" si="26"/>
        <v>0.1896663281869006</v>
      </c>
    </row>
    <row r="76" spans="1:13" x14ac:dyDescent="0.3">
      <c r="A76">
        <v>48</v>
      </c>
      <c r="B76">
        <f t="shared" si="23"/>
        <v>5.7993823376459946E-2</v>
      </c>
      <c r="C76">
        <f t="shared" si="19"/>
        <v>5.7993823376459946E-2</v>
      </c>
      <c r="D76" t="s">
        <v>27</v>
      </c>
      <c r="E76" t="s">
        <v>21</v>
      </c>
      <c r="F76">
        <v>1</v>
      </c>
      <c r="G76">
        <f t="shared" si="24"/>
        <v>70</v>
      </c>
      <c r="I76">
        <v>2050</v>
      </c>
      <c r="J76" t="s">
        <v>25</v>
      </c>
      <c r="K76">
        <f t="shared" si="25"/>
        <v>72.5</v>
      </c>
      <c r="L76" cm="1">
        <f t="array" ref="L76">STOWA2024_JAARROND_T(A76*60,K76,I76,J76,"")</f>
        <v>7.5945999617735493</v>
      </c>
      <c r="M76">
        <f t="shared" si="26"/>
        <v>0.13167250481044065</v>
      </c>
    </row>
    <row r="77" spans="1:13" x14ac:dyDescent="0.3">
      <c r="A77">
        <v>48</v>
      </c>
      <c r="B77">
        <f t="shared" si="23"/>
        <v>3.9067670208312172E-2</v>
      </c>
      <c r="C77">
        <f t="shared" si="19"/>
        <v>3.9067670208312172E-2</v>
      </c>
      <c r="D77" t="s">
        <v>27</v>
      </c>
      <c r="E77" t="s">
        <v>21</v>
      </c>
      <c r="F77">
        <v>1</v>
      </c>
      <c r="G77">
        <f t="shared" si="24"/>
        <v>75</v>
      </c>
      <c r="I77">
        <v>2050</v>
      </c>
      <c r="J77" t="s">
        <v>25</v>
      </c>
      <c r="K77">
        <f t="shared" si="25"/>
        <v>77.5</v>
      </c>
      <c r="L77" cm="1">
        <f t="array" ref="L77">STOWA2024_JAARROND_T(A77*60,K77,I77,J77,"")</f>
        <v>10.798572280771779</v>
      </c>
      <c r="M77">
        <f t="shared" si="26"/>
        <v>9.2604834602128483E-2</v>
      </c>
    </row>
    <row r="78" spans="1:13" x14ac:dyDescent="0.3">
      <c r="A78">
        <v>48</v>
      </c>
      <c r="B78">
        <f t="shared" si="23"/>
        <v>2.6685866470726752E-2</v>
      </c>
      <c r="C78">
        <f t="shared" si="19"/>
        <v>2.6685866470726752E-2</v>
      </c>
      <c r="D78" t="s">
        <v>27</v>
      </c>
      <c r="E78" t="s">
        <v>21</v>
      </c>
      <c r="F78">
        <v>1</v>
      </c>
      <c r="G78">
        <f t="shared" si="24"/>
        <v>80</v>
      </c>
      <c r="I78">
        <v>2050</v>
      </c>
      <c r="J78" t="s">
        <v>25</v>
      </c>
      <c r="K78">
        <f t="shared" si="25"/>
        <v>82.5</v>
      </c>
      <c r="L78" cm="1">
        <f t="array" ref="L78">STOWA2024_JAARROND_T(A78*60,K78,I78,J78,"")</f>
        <v>15.170140376084428</v>
      </c>
      <c r="M78">
        <f t="shared" si="26"/>
        <v>6.5918968131401731E-2</v>
      </c>
    </row>
    <row r="79" spans="1:13" x14ac:dyDescent="0.3">
      <c r="A79">
        <v>48</v>
      </c>
      <c r="B79">
        <f t="shared" si="23"/>
        <v>1.8463441413134739E-2</v>
      </c>
      <c r="C79">
        <f t="shared" si="19"/>
        <v>1.8463441413134739E-2</v>
      </c>
      <c r="D79" t="s">
        <v>27</v>
      </c>
      <c r="E79" t="s">
        <v>21</v>
      </c>
      <c r="F79">
        <v>1</v>
      </c>
      <c r="G79">
        <f t="shared" si="24"/>
        <v>85</v>
      </c>
      <c r="I79">
        <v>2050</v>
      </c>
      <c r="J79" t="s">
        <v>25</v>
      </c>
      <c r="K79">
        <f t="shared" si="25"/>
        <v>87.5</v>
      </c>
      <c r="L79" cm="1">
        <f t="array" ref="L79">STOWA2024_JAARROND_T(A79*60,K79,I79,J79,"")</f>
        <v>21.072361201189057</v>
      </c>
      <c r="M79">
        <f t="shared" si="26"/>
        <v>4.7455526718266992E-2</v>
      </c>
    </row>
    <row r="80" spans="1:13" x14ac:dyDescent="0.3">
      <c r="A80">
        <v>48</v>
      </c>
      <c r="B80">
        <f t="shared" si="23"/>
        <v>1.2929697201058354E-2</v>
      </c>
      <c r="C80">
        <f t="shared" si="19"/>
        <v>1.2929697201058354E-2</v>
      </c>
      <c r="D80" t="s">
        <v>27</v>
      </c>
      <c r="E80" t="s">
        <v>21</v>
      </c>
      <c r="F80">
        <v>1</v>
      </c>
      <c r="G80">
        <f t="shared" si="24"/>
        <v>90</v>
      </c>
      <c r="I80">
        <v>2050</v>
      </c>
      <c r="J80" t="s">
        <v>25</v>
      </c>
      <c r="K80">
        <f t="shared" si="25"/>
        <v>92.5</v>
      </c>
      <c r="L80" cm="1">
        <f t="array" ref="L80">STOWA2024_JAARROND_T(A80*60,K80,I80,J80,"")</f>
        <v>28.963822563671414</v>
      </c>
      <c r="M80">
        <f t="shared" si="26"/>
        <v>3.4525829517208638E-2</v>
      </c>
    </row>
    <row r="81" spans="1:13" x14ac:dyDescent="0.3">
      <c r="A81">
        <v>48</v>
      </c>
      <c r="B81">
        <f t="shared" si="23"/>
        <v>9.1571722781604997E-3</v>
      </c>
      <c r="C81">
        <f t="shared" si="19"/>
        <v>9.1571722781604997E-3</v>
      </c>
      <c r="D81" t="s">
        <v>27</v>
      </c>
      <c r="E81" t="s">
        <v>21</v>
      </c>
      <c r="F81">
        <v>1</v>
      </c>
      <c r="G81">
        <f t="shared" si="24"/>
        <v>95</v>
      </c>
      <c r="I81">
        <v>2050</v>
      </c>
      <c r="J81" t="s">
        <v>25</v>
      </c>
      <c r="K81">
        <f t="shared" si="25"/>
        <v>97.5</v>
      </c>
      <c r="L81" cm="1">
        <f t="array" ref="L81">STOWA2024_JAARROND_T(A81*60,K81,I81,J81,"")</f>
        <v>39.418720138674601</v>
      </c>
      <c r="M81">
        <f t="shared" si="26"/>
        <v>2.5368657239048138E-2</v>
      </c>
    </row>
    <row r="82" spans="1:13" x14ac:dyDescent="0.3">
      <c r="A82">
        <v>48</v>
      </c>
      <c r="B82">
        <f t="shared" si="23"/>
        <v>6.5543697454119344E-3</v>
      </c>
      <c r="C82">
        <f t="shared" si="19"/>
        <v>6.5543697454119344E-3</v>
      </c>
      <c r="D82" t="s">
        <v>27</v>
      </c>
      <c r="E82" t="s">
        <v>21</v>
      </c>
      <c r="F82">
        <v>1</v>
      </c>
      <c r="G82">
        <f t="shared" si="24"/>
        <v>100</v>
      </c>
      <c r="I82">
        <v>2050</v>
      </c>
      <c r="J82" t="s">
        <v>25</v>
      </c>
      <c r="K82">
        <f t="shared" si="25"/>
        <v>102.5</v>
      </c>
      <c r="L82" cm="1">
        <f t="array" ref="L82">STOWA2024_JAARROND_T(A82*60,K82,I82,J82,"")</f>
        <v>53.151095960356869</v>
      </c>
      <c r="M82">
        <f t="shared" si="26"/>
        <v>1.8814287493636204E-2</v>
      </c>
    </row>
    <row r="83" spans="1:13" x14ac:dyDescent="0.3">
      <c r="A83">
        <v>48</v>
      </c>
      <c r="B83">
        <f t="shared" si="23"/>
        <v>4.7383065277858214E-3</v>
      </c>
      <c r="C83">
        <f t="shared" si="19"/>
        <v>4.7383065277858214E-3</v>
      </c>
      <c r="D83" t="s">
        <v>27</v>
      </c>
      <c r="E83" t="s">
        <v>21</v>
      </c>
      <c r="F83">
        <v>1</v>
      </c>
      <c r="G83">
        <f t="shared" si="24"/>
        <v>105</v>
      </c>
      <c r="I83">
        <v>2050</v>
      </c>
      <c r="J83" t="s">
        <v>25</v>
      </c>
      <c r="K83">
        <f t="shared" si="25"/>
        <v>107.5</v>
      </c>
      <c r="L83" cm="1">
        <f t="array" ref="L83">STOWA2024_JAARROND_T(A83*60,K83,I83,J83,"")</f>
        <v>71.043005984882441</v>
      </c>
      <c r="M83">
        <f t="shared" si="26"/>
        <v>1.4075980965850382E-2</v>
      </c>
    </row>
    <row r="84" spans="1:13" x14ac:dyDescent="0.3">
      <c r="A84">
        <v>48</v>
      </c>
      <c r="B84">
        <f t="shared" si="23"/>
        <v>3.4576278776214352E-3</v>
      </c>
      <c r="C84">
        <f t="shared" si="19"/>
        <v>3.4576278776214352E-3</v>
      </c>
      <c r="D84" t="s">
        <v>27</v>
      </c>
      <c r="E84" t="s">
        <v>21</v>
      </c>
      <c r="F84">
        <v>1</v>
      </c>
      <c r="G84">
        <f t="shared" si="24"/>
        <v>110</v>
      </c>
      <c r="I84">
        <v>2050</v>
      </c>
      <c r="J84" t="s">
        <v>25</v>
      </c>
      <c r="K84">
        <f t="shared" si="25"/>
        <v>112.5</v>
      </c>
      <c r="L84" cm="1">
        <f t="array" ref="L84">STOWA2024_JAARROND_T(A84*60,K84,I84,J84,"")</f>
        <v>94.17656313468774</v>
      </c>
      <c r="M84">
        <f t="shared" si="26"/>
        <v>1.0618353088228947E-2</v>
      </c>
    </row>
    <row r="85" spans="1:13" x14ac:dyDescent="0.3">
      <c r="A85">
        <v>48</v>
      </c>
      <c r="B85">
        <f t="shared" si="23"/>
        <v>2.5456617546724906E-3</v>
      </c>
      <c r="C85">
        <f t="shared" si="19"/>
        <v>2.5456617546724906E-3</v>
      </c>
      <c r="D85" t="s">
        <v>27</v>
      </c>
      <c r="E85" t="s">
        <v>21</v>
      </c>
      <c r="F85">
        <v>1</v>
      </c>
      <c r="G85">
        <f t="shared" si="24"/>
        <v>115</v>
      </c>
      <c r="I85">
        <v>2050</v>
      </c>
      <c r="J85" t="s">
        <v>25</v>
      </c>
      <c r="K85">
        <f t="shared" si="25"/>
        <v>117.5</v>
      </c>
      <c r="L85" cm="1">
        <f t="array" ref="L85">STOWA2024_JAARROND_T(A85*60,K85,I85,J85,"")</f>
        <v>123.87442535343983</v>
      </c>
      <c r="M85">
        <f t="shared" si="26"/>
        <v>8.0726913335564567E-3</v>
      </c>
    </row>
    <row r="86" spans="1:13" x14ac:dyDescent="0.3">
      <c r="A86">
        <v>48</v>
      </c>
      <c r="B86">
        <f t="shared" si="23"/>
        <v>1.8898730754549724E-3</v>
      </c>
      <c r="C86">
        <f t="shared" si="19"/>
        <v>1.8898730754549724E-3</v>
      </c>
      <c r="D86" t="s">
        <v>27</v>
      </c>
      <c r="E86" t="s">
        <v>21</v>
      </c>
      <c r="F86">
        <v>1</v>
      </c>
      <c r="G86">
        <f t="shared" si="24"/>
        <v>120</v>
      </c>
      <c r="I86">
        <v>2050</v>
      </c>
      <c r="J86" t="s">
        <v>25</v>
      </c>
      <c r="K86">
        <f t="shared" si="25"/>
        <v>122.5</v>
      </c>
      <c r="L86" cm="1">
        <f t="array" ref="L86">STOWA2024_JAARROND_T(A86*60,K86,I86,J86,"")</f>
        <v>161.73854029910677</v>
      </c>
      <c r="M86">
        <f t="shared" si="26"/>
        <v>6.1828182581014843E-3</v>
      </c>
    </row>
    <row r="87" spans="1:13" x14ac:dyDescent="0.3">
      <c r="A87">
        <v>48</v>
      </c>
      <c r="B87">
        <f t="shared" si="23"/>
        <v>1.4142575449433053E-3</v>
      </c>
      <c r="C87">
        <f t="shared" si="19"/>
        <v>1.4142575449433053E-3</v>
      </c>
      <c r="D87" t="s">
        <v>27</v>
      </c>
      <c r="E87" t="s">
        <v>21</v>
      </c>
      <c r="F87">
        <v>1</v>
      </c>
      <c r="G87">
        <f t="shared" si="24"/>
        <v>125</v>
      </c>
      <c r="I87">
        <v>2050</v>
      </c>
      <c r="J87" t="s">
        <v>25</v>
      </c>
      <c r="K87">
        <f t="shared" si="25"/>
        <v>127.5</v>
      </c>
      <c r="L87" cm="1">
        <f t="array" ref="L87">STOWA2024_JAARROND_T(A87*60,K87,I87,J87,"")</f>
        <v>209.70688225498301</v>
      </c>
      <c r="M87">
        <f t="shared" si="26"/>
        <v>4.768560713158179E-3</v>
      </c>
    </row>
    <row r="88" spans="1:13" x14ac:dyDescent="0.3">
      <c r="A88">
        <v>48</v>
      </c>
      <c r="B88">
        <f t="shared" si="23"/>
        <v>1.0662583770478314E-3</v>
      </c>
      <c r="C88">
        <f t="shared" si="19"/>
        <v>1.0662583770478314E-3</v>
      </c>
      <c r="D88" t="s">
        <v>27</v>
      </c>
      <c r="E88" t="s">
        <v>21</v>
      </c>
      <c r="F88">
        <v>1</v>
      </c>
      <c r="G88">
        <f t="shared" si="24"/>
        <v>130</v>
      </c>
      <c r="I88">
        <v>2050</v>
      </c>
      <c r="J88" t="s">
        <v>25</v>
      </c>
      <c r="K88">
        <f t="shared" si="25"/>
        <v>132.5</v>
      </c>
      <c r="L88" cm="1">
        <f t="array" ref="L88">STOWA2024_JAARROND_T(A88*60,K88,I88,J88,"")</f>
        <v>270.10219836627488</v>
      </c>
      <c r="M88">
        <f t="shared" si="26"/>
        <v>3.7023023361103477E-3</v>
      </c>
    </row>
    <row r="89" spans="1:13" x14ac:dyDescent="0.3">
      <c r="A89">
        <v>48</v>
      </c>
      <c r="B89">
        <f t="shared" si="23"/>
        <v>8.096854197749072E-4</v>
      </c>
      <c r="C89">
        <f t="shared" si="19"/>
        <v>8.096854197749072E-4</v>
      </c>
      <c r="D89" t="s">
        <v>27</v>
      </c>
      <c r="E89" t="s">
        <v>21</v>
      </c>
      <c r="F89">
        <v>1</v>
      </c>
      <c r="G89">
        <f t="shared" si="24"/>
        <v>135</v>
      </c>
      <c r="I89">
        <v>2050</v>
      </c>
      <c r="J89" t="s">
        <v>25</v>
      </c>
      <c r="K89">
        <f t="shared" si="25"/>
        <v>137.5</v>
      </c>
      <c r="L89" cm="1">
        <f t="array" ref="L89">STOWA2024_JAARROND_T(A89*60,K89,I89,J89,"")</f>
        <v>345.70772035270625</v>
      </c>
      <c r="M89">
        <f t="shared" si="26"/>
        <v>2.8926169163354404E-3</v>
      </c>
    </row>
    <row r="90" spans="1:13" x14ac:dyDescent="0.3">
      <c r="A90">
        <v>48</v>
      </c>
      <c r="B90">
        <f t="shared" si="23"/>
        <v>6.1900207283754503E-4</v>
      </c>
      <c r="C90">
        <f t="shared" si="19"/>
        <v>6.1900207283754503E-4</v>
      </c>
      <c r="D90" t="s">
        <v>27</v>
      </c>
      <c r="E90" t="s">
        <v>21</v>
      </c>
      <c r="F90">
        <v>1</v>
      </c>
      <c r="G90">
        <f t="shared" si="24"/>
        <v>140</v>
      </c>
      <c r="I90">
        <v>2050</v>
      </c>
      <c r="J90" t="s">
        <v>25</v>
      </c>
      <c r="K90">
        <f t="shared" si="25"/>
        <v>142.5</v>
      </c>
      <c r="L90" cm="1">
        <f t="array" ref="L90">STOWA2024_JAARROND_T(A90*60,K90,I90,J90,"")</f>
        <v>439.82823337902158</v>
      </c>
      <c r="M90">
        <f t="shared" si="26"/>
        <v>2.2736148434978954E-3</v>
      </c>
    </row>
    <row r="91" spans="1:13" x14ac:dyDescent="0.3">
      <c r="A91">
        <v>48</v>
      </c>
      <c r="B91">
        <f t="shared" si="23"/>
        <v>4.7630261271271505E-4</v>
      </c>
      <c r="C91">
        <f t="shared" si="19"/>
        <v>4.7630261271271505E-4</v>
      </c>
      <c r="D91" t="s">
        <v>27</v>
      </c>
      <c r="E91" t="s">
        <v>21</v>
      </c>
      <c r="F91">
        <v>1</v>
      </c>
      <c r="G91">
        <f t="shared" si="24"/>
        <v>145</v>
      </c>
      <c r="I91">
        <v>2050</v>
      </c>
      <c r="J91" t="s">
        <v>25</v>
      </c>
      <c r="K91">
        <f t="shared" si="25"/>
        <v>147.5</v>
      </c>
      <c r="L91" cm="1">
        <f t="array" ref="L91">STOWA2024_JAARROND_T(A91*60,K91,I91,J91,"")</f>
        <v>556.38635450844083</v>
      </c>
      <c r="M91">
        <f t="shared" si="26"/>
        <v>1.7973122307851804E-3</v>
      </c>
    </row>
    <row r="92" spans="1:13" x14ac:dyDescent="0.3">
      <c r="A92">
        <v>48</v>
      </c>
      <c r="B92">
        <f t="shared" si="23"/>
        <v>3.6876089735327316E-4</v>
      </c>
      <c r="C92">
        <f t="shared" si="19"/>
        <v>3.6876089735327316E-4</v>
      </c>
      <c r="D92" t="s">
        <v>27</v>
      </c>
      <c r="E92" t="s">
        <v>21</v>
      </c>
      <c r="F92">
        <v>1</v>
      </c>
      <c r="G92">
        <f t="shared" si="24"/>
        <v>150</v>
      </c>
      <c r="I92">
        <v>2050</v>
      </c>
      <c r="J92" t="s">
        <v>25</v>
      </c>
      <c r="K92">
        <f t="shared" si="25"/>
        <v>152.5</v>
      </c>
      <c r="L92" cm="1">
        <f t="array" ref="L92">STOWA2024_JAARROND_T(A92*60,K92,I92,J92,"")</f>
        <v>700.00984675687585</v>
      </c>
      <c r="M92">
        <f t="shared" si="26"/>
        <v>1.4285513334319072E-3</v>
      </c>
    </row>
    <row r="93" spans="1:13" x14ac:dyDescent="0.3">
      <c r="A93">
        <v>48</v>
      </c>
      <c r="B93">
        <f t="shared" si="23"/>
        <v>2.8718068010993077E-4</v>
      </c>
      <c r="C93">
        <f t="shared" si="19"/>
        <v>2.8718068010993077E-4</v>
      </c>
      <c r="D93" t="s">
        <v>27</v>
      </c>
      <c r="E93" t="s">
        <v>21</v>
      </c>
      <c r="F93">
        <v>1</v>
      </c>
      <c r="G93">
        <f t="shared" si="24"/>
        <v>155</v>
      </c>
      <c r="I93">
        <v>2050</v>
      </c>
      <c r="J93" t="s">
        <v>25</v>
      </c>
      <c r="K93">
        <f t="shared" si="25"/>
        <v>157.5</v>
      </c>
      <c r="L93" cm="1">
        <f t="array" ref="L93">STOWA2024_JAARROND_T(A93*60,K93,I93,J93,"")</f>
        <v>876.13957577188887</v>
      </c>
      <c r="M93">
        <f t="shared" si="26"/>
        <v>1.1413706533219764E-3</v>
      </c>
    </row>
    <row r="94" spans="1:13" x14ac:dyDescent="0.3">
      <c r="A94">
        <v>48</v>
      </c>
      <c r="B94" s="1">
        <f>M93</f>
        <v>1.1413706533219764E-3</v>
      </c>
      <c r="C94">
        <f t="shared" si="19"/>
        <v>1.1413706533219764E-3</v>
      </c>
      <c r="D94" t="s">
        <v>27</v>
      </c>
      <c r="E94" t="s">
        <v>21</v>
      </c>
      <c r="F94">
        <v>1</v>
      </c>
      <c r="G94">
        <f t="shared" si="24"/>
        <v>160</v>
      </c>
      <c r="I94">
        <v>2050</v>
      </c>
      <c r="J94" t="s">
        <v>25</v>
      </c>
      <c r="K94" s="1">
        <v>999</v>
      </c>
      <c r="L94" cm="1">
        <f t="array" ref="L94">STOWA2024_JAARROND_T(A94*60,K94,I94,J94,"")</f>
        <v>4628624195.863039</v>
      </c>
      <c r="M94">
        <f>1/L94</f>
        <v>2.1604691970754024E-10</v>
      </c>
    </row>
    <row r="95" spans="1:13" x14ac:dyDescent="0.3">
      <c r="A95">
        <v>96</v>
      </c>
      <c r="B95" s="1">
        <f>365.25*24/A95 - M95</f>
        <v>38.748191983419858</v>
      </c>
      <c r="C95">
        <f>B95</f>
        <v>38.748191983419858</v>
      </c>
      <c r="D95" t="s">
        <v>27</v>
      </c>
      <c r="E95" t="s">
        <v>21</v>
      </c>
      <c r="F95">
        <v>1</v>
      </c>
      <c r="G95">
        <v>10</v>
      </c>
      <c r="I95">
        <v>2050</v>
      </c>
      <c r="J95" t="s">
        <v>25</v>
      </c>
      <c r="K95" s="1">
        <v>12.5</v>
      </c>
      <c r="L95" cm="1">
        <f t="array" ref="L95">STOWA2024_JAARROND_T(A95*60,K95,I95,J95,"")</f>
        <v>1.9024315885307081E-2</v>
      </c>
      <c r="M95">
        <f>1/L95</f>
        <v>52.564308016580142</v>
      </c>
    </row>
    <row r="96" spans="1:13" x14ac:dyDescent="0.3">
      <c r="A96">
        <v>96</v>
      </c>
      <c r="B96">
        <f t="shared" ref="B96:B100" si="27">M95-M96</f>
        <v>19.306677864376525</v>
      </c>
      <c r="C96">
        <f t="shared" ref="C96:C125" si="28">B96</f>
        <v>19.306677864376525</v>
      </c>
      <c r="D96" t="s">
        <v>27</v>
      </c>
      <c r="E96" t="s">
        <v>21</v>
      </c>
      <c r="F96">
        <v>1</v>
      </c>
      <c r="G96">
        <f t="shared" ref="G96:G100" si="29">G95+5</f>
        <v>15</v>
      </c>
      <c r="I96">
        <v>2050</v>
      </c>
      <c r="J96" t="s">
        <v>25</v>
      </c>
      <c r="K96">
        <f t="shared" ref="K96:K100" si="30">AVERAGE(G96:G97)</f>
        <v>17.5</v>
      </c>
      <c r="L96" cm="1">
        <f t="array" ref="L96">STOWA2024_JAARROND_T(A96*60,K96,I96,J96,"")</f>
        <v>3.0068287951471519E-2</v>
      </c>
      <c r="M96">
        <f t="shared" ref="M96:M100" si="31">1/L96</f>
        <v>33.257630152203618</v>
      </c>
    </row>
    <row r="97" spans="1:13" x14ac:dyDescent="0.3">
      <c r="A97">
        <v>96</v>
      </c>
      <c r="B97">
        <f t="shared" si="27"/>
        <v>11.983385943213101</v>
      </c>
      <c r="C97">
        <f t="shared" si="28"/>
        <v>11.983385943213101</v>
      </c>
      <c r="D97" t="s">
        <v>27</v>
      </c>
      <c r="E97" t="s">
        <v>21</v>
      </c>
      <c r="F97">
        <v>1</v>
      </c>
      <c r="G97">
        <f t="shared" si="29"/>
        <v>20</v>
      </c>
      <c r="I97">
        <v>2050</v>
      </c>
      <c r="J97" t="s">
        <v>25</v>
      </c>
      <c r="K97">
        <f t="shared" si="30"/>
        <v>22.5</v>
      </c>
      <c r="L97" cm="1">
        <f t="array" ref="L97">STOWA2024_JAARROND_T(A97*60,K97,I97,J97,"")</f>
        <v>4.700519511651554E-2</v>
      </c>
      <c r="M97">
        <f t="shared" si="31"/>
        <v>21.274244208990517</v>
      </c>
    </row>
    <row r="98" spans="1:13" x14ac:dyDescent="0.3">
      <c r="A98">
        <v>96</v>
      </c>
      <c r="B98">
        <f t="shared" si="27"/>
        <v>7.5223764631761743</v>
      </c>
      <c r="C98">
        <f t="shared" si="28"/>
        <v>7.5223764631761743</v>
      </c>
      <c r="D98" t="s">
        <v>27</v>
      </c>
      <c r="E98" t="s">
        <v>21</v>
      </c>
      <c r="F98">
        <v>1</v>
      </c>
      <c r="G98">
        <f t="shared" si="29"/>
        <v>25</v>
      </c>
      <c r="I98">
        <v>2050</v>
      </c>
      <c r="J98" t="s">
        <v>25</v>
      </c>
      <c r="K98">
        <f t="shared" si="30"/>
        <v>27.5</v>
      </c>
      <c r="L98" cm="1">
        <f t="array" ref="L98">STOWA2024_JAARROND_T(A98*60,K98,I98,J98,"")</f>
        <v>7.2717395082887562E-2</v>
      </c>
      <c r="M98">
        <f t="shared" si="31"/>
        <v>13.751867745814343</v>
      </c>
    </row>
    <row r="99" spans="1:13" x14ac:dyDescent="0.3">
      <c r="A99">
        <v>96</v>
      </c>
      <c r="B99">
        <f t="shared" si="27"/>
        <v>4.7735020362009308</v>
      </c>
      <c r="C99">
        <f t="shared" si="28"/>
        <v>4.7735020362009308</v>
      </c>
      <c r="D99" t="s">
        <v>27</v>
      </c>
      <c r="E99" t="s">
        <v>21</v>
      </c>
      <c r="F99">
        <v>1</v>
      </c>
      <c r="G99">
        <f t="shared" si="29"/>
        <v>30</v>
      </c>
      <c r="I99">
        <v>2050</v>
      </c>
      <c r="J99" t="s">
        <v>25</v>
      </c>
      <c r="K99">
        <f t="shared" si="30"/>
        <v>32.5</v>
      </c>
      <c r="L99" cm="1">
        <f t="array" ref="L99">STOWA2024_JAARROND_T(A99*60,K99,I99,J99,"")</f>
        <v>0.11137884469656535</v>
      </c>
      <c r="M99">
        <f t="shared" si="31"/>
        <v>8.9783657096134117</v>
      </c>
    </row>
    <row r="100" spans="1:13" x14ac:dyDescent="0.3">
      <c r="A100">
        <v>96</v>
      </c>
      <c r="B100">
        <f t="shared" si="27"/>
        <v>3.0603629645517776</v>
      </c>
      <c r="C100">
        <f t="shared" si="28"/>
        <v>3.0603629645517776</v>
      </c>
      <c r="D100" t="s">
        <v>27</v>
      </c>
      <c r="E100" t="s">
        <v>21</v>
      </c>
      <c r="F100">
        <v>1</v>
      </c>
      <c r="G100">
        <f t="shared" si="29"/>
        <v>35</v>
      </c>
      <c r="I100">
        <v>2050</v>
      </c>
      <c r="J100" t="s">
        <v>25</v>
      </c>
      <c r="K100">
        <f t="shared" si="30"/>
        <v>37.5</v>
      </c>
      <c r="L100" cm="1">
        <f t="array" ref="L100">STOWA2024_JAARROND_T(A100*60,K100,I100,J100,"")</f>
        <v>0.16897592702782455</v>
      </c>
      <c r="M100">
        <f t="shared" si="31"/>
        <v>5.9180027450616342</v>
      </c>
    </row>
    <row r="101" spans="1:13" x14ac:dyDescent="0.3">
      <c r="A101">
        <v>96</v>
      </c>
      <c r="B101">
        <f>M100-M101</f>
        <v>1.9815338305252381</v>
      </c>
      <c r="C101">
        <f t="shared" si="28"/>
        <v>1.9815338305252381</v>
      </c>
      <c r="D101" t="s">
        <v>27</v>
      </c>
      <c r="E101" t="s">
        <v>21</v>
      </c>
      <c r="F101">
        <v>1</v>
      </c>
      <c r="G101">
        <f>G100+5</f>
        <v>40</v>
      </c>
      <c r="I101">
        <v>2050</v>
      </c>
      <c r="J101" t="s">
        <v>25</v>
      </c>
      <c r="K101">
        <f>AVERAGE(G101:G102)</f>
        <v>42.5</v>
      </c>
      <c r="L101" cm="1">
        <f t="array" ref="L101">STOWA2024_JAARROND_T(A101*60,K101,I101,J101,"")</f>
        <v>0.25403477627049204</v>
      </c>
      <c r="M101">
        <f>1/L101</f>
        <v>3.936468914536396</v>
      </c>
    </row>
    <row r="102" spans="1:13" x14ac:dyDescent="0.3">
      <c r="A102">
        <v>96</v>
      </c>
      <c r="B102">
        <f t="shared" ref="B102:B124" si="32">M101-M102</f>
        <v>1.2950842007408032</v>
      </c>
      <c r="C102">
        <f t="shared" si="28"/>
        <v>1.2950842007408032</v>
      </c>
      <c r="D102" t="s">
        <v>27</v>
      </c>
      <c r="E102" t="s">
        <v>21</v>
      </c>
      <c r="F102">
        <v>1</v>
      </c>
      <c r="G102">
        <f t="shared" ref="G102:G125" si="33">G101+5</f>
        <v>45</v>
      </c>
      <c r="I102">
        <v>2050</v>
      </c>
      <c r="J102" t="s">
        <v>25</v>
      </c>
      <c r="K102">
        <f t="shared" ref="K102:K124" si="34">AVERAGE(G102:G103)</f>
        <v>47.5</v>
      </c>
      <c r="L102" cm="1">
        <f t="array" ref="L102">STOWA2024_JAARROND_T(A102*60,K102,I102,J102,"")</f>
        <v>0.37858930385155032</v>
      </c>
      <c r="M102">
        <f t="shared" ref="M102:M124" si="35">1/L102</f>
        <v>2.6413847137955928</v>
      </c>
    </row>
    <row r="103" spans="1:13" x14ac:dyDescent="0.3">
      <c r="A103">
        <v>96</v>
      </c>
      <c r="B103">
        <f t="shared" si="32"/>
        <v>0.85413293089288755</v>
      </c>
      <c r="C103">
        <f t="shared" si="28"/>
        <v>0.85413293089288755</v>
      </c>
      <c r="D103" t="s">
        <v>27</v>
      </c>
      <c r="E103" t="s">
        <v>21</v>
      </c>
      <c r="F103">
        <v>1</v>
      </c>
      <c r="G103">
        <f t="shared" si="33"/>
        <v>50</v>
      </c>
      <c r="I103">
        <v>2050</v>
      </c>
      <c r="J103" t="s">
        <v>25</v>
      </c>
      <c r="K103">
        <f t="shared" si="34"/>
        <v>52.5</v>
      </c>
      <c r="L103" cm="1">
        <f t="array" ref="L103">STOWA2024_JAARROND_T(A103*60,K103,I103,J103,"")</f>
        <v>0.55951825566282742</v>
      </c>
      <c r="M103">
        <f t="shared" si="35"/>
        <v>1.7872517829027053</v>
      </c>
    </row>
    <row r="104" spans="1:13" x14ac:dyDescent="0.3">
      <c r="A104">
        <v>96</v>
      </c>
      <c r="B104">
        <f t="shared" si="32"/>
        <v>0.56819508907382033</v>
      </c>
      <c r="C104">
        <f t="shared" si="28"/>
        <v>0.56819508907382033</v>
      </c>
      <c r="D104" t="s">
        <v>27</v>
      </c>
      <c r="E104" t="s">
        <v>21</v>
      </c>
      <c r="F104">
        <v>1</v>
      </c>
      <c r="G104">
        <f t="shared" si="33"/>
        <v>55</v>
      </c>
      <c r="I104">
        <v>2050</v>
      </c>
      <c r="J104" t="s">
        <v>25</v>
      </c>
      <c r="K104">
        <f t="shared" si="34"/>
        <v>57.5</v>
      </c>
      <c r="L104" cm="1">
        <f t="array" ref="L104">STOWA2024_JAARROND_T(A104*60,K104,I104,J104,"")</f>
        <v>0.82030639351082291</v>
      </c>
      <c r="M104">
        <f t="shared" si="35"/>
        <v>1.2190566938288849</v>
      </c>
    </row>
    <row r="105" spans="1:13" x14ac:dyDescent="0.3">
      <c r="A105">
        <v>96</v>
      </c>
      <c r="B105">
        <f t="shared" si="32"/>
        <v>0.3810537534301941</v>
      </c>
      <c r="C105">
        <f t="shared" si="28"/>
        <v>0.3810537534301941</v>
      </c>
      <c r="D105" t="s">
        <v>27</v>
      </c>
      <c r="E105" t="s">
        <v>21</v>
      </c>
      <c r="F105">
        <v>1</v>
      </c>
      <c r="G105">
        <f t="shared" si="33"/>
        <v>60</v>
      </c>
      <c r="I105">
        <v>2050</v>
      </c>
      <c r="J105" t="s">
        <v>25</v>
      </c>
      <c r="K105">
        <f t="shared" si="34"/>
        <v>62.5</v>
      </c>
      <c r="L105" cm="1">
        <f t="array" ref="L105">STOWA2024_JAARROND_T(A105*60,K105,I105,J105,"")</f>
        <v>1.1933132353022973</v>
      </c>
      <c r="M105">
        <f t="shared" si="35"/>
        <v>0.83800294039869083</v>
      </c>
    </row>
    <row r="106" spans="1:13" x14ac:dyDescent="0.3">
      <c r="A106">
        <v>96</v>
      </c>
      <c r="B106">
        <f t="shared" si="32"/>
        <v>0.25773270128603865</v>
      </c>
      <c r="C106">
        <f t="shared" si="28"/>
        <v>0.25773270128603865</v>
      </c>
      <c r="D106" t="s">
        <v>27</v>
      </c>
      <c r="E106" t="s">
        <v>21</v>
      </c>
      <c r="F106">
        <v>1</v>
      </c>
      <c r="G106">
        <f t="shared" si="33"/>
        <v>65</v>
      </c>
      <c r="I106">
        <v>2050</v>
      </c>
      <c r="J106" t="s">
        <v>25</v>
      </c>
      <c r="K106">
        <f t="shared" si="34"/>
        <v>67.5</v>
      </c>
      <c r="L106" cm="1">
        <f t="array" ref="L106">STOWA2024_JAARROND_T(A106*60,K106,I106,J106,"")</f>
        <v>1.723334978421774</v>
      </c>
      <c r="M106">
        <f t="shared" si="35"/>
        <v>0.58027023911265219</v>
      </c>
    </row>
    <row r="107" spans="1:13" x14ac:dyDescent="0.3">
      <c r="A107">
        <v>96</v>
      </c>
      <c r="B107">
        <f t="shared" si="32"/>
        <v>0.17560285787759478</v>
      </c>
      <c r="C107">
        <f t="shared" si="28"/>
        <v>0.17560285787759478</v>
      </c>
      <c r="D107" t="s">
        <v>27</v>
      </c>
      <c r="E107" t="s">
        <v>21</v>
      </c>
      <c r="F107">
        <v>1</v>
      </c>
      <c r="G107">
        <f t="shared" si="33"/>
        <v>70</v>
      </c>
      <c r="I107">
        <v>2050</v>
      </c>
      <c r="J107" t="s">
        <v>25</v>
      </c>
      <c r="K107">
        <f t="shared" si="34"/>
        <v>72.5</v>
      </c>
      <c r="L107" cm="1">
        <f t="array" ref="L107">STOWA2024_JAARROND_T(A107*60,K107,I107,J107,"")</f>
        <v>2.4711653233526483</v>
      </c>
      <c r="M107">
        <f t="shared" si="35"/>
        <v>0.40466738123505741</v>
      </c>
    </row>
    <row r="108" spans="1:13" x14ac:dyDescent="0.3">
      <c r="A108">
        <v>96</v>
      </c>
      <c r="B108">
        <f t="shared" si="32"/>
        <v>0.12052517725592848</v>
      </c>
      <c r="C108">
        <f t="shared" si="28"/>
        <v>0.12052517725592848</v>
      </c>
      <c r="D108" t="s">
        <v>27</v>
      </c>
      <c r="E108" t="s">
        <v>21</v>
      </c>
      <c r="F108">
        <v>1</v>
      </c>
      <c r="G108">
        <f t="shared" si="33"/>
        <v>75</v>
      </c>
      <c r="I108">
        <v>2050</v>
      </c>
      <c r="J108" t="s">
        <v>25</v>
      </c>
      <c r="K108">
        <f t="shared" si="34"/>
        <v>77.5</v>
      </c>
      <c r="L108" cm="1">
        <f t="array" ref="L108">STOWA2024_JAARROND_T(A108*60,K108,I108,J108,"")</f>
        <v>3.5193645505524866</v>
      </c>
      <c r="M108">
        <f t="shared" si="35"/>
        <v>0.28414220397912893</v>
      </c>
    </row>
    <row r="109" spans="1:13" x14ac:dyDescent="0.3">
      <c r="A109">
        <v>96</v>
      </c>
      <c r="B109">
        <f t="shared" si="32"/>
        <v>8.3311891681190187E-2</v>
      </c>
      <c r="C109">
        <f t="shared" si="28"/>
        <v>8.3311891681190187E-2</v>
      </c>
      <c r="D109" t="s">
        <v>27</v>
      </c>
      <c r="E109" t="s">
        <v>21</v>
      </c>
      <c r="F109">
        <v>1</v>
      </c>
      <c r="G109">
        <f t="shared" si="33"/>
        <v>80</v>
      </c>
      <c r="I109">
        <v>2050</v>
      </c>
      <c r="J109" t="s">
        <v>25</v>
      </c>
      <c r="K109">
        <f t="shared" si="34"/>
        <v>82.5</v>
      </c>
      <c r="L109" cm="1">
        <f t="array" ref="L109">STOWA2024_JAARROND_T(A109*60,K109,I109,J109,"")</f>
        <v>4.9793280135742917</v>
      </c>
      <c r="M109">
        <f t="shared" si="35"/>
        <v>0.20083031229793874</v>
      </c>
    </row>
    <row r="110" spans="1:13" x14ac:dyDescent="0.3">
      <c r="A110">
        <v>96</v>
      </c>
      <c r="B110">
        <f t="shared" si="32"/>
        <v>5.7980679831998672E-2</v>
      </c>
      <c r="C110">
        <f t="shared" si="28"/>
        <v>5.7980679831998672E-2</v>
      </c>
      <c r="D110" t="s">
        <v>27</v>
      </c>
      <c r="E110" t="s">
        <v>21</v>
      </c>
      <c r="F110">
        <v>1</v>
      </c>
      <c r="G110">
        <f t="shared" si="33"/>
        <v>85</v>
      </c>
      <c r="I110">
        <v>2050</v>
      </c>
      <c r="J110" t="s">
        <v>25</v>
      </c>
      <c r="K110">
        <f t="shared" si="34"/>
        <v>87.5</v>
      </c>
      <c r="L110" cm="1">
        <f t="array" ref="L110">STOWA2024_JAARROND_T(A110*60,K110,I110,J110,"")</f>
        <v>7.0003680285172036</v>
      </c>
      <c r="M110">
        <f t="shared" si="35"/>
        <v>0.14284963246594007</v>
      </c>
    </row>
    <row r="111" spans="1:13" x14ac:dyDescent="0.3">
      <c r="A111">
        <v>96</v>
      </c>
      <c r="B111">
        <f t="shared" si="32"/>
        <v>4.061865502477123E-2</v>
      </c>
      <c r="C111">
        <f t="shared" si="28"/>
        <v>4.061865502477123E-2</v>
      </c>
      <c r="D111" t="s">
        <v>27</v>
      </c>
      <c r="E111" t="s">
        <v>21</v>
      </c>
      <c r="F111">
        <v>1</v>
      </c>
      <c r="G111">
        <f t="shared" si="33"/>
        <v>90</v>
      </c>
      <c r="I111">
        <v>2050</v>
      </c>
      <c r="J111" t="s">
        <v>25</v>
      </c>
      <c r="K111">
        <f t="shared" si="34"/>
        <v>92.5</v>
      </c>
      <c r="L111" cm="1">
        <f t="array" ref="L111">STOWA2024_JAARROND_T(A111*60,K111,I111,J111,"")</f>
        <v>9.7817708979205733</v>
      </c>
      <c r="M111">
        <f t="shared" si="35"/>
        <v>0.10223097744116884</v>
      </c>
    </row>
    <row r="112" spans="1:13" x14ac:dyDescent="0.3">
      <c r="A112">
        <v>96</v>
      </c>
      <c r="B112">
        <f t="shared" si="32"/>
        <v>2.8636364357273472E-2</v>
      </c>
      <c r="C112">
        <f t="shared" si="28"/>
        <v>2.8636364357273472E-2</v>
      </c>
      <c r="D112" t="s">
        <v>27</v>
      </c>
      <c r="E112" t="s">
        <v>21</v>
      </c>
      <c r="F112">
        <v>1</v>
      </c>
      <c r="G112">
        <f t="shared" si="33"/>
        <v>95</v>
      </c>
      <c r="I112">
        <v>2050</v>
      </c>
      <c r="J112" t="s">
        <v>25</v>
      </c>
      <c r="K112">
        <f t="shared" si="34"/>
        <v>97.5</v>
      </c>
      <c r="L112" cm="1">
        <f t="array" ref="L112">STOWA2024_JAARROND_T(A112*60,K112,I112,J112,"")</f>
        <v>13.587951048265365</v>
      </c>
      <c r="M112">
        <f t="shared" si="35"/>
        <v>7.3594613083895366E-2</v>
      </c>
    </row>
    <row r="113" spans="1:13" x14ac:dyDescent="0.3">
      <c r="A113">
        <v>96</v>
      </c>
      <c r="B113">
        <f t="shared" si="32"/>
        <v>2.0312540022104385E-2</v>
      </c>
      <c r="C113">
        <f t="shared" si="28"/>
        <v>2.0312540022104385E-2</v>
      </c>
      <c r="D113" t="s">
        <v>27</v>
      </c>
      <c r="E113" t="s">
        <v>21</v>
      </c>
      <c r="F113">
        <v>1</v>
      </c>
      <c r="G113">
        <f t="shared" si="33"/>
        <v>100</v>
      </c>
      <c r="I113">
        <v>2050</v>
      </c>
      <c r="J113" t="s">
        <v>25</v>
      </c>
      <c r="K113">
        <f t="shared" si="34"/>
        <v>102.5</v>
      </c>
      <c r="L113" cm="1">
        <f t="array" ref="L113">STOWA2024_JAARROND_T(A113*60,K113,I113,J113,"")</f>
        <v>18.768038526584814</v>
      </c>
      <c r="M113">
        <f t="shared" si="35"/>
        <v>5.3282073061790981E-2</v>
      </c>
    </row>
    <row r="114" spans="1:13" x14ac:dyDescent="0.3">
      <c r="A114">
        <v>96</v>
      </c>
      <c r="B114">
        <f t="shared" si="32"/>
        <v>1.4493506493159114E-2</v>
      </c>
      <c r="C114">
        <f t="shared" si="28"/>
        <v>1.4493506493159114E-2</v>
      </c>
      <c r="D114" t="s">
        <v>27</v>
      </c>
      <c r="E114" t="s">
        <v>21</v>
      </c>
      <c r="F114">
        <v>1</v>
      </c>
      <c r="G114">
        <f t="shared" si="33"/>
        <v>105</v>
      </c>
      <c r="I114">
        <v>2050</v>
      </c>
      <c r="J114" t="s">
        <v>25</v>
      </c>
      <c r="K114">
        <f t="shared" si="34"/>
        <v>107.5</v>
      </c>
      <c r="L114" cm="1">
        <f t="array" ref="L114">STOWA2024_JAARROND_T(A114*60,K114,I114,J114,"")</f>
        <v>25.780792858911557</v>
      </c>
      <c r="M114">
        <f t="shared" si="35"/>
        <v>3.8788566568631867E-2</v>
      </c>
    </row>
    <row r="115" spans="1:13" x14ac:dyDescent="0.3">
      <c r="A115">
        <v>96</v>
      </c>
      <c r="B115">
        <f t="shared" si="32"/>
        <v>1.0400616145155962E-2</v>
      </c>
      <c r="C115">
        <f t="shared" si="28"/>
        <v>1.0400616145155962E-2</v>
      </c>
      <c r="D115" t="s">
        <v>27</v>
      </c>
      <c r="E115" t="s">
        <v>21</v>
      </c>
      <c r="F115">
        <v>1</v>
      </c>
      <c r="G115">
        <f t="shared" si="33"/>
        <v>110</v>
      </c>
      <c r="I115">
        <v>2050</v>
      </c>
      <c r="J115" t="s">
        <v>25</v>
      </c>
      <c r="K115">
        <f t="shared" si="34"/>
        <v>112.5</v>
      </c>
      <c r="L115" cm="1">
        <f t="array" ref="L115">STOWA2024_JAARROND_T(A115*60,K115,I115,J115,"")</f>
        <v>35.226213413879741</v>
      </c>
      <c r="M115">
        <f t="shared" si="35"/>
        <v>2.8387950423475906E-2</v>
      </c>
    </row>
    <row r="116" spans="1:13" x14ac:dyDescent="0.3">
      <c r="A116">
        <v>96</v>
      </c>
      <c r="B116">
        <f t="shared" si="32"/>
        <v>7.5046402792570063E-3</v>
      </c>
      <c r="C116">
        <f t="shared" si="28"/>
        <v>7.5046402792570063E-3</v>
      </c>
      <c r="D116" t="s">
        <v>27</v>
      </c>
      <c r="E116" t="s">
        <v>21</v>
      </c>
      <c r="F116">
        <v>1</v>
      </c>
      <c r="G116">
        <f t="shared" si="33"/>
        <v>115</v>
      </c>
      <c r="I116">
        <v>2050</v>
      </c>
      <c r="J116" t="s">
        <v>25</v>
      </c>
      <c r="K116">
        <f t="shared" si="34"/>
        <v>117.5</v>
      </c>
      <c r="L116" cm="1">
        <f t="array" ref="L116">STOWA2024_JAARROND_T(A116*60,K116,I116,J116,"")</f>
        <v>47.885128990282645</v>
      </c>
      <c r="M116">
        <f t="shared" si="35"/>
        <v>2.0883310144218899E-2</v>
      </c>
    </row>
    <row r="117" spans="1:13" x14ac:dyDescent="0.3">
      <c r="A117">
        <v>96</v>
      </c>
      <c r="B117">
        <f t="shared" si="32"/>
        <v>5.4442567113906753E-3</v>
      </c>
      <c r="C117">
        <f t="shared" si="28"/>
        <v>5.4442567113906753E-3</v>
      </c>
      <c r="D117" t="s">
        <v>27</v>
      </c>
      <c r="E117" t="s">
        <v>21</v>
      </c>
      <c r="F117">
        <v>1</v>
      </c>
      <c r="G117">
        <f t="shared" si="33"/>
        <v>120</v>
      </c>
      <c r="I117">
        <v>2050</v>
      </c>
      <c r="J117" t="s">
        <v>25</v>
      </c>
      <c r="K117">
        <f t="shared" si="34"/>
        <v>122.5</v>
      </c>
      <c r="L117" cm="1">
        <f t="array" ref="L117">STOWA2024_JAARROND_T(A117*60,K117,I117,J117,"")</f>
        <v>64.770810228150992</v>
      </c>
      <c r="M117">
        <f t="shared" si="35"/>
        <v>1.5439053432828224E-2</v>
      </c>
    </row>
    <row r="118" spans="1:13" x14ac:dyDescent="0.3">
      <c r="A118">
        <v>96</v>
      </c>
      <c r="B118">
        <f t="shared" si="32"/>
        <v>3.969862830769921E-3</v>
      </c>
      <c r="C118">
        <f t="shared" si="28"/>
        <v>3.969862830769921E-3</v>
      </c>
      <c r="D118" t="s">
        <v>27</v>
      </c>
      <c r="E118" t="s">
        <v>21</v>
      </c>
      <c r="F118">
        <v>1</v>
      </c>
      <c r="G118">
        <f t="shared" si="33"/>
        <v>125</v>
      </c>
      <c r="I118">
        <v>2050</v>
      </c>
      <c r="J118" t="s">
        <v>25</v>
      </c>
      <c r="K118">
        <f t="shared" si="34"/>
        <v>127.5</v>
      </c>
      <c r="L118" cm="1">
        <f t="array" ref="L118">STOWA2024_JAARROND_T(A118*60,K118,I118,J118,"")</f>
        <v>87.190110854076863</v>
      </c>
      <c r="M118">
        <f t="shared" si="35"/>
        <v>1.1469190602058303E-2</v>
      </c>
    </row>
    <row r="119" spans="1:13" x14ac:dyDescent="0.3">
      <c r="A119">
        <v>96</v>
      </c>
      <c r="B119">
        <f t="shared" si="32"/>
        <v>2.9092101875526251E-3</v>
      </c>
      <c r="C119">
        <f t="shared" si="28"/>
        <v>2.9092101875526251E-3</v>
      </c>
      <c r="D119" t="s">
        <v>27</v>
      </c>
      <c r="E119" t="s">
        <v>21</v>
      </c>
      <c r="F119">
        <v>1</v>
      </c>
      <c r="G119">
        <f t="shared" si="33"/>
        <v>130</v>
      </c>
      <c r="I119">
        <v>2050</v>
      </c>
      <c r="J119" t="s">
        <v>25</v>
      </c>
      <c r="K119">
        <f t="shared" si="34"/>
        <v>132.5</v>
      </c>
      <c r="L119" cm="1">
        <f t="array" ref="L119">STOWA2024_JAARROND_T(A119*60,K119,I119,J119,"")</f>
        <v>116.82269719979821</v>
      </c>
      <c r="M119">
        <f t="shared" si="35"/>
        <v>8.5599804145056781E-3</v>
      </c>
    </row>
    <row r="120" spans="1:13" x14ac:dyDescent="0.3">
      <c r="A120">
        <v>96</v>
      </c>
      <c r="B120">
        <f t="shared" si="32"/>
        <v>2.1423427066065348E-3</v>
      </c>
      <c r="C120">
        <f t="shared" si="28"/>
        <v>2.1423427066065348E-3</v>
      </c>
      <c r="D120" t="s">
        <v>27</v>
      </c>
      <c r="E120" t="s">
        <v>21</v>
      </c>
      <c r="F120">
        <v>1</v>
      </c>
      <c r="G120">
        <f t="shared" si="33"/>
        <v>135</v>
      </c>
      <c r="I120">
        <v>2050</v>
      </c>
      <c r="J120" t="s">
        <v>25</v>
      </c>
      <c r="K120">
        <f t="shared" si="34"/>
        <v>137.5</v>
      </c>
      <c r="L120" cm="1">
        <f t="array" ref="L120">STOWA2024_JAARROND_T(A120*60,K120,I120,J120,"")</f>
        <v>155.82057534490471</v>
      </c>
      <c r="M120">
        <f t="shared" si="35"/>
        <v>6.4176377078991433E-3</v>
      </c>
    </row>
    <row r="121" spans="1:13" x14ac:dyDescent="0.3">
      <c r="A121">
        <v>96</v>
      </c>
      <c r="B121">
        <f t="shared" si="32"/>
        <v>1.5850741393676595E-3</v>
      </c>
      <c r="C121">
        <f t="shared" si="28"/>
        <v>1.5850741393676595E-3</v>
      </c>
      <c r="D121" t="s">
        <v>27</v>
      </c>
      <c r="E121" t="s">
        <v>21</v>
      </c>
      <c r="F121">
        <v>1</v>
      </c>
      <c r="G121">
        <f t="shared" si="33"/>
        <v>140</v>
      </c>
      <c r="I121">
        <v>2050</v>
      </c>
      <c r="J121" t="s">
        <v>25</v>
      </c>
      <c r="K121">
        <f t="shared" si="34"/>
        <v>142.5</v>
      </c>
      <c r="L121" cm="1">
        <f t="array" ref="L121">STOWA2024_JAARROND_T(A121*60,K121,I121,J121,"")</f>
        <v>206.92950766582038</v>
      </c>
      <c r="M121">
        <f t="shared" si="35"/>
        <v>4.8325635685314838E-3</v>
      </c>
    </row>
    <row r="122" spans="1:13" x14ac:dyDescent="0.3">
      <c r="A122">
        <v>96</v>
      </c>
      <c r="B122">
        <f t="shared" si="32"/>
        <v>1.1780597728861747E-3</v>
      </c>
      <c r="C122">
        <f t="shared" si="28"/>
        <v>1.1780597728861747E-3</v>
      </c>
      <c r="D122" t="s">
        <v>27</v>
      </c>
      <c r="E122" t="s">
        <v>21</v>
      </c>
      <c r="F122">
        <v>1</v>
      </c>
      <c r="G122">
        <f t="shared" si="33"/>
        <v>145</v>
      </c>
      <c r="I122">
        <v>2050</v>
      </c>
      <c r="J122" t="s">
        <v>25</v>
      </c>
      <c r="K122">
        <f t="shared" si="34"/>
        <v>147.5</v>
      </c>
      <c r="L122" cm="1">
        <f t="array" ref="L122">STOWA2024_JAARROND_T(A122*60,K122,I122,J122,"")</f>
        <v>273.63496001607541</v>
      </c>
      <c r="M122">
        <f t="shared" si="35"/>
        <v>3.6545037956453091E-3</v>
      </c>
    </row>
    <row r="123" spans="1:13" x14ac:dyDescent="0.3">
      <c r="A123">
        <v>96</v>
      </c>
      <c r="B123">
        <f t="shared" si="32"/>
        <v>8.7945586256435926E-4</v>
      </c>
      <c r="C123">
        <f t="shared" si="28"/>
        <v>8.7945586256435926E-4</v>
      </c>
      <c r="D123" t="s">
        <v>27</v>
      </c>
      <c r="E123" t="s">
        <v>21</v>
      </c>
      <c r="F123">
        <v>1</v>
      </c>
      <c r="G123">
        <f t="shared" si="33"/>
        <v>150</v>
      </c>
      <c r="I123">
        <v>2050</v>
      </c>
      <c r="J123" t="s">
        <v>25</v>
      </c>
      <c r="K123">
        <f t="shared" si="34"/>
        <v>152.5</v>
      </c>
      <c r="L123" cm="1">
        <f t="array" ref="L123">STOWA2024_JAARROND_T(A123*60,K123,I123,J123,"")</f>
        <v>360.35413589766972</v>
      </c>
      <c r="M123">
        <f t="shared" si="35"/>
        <v>2.7750479330809498E-3</v>
      </c>
    </row>
    <row r="124" spans="1:13" x14ac:dyDescent="0.3">
      <c r="A124">
        <v>96</v>
      </c>
      <c r="B124">
        <f t="shared" si="32"/>
        <v>6.5935965389025226E-4</v>
      </c>
      <c r="C124">
        <f t="shared" si="28"/>
        <v>6.5935965389025226E-4</v>
      </c>
      <c r="D124" t="s">
        <v>27</v>
      </c>
      <c r="E124" t="s">
        <v>21</v>
      </c>
      <c r="F124">
        <v>1</v>
      </c>
      <c r="G124">
        <f t="shared" si="33"/>
        <v>155</v>
      </c>
      <c r="I124">
        <v>2050</v>
      </c>
      <c r="J124" t="s">
        <v>25</v>
      </c>
      <c r="K124">
        <f t="shared" si="34"/>
        <v>157.5</v>
      </c>
      <c r="L124" cm="1">
        <f t="array" ref="L124">STOWA2024_JAARROND_T(A124*60,K124,I124,J124,"")</f>
        <v>472.6594223902041</v>
      </c>
      <c r="M124">
        <f t="shared" si="35"/>
        <v>2.1156882791906976E-3</v>
      </c>
    </row>
    <row r="125" spans="1:13" x14ac:dyDescent="0.3">
      <c r="A125">
        <v>96</v>
      </c>
      <c r="B125" s="1">
        <f>M124</f>
        <v>2.1156882791906976E-3</v>
      </c>
      <c r="C125">
        <f t="shared" si="28"/>
        <v>2.1156882791906976E-3</v>
      </c>
      <c r="D125" t="s">
        <v>27</v>
      </c>
      <c r="E125" t="s">
        <v>21</v>
      </c>
      <c r="F125">
        <v>1</v>
      </c>
      <c r="G125">
        <f t="shared" si="33"/>
        <v>160</v>
      </c>
      <c r="I125">
        <v>2050</v>
      </c>
      <c r="J125" t="s">
        <v>25</v>
      </c>
      <c r="K125" s="1">
        <v>999</v>
      </c>
      <c r="L125" cm="1">
        <f t="array" ref="L125">STOWA2024_JAARROND_T(A125*60,K125,I125,J125,"")</f>
        <v>4554932878961.8779</v>
      </c>
      <c r="M125">
        <f>1/L125</f>
        <v>2.195422032712613E-13</v>
      </c>
    </row>
    <row r="126" spans="1:13" x14ac:dyDescent="0.3">
      <c r="A126">
        <v>192</v>
      </c>
      <c r="B126" s="1">
        <f>365.25*24/A126 - M126</f>
        <v>-18.127681987536874</v>
      </c>
      <c r="C126">
        <f>B126</f>
        <v>-18.127681987536874</v>
      </c>
      <c r="D126" t="s">
        <v>27</v>
      </c>
      <c r="E126" t="s">
        <v>21</v>
      </c>
      <c r="F126">
        <v>1</v>
      </c>
      <c r="G126">
        <v>10</v>
      </c>
      <c r="I126">
        <v>2050</v>
      </c>
      <c r="J126" t="s">
        <v>25</v>
      </c>
      <c r="K126" s="1">
        <v>12.5</v>
      </c>
      <c r="L126" cm="1">
        <f t="array" ref="L126">STOWA2024_JAARROND_T(A126*60,K126,I126,J126,"")</f>
        <v>1.5677929673501408E-2</v>
      </c>
      <c r="M126">
        <f>1/L126</f>
        <v>63.783931987536874</v>
      </c>
    </row>
    <row r="127" spans="1:13" x14ac:dyDescent="0.3">
      <c r="A127">
        <v>192</v>
      </c>
      <c r="B127">
        <f t="shared" ref="B127:B131" si="36">M126-M127</f>
        <v>16.701503953154173</v>
      </c>
      <c r="C127">
        <f t="shared" ref="C127:C156" si="37">B127</f>
        <v>16.701503953154173</v>
      </c>
      <c r="D127" t="s">
        <v>27</v>
      </c>
      <c r="E127" t="s">
        <v>21</v>
      </c>
      <c r="F127">
        <v>1</v>
      </c>
      <c r="G127">
        <f t="shared" ref="G127:G131" si="38">G126+5</f>
        <v>15</v>
      </c>
      <c r="I127">
        <v>2050</v>
      </c>
      <c r="J127" t="s">
        <v>25</v>
      </c>
      <c r="K127">
        <f t="shared" ref="K127:K131" si="39">AVERAGE(G127:G128)</f>
        <v>17.5</v>
      </c>
      <c r="L127" cm="1">
        <f t="array" ref="L127">STOWA2024_JAARROND_T(A127*60,K127,I127,J127,"")</f>
        <v>2.123934643450703E-2</v>
      </c>
      <c r="M127">
        <f t="shared" ref="M127:M131" si="40">1/L127</f>
        <v>47.082428034382701</v>
      </c>
    </row>
    <row r="128" spans="1:13" x14ac:dyDescent="0.3">
      <c r="A128">
        <v>192</v>
      </c>
      <c r="B128">
        <f t="shared" si="36"/>
        <v>12.342560615704798</v>
      </c>
      <c r="C128">
        <f t="shared" si="37"/>
        <v>12.342560615704798</v>
      </c>
      <c r="D128" t="s">
        <v>27</v>
      </c>
      <c r="E128" t="s">
        <v>21</v>
      </c>
      <c r="F128">
        <v>1</v>
      </c>
      <c r="G128">
        <f t="shared" si="38"/>
        <v>20</v>
      </c>
      <c r="I128">
        <v>2050</v>
      </c>
      <c r="J128" t="s">
        <v>25</v>
      </c>
      <c r="K128">
        <f t="shared" si="39"/>
        <v>22.5</v>
      </c>
      <c r="L128" cm="1">
        <f t="array" ref="L128">STOWA2024_JAARROND_T(A128*60,K128,I128,J128,"")</f>
        <v>2.8785371802033697E-2</v>
      </c>
      <c r="M128">
        <f t="shared" si="40"/>
        <v>34.739867418677903</v>
      </c>
    </row>
    <row r="129" spans="1:13" x14ac:dyDescent="0.3">
      <c r="A129">
        <v>192</v>
      </c>
      <c r="B129">
        <f t="shared" si="36"/>
        <v>9.1172865188931205</v>
      </c>
      <c r="C129">
        <f t="shared" si="37"/>
        <v>9.1172865188931205</v>
      </c>
      <c r="D129" t="s">
        <v>27</v>
      </c>
      <c r="E129" t="s">
        <v>21</v>
      </c>
      <c r="F129">
        <v>1</v>
      </c>
      <c r="G129">
        <f t="shared" si="38"/>
        <v>25</v>
      </c>
      <c r="I129">
        <v>2050</v>
      </c>
      <c r="J129" t="s">
        <v>25</v>
      </c>
      <c r="K129">
        <f t="shared" si="39"/>
        <v>27.5</v>
      </c>
      <c r="L129" cm="1">
        <f t="array" ref="L129">STOWA2024_JAARROND_T(A129*60,K129,I129,J129,"")</f>
        <v>3.9028074646781562E-2</v>
      </c>
      <c r="M129">
        <f t="shared" si="40"/>
        <v>25.622580899784783</v>
      </c>
    </row>
    <row r="130" spans="1:13" x14ac:dyDescent="0.3">
      <c r="A130">
        <v>192</v>
      </c>
      <c r="B130">
        <f t="shared" si="36"/>
        <v>6.7316334748404252</v>
      </c>
      <c r="C130">
        <f t="shared" si="37"/>
        <v>6.7316334748404252</v>
      </c>
      <c r="D130" t="s">
        <v>27</v>
      </c>
      <c r="E130" t="s">
        <v>21</v>
      </c>
      <c r="F130">
        <v>1</v>
      </c>
      <c r="G130">
        <f t="shared" si="38"/>
        <v>30</v>
      </c>
      <c r="I130">
        <v>2050</v>
      </c>
      <c r="J130" t="s">
        <v>25</v>
      </c>
      <c r="K130">
        <f t="shared" si="39"/>
        <v>32.5</v>
      </c>
      <c r="L130" cm="1">
        <f t="array" ref="L130">STOWA2024_JAARROND_T(A130*60,K130,I130,J130,"")</f>
        <v>5.2935407499973254E-2</v>
      </c>
      <c r="M130">
        <f t="shared" si="40"/>
        <v>18.890947424944358</v>
      </c>
    </row>
    <row r="131" spans="1:13" x14ac:dyDescent="0.3">
      <c r="A131">
        <v>192</v>
      </c>
      <c r="B131">
        <f t="shared" si="36"/>
        <v>4.9687959525522931</v>
      </c>
      <c r="C131">
        <f t="shared" si="37"/>
        <v>4.9687959525522931</v>
      </c>
      <c r="D131" t="s">
        <v>27</v>
      </c>
      <c r="E131" t="s">
        <v>21</v>
      </c>
      <c r="F131">
        <v>1</v>
      </c>
      <c r="G131">
        <f t="shared" si="38"/>
        <v>35</v>
      </c>
      <c r="I131">
        <v>2050</v>
      </c>
      <c r="J131" t="s">
        <v>25</v>
      </c>
      <c r="K131">
        <f t="shared" si="39"/>
        <v>37.5</v>
      </c>
      <c r="L131" cm="1">
        <f t="array" ref="L131">STOWA2024_JAARROND_T(A131*60,K131,I131,J131,"")</f>
        <v>7.1827978741864876E-2</v>
      </c>
      <c r="M131">
        <f t="shared" si="40"/>
        <v>13.922151472392065</v>
      </c>
    </row>
    <row r="132" spans="1:13" x14ac:dyDescent="0.3">
      <c r="A132">
        <v>192</v>
      </c>
      <c r="B132">
        <f>M131-M132</f>
        <v>3.6659550403646541</v>
      </c>
      <c r="C132">
        <f t="shared" si="37"/>
        <v>3.6659550403646541</v>
      </c>
      <c r="D132" t="s">
        <v>27</v>
      </c>
      <c r="E132" t="s">
        <v>21</v>
      </c>
      <c r="F132">
        <v>1</v>
      </c>
      <c r="G132">
        <f>G131+5</f>
        <v>40</v>
      </c>
      <c r="I132">
        <v>2050</v>
      </c>
      <c r="J132" t="s">
        <v>25</v>
      </c>
      <c r="K132">
        <f>AVERAGE(G132:G133)</f>
        <v>42.5</v>
      </c>
      <c r="L132" cm="1">
        <f t="array" ref="L132">STOWA2024_JAARROND_T(A132*60,K132,I132,J132,"")</f>
        <v>9.750203271041713E-2</v>
      </c>
      <c r="M132">
        <f>1/L132</f>
        <v>10.25619643202741</v>
      </c>
    </row>
    <row r="133" spans="1:13" x14ac:dyDescent="0.3">
      <c r="A133">
        <v>192</v>
      </c>
      <c r="B133">
        <f t="shared" ref="B133:B155" si="41">M132-M133</f>
        <v>2.703752746962822</v>
      </c>
      <c r="C133">
        <f t="shared" si="37"/>
        <v>2.703752746962822</v>
      </c>
      <c r="D133" t="s">
        <v>27</v>
      </c>
      <c r="E133" t="s">
        <v>21</v>
      </c>
      <c r="F133">
        <v>1</v>
      </c>
      <c r="G133">
        <f t="shared" ref="G133:G156" si="42">G132+5</f>
        <v>45</v>
      </c>
      <c r="I133">
        <v>2050</v>
      </c>
      <c r="J133" t="s">
        <v>25</v>
      </c>
      <c r="K133">
        <f t="shared" ref="K133:K155" si="43">AVERAGE(G133:G134)</f>
        <v>47.5</v>
      </c>
      <c r="L133" cm="1">
        <f t="array" ref="L133">STOWA2024_JAARROND_T(A133*60,K133,I133,J133,"")</f>
        <v>0.13240747520932333</v>
      </c>
      <c r="M133">
        <f t="shared" ref="M133:M155" si="44">1/L133</f>
        <v>7.5524436850645884</v>
      </c>
    </row>
    <row r="134" spans="1:13" x14ac:dyDescent="0.3">
      <c r="A134">
        <v>192</v>
      </c>
      <c r="B134">
        <f t="shared" si="41"/>
        <v>1.9931258265380958</v>
      </c>
      <c r="C134">
        <f t="shared" si="37"/>
        <v>1.9931258265380958</v>
      </c>
      <c r="D134" t="s">
        <v>27</v>
      </c>
      <c r="E134" t="s">
        <v>21</v>
      </c>
      <c r="F134">
        <v>1</v>
      </c>
      <c r="G134">
        <f t="shared" si="42"/>
        <v>50</v>
      </c>
      <c r="I134">
        <v>2050</v>
      </c>
      <c r="J134" t="s">
        <v>25</v>
      </c>
      <c r="K134">
        <f t="shared" si="43"/>
        <v>52.5</v>
      </c>
      <c r="L134" cm="1">
        <f t="array" ref="L134">STOWA2024_JAARROND_T(A134*60,K134,I134,J134,"")</f>
        <v>0.17987818387938909</v>
      </c>
      <c r="M134">
        <f t="shared" si="44"/>
        <v>5.5593178585264926</v>
      </c>
    </row>
    <row r="135" spans="1:13" x14ac:dyDescent="0.3">
      <c r="A135">
        <v>192</v>
      </c>
      <c r="B135">
        <f t="shared" si="41"/>
        <v>1.4688223263733082</v>
      </c>
      <c r="C135">
        <f t="shared" si="37"/>
        <v>1.4688223263733082</v>
      </c>
      <c r="D135" t="s">
        <v>27</v>
      </c>
      <c r="E135" t="s">
        <v>21</v>
      </c>
      <c r="F135">
        <v>1</v>
      </c>
      <c r="G135">
        <f t="shared" si="42"/>
        <v>55</v>
      </c>
      <c r="I135">
        <v>2050</v>
      </c>
      <c r="J135" t="s">
        <v>25</v>
      </c>
      <c r="K135">
        <f t="shared" si="43"/>
        <v>57.5</v>
      </c>
      <c r="L135" cm="1">
        <f t="array" ref="L135">STOWA2024_JAARROND_T(A135*60,K135,I135,J135,"")</f>
        <v>0.2444691583549079</v>
      </c>
      <c r="M135">
        <f t="shared" si="44"/>
        <v>4.0904955321531844</v>
      </c>
    </row>
    <row r="136" spans="1:13" x14ac:dyDescent="0.3">
      <c r="A136">
        <v>192</v>
      </c>
      <c r="B136">
        <f t="shared" si="41"/>
        <v>1.0819109628876893</v>
      </c>
      <c r="C136">
        <f t="shared" si="37"/>
        <v>1.0819109628876893</v>
      </c>
      <c r="D136" t="s">
        <v>27</v>
      </c>
      <c r="E136" t="s">
        <v>21</v>
      </c>
      <c r="F136">
        <v>1</v>
      </c>
      <c r="G136">
        <f t="shared" si="42"/>
        <v>60</v>
      </c>
      <c r="I136">
        <v>2050</v>
      </c>
      <c r="J136" t="s">
        <v>25</v>
      </c>
      <c r="K136">
        <f t="shared" si="43"/>
        <v>62.5</v>
      </c>
      <c r="L136" cm="1">
        <f t="array" ref="L136">STOWA2024_JAARROND_T(A136*60,K136,I136,J136,"")</f>
        <v>0.33238221395389805</v>
      </c>
      <c r="M136">
        <f t="shared" si="44"/>
        <v>3.0085845692654951</v>
      </c>
    </row>
    <row r="137" spans="1:13" x14ac:dyDescent="0.3">
      <c r="A137">
        <v>192</v>
      </c>
      <c r="B137">
        <f t="shared" si="41"/>
        <v>0.79668821640319365</v>
      </c>
      <c r="C137">
        <f t="shared" si="37"/>
        <v>0.79668821640319365</v>
      </c>
      <c r="D137" t="s">
        <v>27</v>
      </c>
      <c r="E137" t="s">
        <v>21</v>
      </c>
      <c r="F137">
        <v>1</v>
      </c>
      <c r="G137">
        <f t="shared" si="42"/>
        <v>65</v>
      </c>
      <c r="I137">
        <v>2050</v>
      </c>
      <c r="J137" t="s">
        <v>25</v>
      </c>
      <c r="K137">
        <f t="shared" si="43"/>
        <v>67.5</v>
      </c>
      <c r="L137" cm="1">
        <f t="array" ref="L137">STOWA2024_JAARROND_T(A137*60,K137,I137,J137,"")</f>
        <v>0.45210074997680216</v>
      </c>
      <c r="M137">
        <f t="shared" si="44"/>
        <v>2.2118963528623015</v>
      </c>
    </row>
    <row r="138" spans="1:13" x14ac:dyDescent="0.3">
      <c r="A138">
        <v>192</v>
      </c>
      <c r="B138">
        <f t="shared" si="41"/>
        <v>0.58636470865571222</v>
      </c>
      <c r="C138">
        <f t="shared" si="37"/>
        <v>0.58636470865571222</v>
      </c>
      <c r="D138" t="s">
        <v>27</v>
      </c>
      <c r="E138" t="s">
        <v>21</v>
      </c>
      <c r="F138">
        <v>1</v>
      </c>
      <c r="G138">
        <f t="shared" si="42"/>
        <v>70</v>
      </c>
      <c r="I138">
        <v>2050</v>
      </c>
      <c r="J138" t="s">
        <v>25</v>
      </c>
      <c r="K138">
        <f t="shared" si="43"/>
        <v>72.5</v>
      </c>
      <c r="L138" cm="1">
        <f t="array" ref="L138">STOWA2024_JAARROND_T(A138*60,K138,I138,J138,"")</f>
        <v>0.6151833485149365</v>
      </c>
      <c r="M138">
        <f t="shared" si="44"/>
        <v>1.6255316442065892</v>
      </c>
    </row>
    <row r="139" spans="1:13" x14ac:dyDescent="0.3">
      <c r="A139">
        <v>192</v>
      </c>
      <c r="B139">
        <f t="shared" si="41"/>
        <v>0.43140203154106982</v>
      </c>
      <c r="C139">
        <f t="shared" si="37"/>
        <v>0.43140203154106982</v>
      </c>
      <c r="D139" t="s">
        <v>27</v>
      </c>
      <c r="E139" t="s">
        <v>21</v>
      </c>
      <c r="F139">
        <v>1</v>
      </c>
      <c r="G139">
        <f t="shared" si="42"/>
        <v>75</v>
      </c>
      <c r="I139">
        <v>2050</v>
      </c>
      <c r="J139" t="s">
        <v>25</v>
      </c>
      <c r="K139">
        <f t="shared" si="43"/>
        <v>77.5</v>
      </c>
      <c r="L139" cm="1">
        <f t="array" ref="L139">STOWA2024_JAARROND_T(A139*60,K139,I139,J139,"")</f>
        <v>0.83743003221217671</v>
      </c>
      <c r="M139">
        <f t="shared" si="44"/>
        <v>1.1941296126655194</v>
      </c>
    </row>
    <row r="140" spans="1:13" x14ac:dyDescent="0.3">
      <c r="A140">
        <v>192</v>
      </c>
      <c r="B140">
        <f t="shared" si="41"/>
        <v>0.31719595685775881</v>
      </c>
      <c r="C140">
        <f t="shared" si="37"/>
        <v>0.31719595685775881</v>
      </c>
      <c r="D140" t="s">
        <v>27</v>
      </c>
      <c r="E140" t="s">
        <v>21</v>
      </c>
      <c r="F140">
        <v>1</v>
      </c>
      <c r="G140">
        <f t="shared" si="42"/>
        <v>80</v>
      </c>
      <c r="I140">
        <v>2050</v>
      </c>
      <c r="J140" t="s">
        <v>25</v>
      </c>
      <c r="K140">
        <f t="shared" si="43"/>
        <v>82.5</v>
      </c>
      <c r="L140" cm="1">
        <f t="array" ref="L140">STOWA2024_JAARROND_T(A140*60,K140,I140,J140,"")</f>
        <v>1.1403371205759922</v>
      </c>
      <c r="M140">
        <f t="shared" si="44"/>
        <v>0.87693365580776061</v>
      </c>
    </row>
    <row r="141" spans="1:13" x14ac:dyDescent="0.3">
      <c r="A141">
        <v>192</v>
      </c>
      <c r="B141">
        <f t="shared" si="41"/>
        <v>0.23326471593585052</v>
      </c>
      <c r="C141">
        <f t="shared" si="37"/>
        <v>0.23326471593585052</v>
      </c>
      <c r="D141" t="s">
        <v>27</v>
      </c>
      <c r="E141" t="s">
        <v>21</v>
      </c>
      <c r="F141">
        <v>1</v>
      </c>
      <c r="G141">
        <f t="shared" si="42"/>
        <v>85</v>
      </c>
      <c r="I141">
        <v>2050</v>
      </c>
      <c r="J141" t="s">
        <v>25</v>
      </c>
      <c r="K141">
        <f t="shared" si="43"/>
        <v>87.5</v>
      </c>
      <c r="L141" cm="1">
        <f t="array" ref="L141">STOWA2024_JAARROND_T(A141*60,K141,I141,J141,"")</f>
        <v>1.5535936846649765</v>
      </c>
      <c r="M141">
        <f t="shared" si="44"/>
        <v>0.6436689398719101</v>
      </c>
    </row>
    <row r="142" spans="1:13" x14ac:dyDescent="0.3">
      <c r="A142">
        <v>192</v>
      </c>
      <c r="B142">
        <f t="shared" si="41"/>
        <v>0.17140442453716409</v>
      </c>
      <c r="C142">
        <f t="shared" si="37"/>
        <v>0.17140442453716409</v>
      </c>
      <c r="D142" t="s">
        <v>27</v>
      </c>
      <c r="E142" t="s">
        <v>21</v>
      </c>
      <c r="F142">
        <v>1</v>
      </c>
      <c r="G142">
        <f t="shared" si="42"/>
        <v>90</v>
      </c>
      <c r="I142">
        <v>2050</v>
      </c>
      <c r="J142" t="s">
        <v>25</v>
      </c>
      <c r="K142">
        <f t="shared" si="43"/>
        <v>92.5</v>
      </c>
      <c r="L142" cm="1">
        <f t="array" ref="L142">STOWA2024_JAARROND_T(A142*60,K142,I142,J142,"")</f>
        <v>2.1174574153452745</v>
      </c>
      <c r="M142">
        <f t="shared" si="44"/>
        <v>0.472264515334746</v>
      </c>
    </row>
    <row r="143" spans="1:13" x14ac:dyDescent="0.3">
      <c r="A143">
        <v>192</v>
      </c>
      <c r="B143">
        <f t="shared" si="41"/>
        <v>0.12590528168037596</v>
      </c>
      <c r="C143">
        <f t="shared" si="37"/>
        <v>0.12590528168037596</v>
      </c>
      <c r="D143" t="s">
        <v>27</v>
      </c>
      <c r="E143" t="s">
        <v>21</v>
      </c>
      <c r="F143">
        <v>1</v>
      </c>
      <c r="G143">
        <f t="shared" si="42"/>
        <v>95</v>
      </c>
      <c r="I143">
        <v>2050</v>
      </c>
      <c r="J143" t="s">
        <v>25</v>
      </c>
      <c r="K143">
        <f t="shared" si="43"/>
        <v>97.5</v>
      </c>
      <c r="L143" cm="1">
        <f t="array" ref="L143">STOWA2024_JAARROND_T(A143*60,K143,I143,J143,"")</f>
        <v>2.887175807179128</v>
      </c>
      <c r="M143">
        <f t="shared" si="44"/>
        <v>0.34635923365437005</v>
      </c>
    </row>
    <row r="144" spans="1:13" x14ac:dyDescent="0.3">
      <c r="A144">
        <v>192</v>
      </c>
      <c r="B144">
        <f t="shared" si="41"/>
        <v>9.2442278727818405E-2</v>
      </c>
      <c r="C144">
        <f t="shared" si="37"/>
        <v>9.2442278727818405E-2</v>
      </c>
      <c r="D144" t="s">
        <v>27</v>
      </c>
      <c r="E144" t="s">
        <v>21</v>
      </c>
      <c r="F144">
        <v>1</v>
      </c>
      <c r="G144">
        <f t="shared" si="42"/>
        <v>100</v>
      </c>
      <c r="I144">
        <v>2050</v>
      </c>
      <c r="J144" t="s">
        <v>25</v>
      </c>
      <c r="K144">
        <f t="shared" si="43"/>
        <v>102.5</v>
      </c>
      <c r="L144" cm="1">
        <f t="array" ref="L144">STOWA2024_JAARROND_T(A144*60,K144,I144,J144,"")</f>
        <v>3.9382954962155301</v>
      </c>
      <c r="M144">
        <f t="shared" si="44"/>
        <v>0.25391695492655164</v>
      </c>
    </row>
    <row r="145" spans="1:13" x14ac:dyDescent="0.3">
      <c r="A145">
        <v>192</v>
      </c>
      <c r="B145">
        <f t="shared" si="41"/>
        <v>6.7846921407030192E-2</v>
      </c>
      <c r="C145">
        <f t="shared" si="37"/>
        <v>6.7846921407030192E-2</v>
      </c>
      <c r="D145" t="s">
        <v>27</v>
      </c>
      <c r="E145" t="s">
        <v>21</v>
      </c>
      <c r="F145">
        <v>1</v>
      </c>
      <c r="G145">
        <f t="shared" si="42"/>
        <v>105</v>
      </c>
      <c r="I145">
        <v>2050</v>
      </c>
      <c r="J145" t="s">
        <v>25</v>
      </c>
      <c r="K145">
        <f t="shared" si="43"/>
        <v>107.5</v>
      </c>
      <c r="L145" cm="1">
        <f t="array" ref="L145">STOWA2024_JAARROND_T(A145*60,K145,I145,J145,"")</f>
        <v>5.3743205237563707</v>
      </c>
      <c r="M145">
        <f t="shared" si="44"/>
        <v>0.18607003351952145</v>
      </c>
    </row>
    <row r="146" spans="1:13" x14ac:dyDescent="0.3">
      <c r="A146">
        <v>192</v>
      </c>
      <c r="B146">
        <f t="shared" si="41"/>
        <v>4.9775856658469092E-2</v>
      </c>
      <c r="C146">
        <f t="shared" si="37"/>
        <v>4.9775856658469092E-2</v>
      </c>
      <c r="D146" t="s">
        <v>27</v>
      </c>
      <c r="E146" t="s">
        <v>21</v>
      </c>
      <c r="F146">
        <v>1</v>
      </c>
      <c r="G146">
        <f t="shared" si="42"/>
        <v>110</v>
      </c>
      <c r="I146">
        <v>2050</v>
      </c>
      <c r="J146" t="s">
        <v>25</v>
      </c>
      <c r="K146">
        <f t="shared" si="43"/>
        <v>112.5</v>
      </c>
      <c r="L146" cm="1">
        <f t="array" ref="L146">STOWA2024_JAARROND_T(A146*60,K146,I146,J146,"")</f>
        <v>7.337070614685679</v>
      </c>
      <c r="M146">
        <f t="shared" si="44"/>
        <v>0.13629417686105236</v>
      </c>
    </row>
    <row r="147" spans="1:13" x14ac:dyDescent="0.3">
      <c r="A147">
        <v>192</v>
      </c>
      <c r="B147">
        <f t="shared" si="41"/>
        <v>3.6500991748938796E-2</v>
      </c>
      <c r="C147">
        <f t="shared" si="37"/>
        <v>3.6500991748938796E-2</v>
      </c>
      <c r="D147" t="s">
        <v>27</v>
      </c>
      <c r="E147" t="s">
        <v>21</v>
      </c>
      <c r="F147">
        <v>1</v>
      </c>
      <c r="G147">
        <f t="shared" si="42"/>
        <v>115</v>
      </c>
      <c r="I147">
        <v>2050</v>
      </c>
      <c r="J147" t="s">
        <v>25</v>
      </c>
      <c r="K147">
        <f t="shared" si="43"/>
        <v>117.5</v>
      </c>
      <c r="L147" cm="1">
        <f t="array" ref="L147">STOWA2024_JAARROND_T(A147*60,K147,I147,J147,"")</f>
        <v>10.020724349829509</v>
      </c>
      <c r="M147">
        <f t="shared" si="44"/>
        <v>9.9793185112113561E-2</v>
      </c>
    </row>
    <row r="148" spans="1:13" x14ac:dyDescent="0.3">
      <c r="A148">
        <v>192</v>
      </c>
      <c r="B148">
        <f t="shared" si="41"/>
        <v>2.6756119498282174E-2</v>
      </c>
      <c r="C148">
        <f t="shared" si="37"/>
        <v>2.6756119498282174E-2</v>
      </c>
      <c r="D148" t="s">
        <v>27</v>
      </c>
      <c r="E148" t="s">
        <v>21</v>
      </c>
      <c r="F148">
        <v>1</v>
      </c>
      <c r="G148">
        <f t="shared" si="42"/>
        <v>120</v>
      </c>
      <c r="I148">
        <v>2050</v>
      </c>
      <c r="J148" t="s">
        <v>25</v>
      </c>
      <c r="K148">
        <f t="shared" si="43"/>
        <v>122.5</v>
      </c>
      <c r="L148" cm="1">
        <f t="array" ref="L148">STOWA2024_JAARROND_T(A148*60,K148,I148,J148,"")</f>
        <v>13.691678212913104</v>
      </c>
      <c r="M148">
        <f t="shared" si="44"/>
        <v>7.3037065613831387E-2</v>
      </c>
    </row>
    <row r="149" spans="1:13" x14ac:dyDescent="0.3">
      <c r="A149">
        <v>192</v>
      </c>
      <c r="B149">
        <f t="shared" si="41"/>
        <v>1.9604729626345498E-2</v>
      </c>
      <c r="C149">
        <f t="shared" si="37"/>
        <v>1.9604729626345498E-2</v>
      </c>
      <c r="D149" t="s">
        <v>27</v>
      </c>
      <c r="E149" t="s">
        <v>21</v>
      </c>
      <c r="F149">
        <v>1</v>
      </c>
      <c r="G149">
        <f t="shared" si="42"/>
        <v>125</v>
      </c>
      <c r="I149">
        <v>2050</v>
      </c>
      <c r="J149" t="s">
        <v>25</v>
      </c>
      <c r="K149">
        <f t="shared" si="43"/>
        <v>127.5</v>
      </c>
      <c r="L149" cm="1">
        <f t="array" ref="L149">STOWA2024_JAARROND_T(A149*60,K149,I149,J149,"")</f>
        <v>18.715258869352162</v>
      </c>
      <c r="M149">
        <f t="shared" si="44"/>
        <v>5.3432335987485889E-2</v>
      </c>
    </row>
    <row r="150" spans="1:13" x14ac:dyDescent="0.3">
      <c r="A150">
        <v>192</v>
      </c>
      <c r="B150">
        <f t="shared" si="41"/>
        <v>1.4358777503567802E-2</v>
      </c>
      <c r="C150">
        <f t="shared" si="37"/>
        <v>1.4358777503567802E-2</v>
      </c>
      <c r="D150" t="s">
        <v>27</v>
      </c>
      <c r="E150" t="s">
        <v>21</v>
      </c>
      <c r="F150">
        <v>1</v>
      </c>
      <c r="G150">
        <f t="shared" si="42"/>
        <v>130</v>
      </c>
      <c r="I150">
        <v>2050</v>
      </c>
      <c r="J150" t="s">
        <v>25</v>
      </c>
      <c r="K150">
        <f t="shared" si="43"/>
        <v>132.5</v>
      </c>
      <c r="L150" cm="1">
        <f t="array" ref="L150">STOWA2024_JAARROND_T(A150*60,K150,I150,J150,"")</f>
        <v>25.59275476308564</v>
      </c>
      <c r="M150">
        <f t="shared" si="44"/>
        <v>3.9073558483918087E-2</v>
      </c>
    </row>
    <row r="151" spans="1:13" x14ac:dyDescent="0.3">
      <c r="A151">
        <v>192</v>
      </c>
      <c r="B151">
        <f t="shared" si="41"/>
        <v>1.0512173713731133E-2</v>
      </c>
      <c r="C151">
        <f t="shared" si="37"/>
        <v>1.0512173713731133E-2</v>
      </c>
      <c r="D151" t="s">
        <v>27</v>
      </c>
      <c r="E151" t="s">
        <v>21</v>
      </c>
      <c r="F151">
        <v>1</v>
      </c>
      <c r="G151">
        <f t="shared" si="42"/>
        <v>135</v>
      </c>
      <c r="I151">
        <v>2050</v>
      </c>
      <c r="J151" t="s">
        <v>25</v>
      </c>
      <c r="K151">
        <f t="shared" si="43"/>
        <v>137.5</v>
      </c>
      <c r="L151" cm="1">
        <f t="array" ref="L151">STOWA2024_JAARROND_T(A151*60,K151,I151,J151,"")</f>
        <v>35.012307983183767</v>
      </c>
      <c r="M151">
        <f t="shared" si="44"/>
        <v>2.8561384770186955E-2</v>
      </c>
    </row>
    <row r="152" spans="1:13" x14ac:dyDescent="0.3">
      <c r="A152">
        <v>192</v>
      </c>
      <c r="B152">
        <f t="shared" si="41"/>
        <v>7.6928205122950531E-3</v>
      </c>
      <c r="C152">
        <f t="shared" si="37"/>
        <v>7.6928205122950531E-3</v>
      </c>
      <c r="D152" t="s">
        <v>27</v>
      </c>
      <c r="E152" t="s">
        <v>21</v>
      </c>
      <c r="F152">
        <v>1</v>
      </c>
      <c r="G152">
        <f t="shared" si="42"/>
        <v>140</v>
      </c>
      <c r="I152">
        <v>2050</v>
      </c>
      <c r="J152" t="s">
        <v>25</v>
      </c>
      <c r="K152">
        <f t="shared" si="43"/>
        <v>142.5</v>
      </c>
      <c r="L152" cm="1">
        <f t="array" ref="L152">STOWA2024_JAARROND_T(A152*60,K152,I152,J152,"")</f>
        <v>47.918964986861916</v>
      </c>
      <c r="M152">
        <f t="shared" si="44"/>
        <v>2.0868564257891901E-2</v>
      </c>
    </row>
    <row r="153" spans="1:13" x14ac:dyDescent="0.3">
      <c r="A153">
        <v>192</v>
      </c>
      <c r="B153">
        <f t="shared" si="41"/>
        <v>5.6272500803084408E-3</v>
      </c>
      <c r="C153">
        <f t="shared" si="37"/>
        <v>5.6272500803084408E-3</v>
      </c>
      <c r="D153" t="s">
        <v>27</v>
      </c>
      <c r="E153" t="s">
        <v>21</v>
      </c>
      <c r="F153">
        <v>1</v>
      </c>
      <c r="G153">
        <f t="shared" si="42"/>
        <v>145</v>
      </c>
      <c r="I153">
        <v>2050</v>
      </c>
      <c r="J153" t="s">
        <v>25</v>
      </c>
      <c r="K153">
        <f t="shared" si="43"/>
        <v>147.5</v>
      </c>
      <c r="L153" cm="1">
        <f t="array" ref="L153">STOWA2024_JAARROND_T(A153*60,K153,I153,J153,"")</f>
        <v>65.611140112233542</v>
      </c>
      <c r="M153">
        <f t="shared" si="44"/>
        <v>1.5241314177583461E-2</v>
      </c>
    </row>
    <row r="154" spans="1:13" x14ac:dyDescent="0.3">
      <c r="A154">
        <v>192</v>
      </c>
      <c r="B154">
        <f t="shared" si="41"/>
        <v>4.1145647919208529E-3</v>
      </c>
      <c r="C154">
        <f t="shared" si="37"/>
        <v>4.1145647919208529E-3</v>
      </c>
      <c r="D154" t="s">
        <v>27</v>
      </c>
      <c r="E154" t="s">
        <v>21</v>
      </c>
      <c r="F154">
        <v>1</v>
      </c>
      <c r="G154">
        <f t="shared" si="42"/>
        <v>150</v>
      </c>
      <c r="I154">
        <v>2050</v>
      </c>
      <c r="J154" t="s">
        <v>25</v>
      </c>
      <c r="K154">
        <f t="shared" si="43"/>
        <v>152.5</v>
      </c>
      <c r="L154" cm="1">
        <f t="array" ref="L154">STOWA2024_JAARROND_T(A154*60,K154,I154,J154,"")</f>
        <v>89.873508006619772</v>
      </c>
      <c r="M154">
        <f t="shared" si="44"/>
        <v>1.1126749385662608E-2</v>
      </c>
    </row>
    <row r="155" spans="1:13" x14ac:dyDescent="0.3">
      <c r="A155">
        <v>192</v>
      </c>
      <c r="B155">
        <f t="shared" si="41"/>
        <v>3.007287680215024E-3</v>
      </c>
      <c r="C155">
        <f t="shared" si="37"/>
        <v>3.007287680215024E-3</v>
      </c>
      <c r="D155" t="s">
        <v>27</v>
      </c>
      <c r="E155" t="s">
        <v>21</v>
      </c>
      <c r="F155">
        <v>1</v>
      </c>
      <c r="G155">
        <f t="shared" si="42"/>
        <v>155</v>
      </c>
      <c r="I155">
        <v>2050</v>
      </c>
      <c r="J155" t="s">
        <v>25</v>
      </c>
      <c r="K155">
        <f t="shared" si="43"/>
        <v>157.5</v>
      </c>
      <c r="L155" cm="1">
        <f t="array" ref="L155">STOWA2024_JAARROND_T(A155*60,K155,I155,J155,"")</f>
        <v>123.1608739935396</v>
      </c>
      <c r="M155">
        <f t="shared" si="44"/>
        <v>8.1194617054475837E-3</v>
      </c>
    </row>
    <row r="156" spans="1:13" x14ac:dyDescent="0.3">
      <c r="A156">
        <v>192</v>
      </c>
      <c r="B156" s="1">
        <f>M155</f>
        <v>8.1194617054475837E-3</v>
      </c>
      <c r="C156">
        <f t="shared" si="37"/>
        <v>8.1194617054475837E-3</v>
      </c>
      <c r="D156" t="s">
        <v>27</v>
      </c>
      <c r="E156" t="s">
        <v>21</v>
      </c>
      <c r="F156">
        <v>1</v>
      </c>
      <c r="G156">
        <f t="shared" si="42"/>
        <v>160</v>
      </c>
      <c r="I156">
        <v>2050</v>
      </c>
      <c r="J156" t="s">
        <v>25</v>
      </c>
      <c r="K156" s="1">
        <v>999</v>
      </c>
      <c r="L156" cm="1">
        <f t="array" ref="L156">STOWA2024_JAARROND_T(A156*60,K156,I156,J156,"")</f>
        <v>8674550324849589</v>
      </c>
      <c r="M156">
        <f>1/L156</f>
        <v>1.1527975082873698E-16</v>
      </c>
    </row>
    <row r="157" spans="1:13" x14ac:dyDescent="0.3">
      <c r="A157">
        <v>216</v>
      </c>
      <c r="B157" s="1">
        <f>365.25*24/A157 - M157</f>
        <v>-24.326277777272388</v>
      </c>
      <c r="C157">
        <f>B157</f>
        <v>-24.326277777272388</v>
      </c>
      <c r="D157" t="s">
        <v>27</v>
      </c>
      <c r="E157" t="s">
        <v>21</v>
      </c>
      <c r="F157">
        <v>1</v>
      </c>
      <c r="G157">
        <v>10</v>
      </c>
      <c r="I157">
        <v>2050</v>
      </c>
      <c r="J157" t="s">
        <v>25</v>
      </c>
      <c r="K157" s="1">
        <v>12.5</v>
      </c>
      <c r="L157" cm="1">
        <f t="array" ref="L157">STOWA2024_JAARROND_T(A157*60,K157,I157,J157,"")</f>
        <v>1.5406038996228215E-2</v>
      </c>
      <c r="M157">
        <f>1/L157</f>
        <v>64.909611110605724</v>
      </c>
    </row>
    <row r="158" spans="1:13" x14ac:dyDescent="0.3">
      <c r="A158">
        <v>216</v>
      </c>
      <c r="B158">
        <f t="shared" ref="B158:B162" si="45">M157-M158</f>
        <v>15.854748694553855</v>
      </c>
      <c r="C158">
        <f t="shared" ref="C158:C187" si="46">B158</f>
        <v>15.854748694553855</v>
      </c>
      <c r="D158" t="s">
        <v>27</v>
      </c>
      <c r="E158" t="s">
        <v>21</v>
      </c>
      <c r="F158">
        <v>1</v>
      </c>
      <c r="G158">
        <f t="shared" ref="G158:G162" si="47">G157+5</f>
        <v>15</v>
      </c>
      <c r="I158">
        <v>2050</v>
      </c>
      <c r="J158" t="s">
        <v>25</v>
      </c>
      <c r="K158">
        <f t="shared" ref="K158:K162" si="48">AVERAGE(G158:G159)</f>
        <v>17.5</v>
      </c>
      <c r="L158" cm="1">
        <f t="array" ref="L158">STOWA2024_JAARROND_T(A158*60,K158,I158,J158,"")</f>
        <v>2.0385339001027902E-2</v>
      </c>
      <c r="M158">
        <f t="shared" ref="M158:M162" si="49">1/L158</f>
        <v>49.054862416051868</v>
      </c>
    </row>
    <row r="159" spans="1:13" x14ac:dyDescent="0.3">
      <c r="A159">
        <v>216</v>
      </c>
      <c r="B159">
        <f t="shared" si="45"/>
        <v>12.025698856425805</v>
      </c>
      <c r="C159">
        <f t="shared" si="46"/>
        <v>12.025698856425805</v>
      </c>
      <c r="D159" t="s">
        <v>27</v>
      </c>
      <c r="E159" t="s">
        <v>21</v>
      </c>
      <c r="F159">
        <v>1</v>
      </c>
      <c r="G159">
        <f t="shared" si="47"/>
        <v>20</v>
      </c>
      <c r="I159">
        <v>2050</v>
      </c>
      <c r="J159" t="s">
        <v>25</v>
      </c>
      <c r="K159">
        <f t="shared" si="48"/>
        <v>22.5</v>
      </c>
      <c r="L159" cm="1">
        <f t="array" ref="L159">STOWA2024_JAARROND_T(A159*60,K159,I159,J159,"")</f>
        <v>2.7005740985473623E-2</v>
      </c>
      <c r="M159">
        <f t="shared" si="49"/>
        <v>37.029163559626063</v>
      </c>
    </row>
    <row r="160" spans="1:13" x14ac:dyDescent="0.3">
      <c r="A160">
        <v>216</v>
      </c>
      <c r="B160">
        <f t="shared" si="45"/>
        <v>9.1114358372972788</v>
      </c>
      <c r="C160">
        <f t="shared" si="46"/>
        <v>9.1114358372972788</v>
      </c>
      <c r="D160" t="s">
        <v>27</v>
      </c>
      <c r="E160" t="s">
        <v>21</v>
      </c>
      <c r="F160">
        <v>1</v>
      </c>
      <c r="G160">
        <f t="shared" si="47"/>
        <v>25</v>
      </c>
      <c r="I160">
        <v>2050</v>
      </c>
      <c r="J160" t="s">
        <v>25</v>
      </c>
      <c r="K160">
        <f t="shared" si="48"/>
        <v>27.5</v>
      </c>
      <c r="L160" cm="1">
        <f t="array" ref="L160">STOWA2024_JAARROND_T(A160*60,K160,I160,J160,"")</f>
        <v>3.5819534094825106E-2</v>
      </c>
      <c r="M160">
        <f t="shared" si="49"/>
        <v>27.917727722328785</v>
      </c>
    </row>
    <row r="161" spans="1:13" x14ac:dyDescent="0.3">
      <c r="A161">
        <v>216</v>
      </c>
      <c r="B161">
        <f t="shared" si="45"/>
        <v>6.8949831648293127</v>
      </c>
      <c r="C161">
        <f t="shared" si="46"/>
        <v>6.8949831648293127</v>
      </c>
      <c r="D161" t="s">
        <v>27</v>
      </c>
      <c r="E161" t="s">
        <v>21</v>
      </c>
      <c r="F161">
        <v>1</v>
      </c>
      <c r="G161">
        <f t="shared" si="47"/>
        <v>30</v>
      </c>
      <c r="I161">
        <v>2050</v>
      </c>
      <c r="J161" t="s">
        <v>25</v>
      </c>
      <c r="K161">
        <f t="shared" si="48"/>
        <v>32.5</v>
      </c>
      <c r="L161" cm="1">
        <f t="array" ref="L161">STOWA2024_JAARROND_T(A161*60,K161,I161,J161,"")</f>
        <v>4.7567528457803987E-2</v>
      </c>
      <c r="M161">
        <f t="shared" si="49"/>
        <v>21.022744557499472</v>
      </c>
    </row>
    <row r="162" spans="1:13" x14ac:dyDescent="0.3">
      <c r="A162">
        <v>216</v>
      </c>
      <c r="B162">
        <f t="shared" si="45"/>
        <v>5.2114520892751184</v>
      </c>
      <c r="C162">
        <f t="shared" si="46"/>
        <v>5.2114520892751184</v>
      </c>
      <c r="D162" t="s">
        <v>27</v>
      </c>
      <c r="E162" t="s">
        <v>21</v>
      </c>
      <c r="F162">
        <v>1</v>
      </c>
      <c r="G162">
        <f t="shared" si="47"/>
        <v>35</v>
      </c>
      <c r="I162">
        <v>2050</v>
      </c>
      <c r="J162" t="s">
        <v>25</v>
      </c>
      <c r="K162">
        <f t="shared" si="48"/>
        <v>37.5</v>
      </c>
      <c r="L162" cm="1">
        <f t="array" ref="L162">STOWA2024_JAARROND_T(A162*60,K162,I162,J162,"")</f>
        <v>6.3245936536161132E-2</v>
      </c>
      <c r="M162">
        <f t="shared" si="49"/>
        <v>15.811292468224353</v>
      </c>
    </row>
    <row r="163" spans="1:13" x14ac:dyDescent="0.3">
      <c r="A163">
        <v>216</v>
      </c>
      <c r="B163">
        <f>M162-M163</f>
        <v>3.9342320136638502</v>
      </c>
      <c r="C163">
        <f t="shared" si="46"/>
        <v>3.9342320136638502</v>
      </c>
      <c r="D163" t="s">
        <v>27</v>
      </c>
      <c r="E163" t="s">
        <v>21</v>
      </c>
      <c r="F163">
        <v>1</v>
      </c>
      <c r="G163">
        <f>G162+5</f>
        <v>40</v>
      </c>
      <c r="I163">
        <v>2050</v>
      </c>
      <c r="J163" t="s">
        <v>25</v>
      </c>
      <c r="K163">
        <f>AVERAGE(G163:G164)</f>
        <v>42.5</v>
      </c>
      <c r="L163" cm="1">
        <f t="array" ref="L163">STOWA2024_JAARROND_T(A163*60,K163,I163,J163,"")</f>
        <v>8.4195917316900099E-2</v>
      </c>
      <c r="M163">
        <f>1/L163</f>
        <v>11.877060454560503</v>
      </c>
    </row>
    <row r="164" spans="1:13" x14ac:dyDescent="0.3">
      <c r="A164">
        <v>216</v>
      </c>
      <c r="B164">
        <f t="shared" ref="B164:B186" si="50">M163-M164</f>
        <v>2.9664131148329886</v>
      </c>
      <c r="C164">
        <f t="shared" si="46"/>
        <v>2.9664131148329886</v>
      </c>
      <c r="D164" t="s">
        <v>27</v>
      </c>
      <c r="E164" t="s">
        <v>21</v>
      </c>
      <c r="F164">
        <v>1</v>
      </c>
      <c r="G164">
        <f t="shared" ref="G164:G187" si="51">G163+5</f>
        <v>45</v>
      </c>
      <c r="I164">
        <v>2050</v>
      </c>
      <c r="J164" t="s">
        <v>25</v>
      </c>
      <c r="K164">
        <f t="shared" ref="K164:K186" si="52">AVERAGE(G164:G165)</f>
        <v>47.5</v>
      </c>
      <c r="L164" cm="1">
        <f t="array" ref="L164">STOWA2024_JAARROND_T(A164*60,K164,I164,J164,"")</f>
        <v>0.11222529204377421</v>
      </c>
      <c r="M164">
        <f t="shared" ref="M164:M186" si="53">1/L164</f>
        <v>8.9106473397275145</v>
      </c>
    </row>
    <row r="165" spans="1:13" x14ac:dyDescent="0.3">
      <c r="A165">
        <v>216</v>
      </c>
      <c r="B165">
        <f t="shared" si="50"/>
        <v>2.2339247784987446</v>
      </c>
      <c r="C165">
        <f t="shared" si="46"/>
        <v>2.2339247784987446</v>
      </c>
      <c r="D165" t="s">
        <v>27</v>
      </c>
      <c r="E165" t="s">
        <v>21</v>
      </c>
      <c r="F165">
        <v>1</v>
      </c>
      <c r="G165">
        <f t="shared" si="51"/>
        <v>50</v>
      </c>
      <c r="I165">
        <v>2050</v>
      </c>
      <c r="J165" t="s">
        <v>25</v>
      </c>
      <c r="K165">
        <f t="shared" si="52"/>
        <v>52.5</v>
      </c>
      <c r="L165" cm="1">
        <f t="array" ref="L165">STOWA2024_JAARROND_T(A165*60,K165,I165,J165,"")</f>
        <v>0.1497740831417686</v>
      </c>
      <c r="M165">
        <f t="shared" si="53"/>
        <v>6.6767225612287699</v>
      </c>
    </row>
    <row r="166" spans="1:13" x14ac:dyDescent="0.3">
      <c r="A166">
        <v>216</v>
      </c>
      <c r="B166">
        <f t="shared" si="50"/>
        <v>1.6802730240102983</v>
      </c>
      <c r="C166">
        <f t="shared" si="46"/>
        <v>1.6802730240102983</v>
      </c>
      <c r="D166" t="s">
        <v>27</v>
      </c>
      <c r="E166" t="s">
        <v>21</v>
      </c>
      <c r="F166">
        <v>1</v>
      </c>
      <c r="G166">
        <f t="shared" si="51"/>
        <v>55</v>
      </c>
      <c r="I166">
        <v>2050</v>
      </c>
      <c r="J166" t="s">
        <v>25</v>
      </c>
      <c r="K166">
        <f t="shared" si="52"/>
        <v>57.5</v>
      </c>
      <c r="L166" cm="1">
        <f t="array" ref="L166">STOWA2024_JAARROND_T(A166*60,K166,I166,J166,"")</f>
        <v>0.20014211942920992</v>
      </c>
      <c r="M166">
        <f t="shared" si="53"/>
        <v>4.9964495372184716</v>
      </c>
    </row>
    <row r="167" spans="1:13" x14ac:dyDescent="0.3">
      <c r="A167">
        <v>216</v>
      </c>
      <c r="B167">
        <f t="shared" si="50"/>
        <v>1.2621475369042776</v>
      </c>
      <c r="C167">
        <f t="shared" si="46"/>
        <v>1.2621475369042776</v>
      </c>
      <c r="D167" t="s">
        <v>27</v>
      </c>
      <c r="E167" t="s">
        <v>21</v>
      </c>
      <c r="F167">
        <v>1</v>
      </c>
      <c r="G167">
        <f t="shared" si="51"/>
        <v>60</v>
      </c>
      <c r="I167">
        <v>2050</v>
      </c>
      <c r="J167" t="s">
        <v>25</v>
      </c>
      <c r="K167">
        <f t="shared" si="52"/>
        <v>62.5</v>
      </c>
      <c r="L167" cm="1">
        <f t="array" ref="L167">STOWA2024_JAARROND_T(A167*60,K167,I167,J167,"")</f>
        <v>0.26778766150029182</v>
      </c>
      <c r="M167">
        <f t="shared" si="53"/>
        <v>3.734302000314194</v>
      </c>
    </row>
    <row r="168" spans="1:13" x14ac:dyDescent="0.3">
      <c r="A168">
        <v>216</v>
      </c>
      <c r="B168">
        <f t="shared" si="50"/>
        <v>0.94694560385077509</v>
      </c>
      <c r="C168">
        <f t="shared" si="46"/>
        <v>0.94694560385077509</v>
      </c>
      <c r="D168" t="s">
        <v>27</v>
      </c>
      <c r="E168" t="s">
        <v>21</v>
      </c>
      <c r="F168">
        <v>1</v>
      </c>
      <c r="G168">
        <f t="shared" si="51"/>
        <v>65</v>
      </c>
      <c r="I168">
        <v>2050</v>
      </c>
      <c r="J168" t="s">
        <v>25</v>
      </c>
      <c r="K168">
        <f t="shared" si="52"/>
        <v>67.5</v>
      </c>
      <c r="L168" cm="1">
        <f t="array" ref="L168">STOWA2024_JAARROND_T(A168*60,K168,I168,J168,"")</f>
        <v>0.35876287699297943</v>
      </c>
      <c r="M168">
        <f t="shared" si="53"/>
        <v>2.7873563964634189</v>
      </c>
    </row>
    <row r="169" spans="1:13" x14ac:dyDescent="0.3">
      <c r="A169">
        <v>216</v>
      </c>
      <c r="B169">
        <f t="shared" si="50"/>
        <v>0.70954164783368245</v>
      </c>
      <c r="C169">
        <f t="shared" si="46"/>
        <v>0.70954164783368245</v>
      </c>
      <c r="D169" t="s">
        <v>27</v>
      </c>
      <c r="E169" t="s">
        <v>21</v>
      </c>
      <c r="F169">
        <v>1</v>
      </c>
      <c r="G169">
        <f t="shared" si="51"/>
        <v>70</v>
      </c>
      <c r="I169">
        <v>2050</v>
      </c>
      <c r="J169" t="s">
        <v>25</v>
      </c>
      <c r="K169">
        <f t="shared" si="52"/>
        <v>72.5</v>
      </c>
      <c r="L169" cm="1">
        <f t="array" ref="L169">STOWA2024_JAARROND_T(A169*60,K169,I169,J169,"")</f>
        <v>0.48127485891582655</v>
      </c>
      <c r="M169">
        <f t="shared" si="53"/>
        <v>2.0778147486297365</v>
      </c>
    </row>
    <row r="170" spans="1:13" x14ac:dyDescent="0.3">
      <c r="A170">
        <v>216</v>
      </c>
      <c r="B170">
        <f t="shared" si="50"/>
        <v>0.53094399489590915</v>
      </c>
      <c r="C170">
        <f t="shared" si="46"/>
        <v>0.53094399489590915</v>
      </c>
      <c r="D170" t="s">
        <v>27</v>
      </c>
      <c r="E170" t="s">
        <v>21</v>
      </c>
      <c r="F170">
        <v>1</v>
      </c>
      <c r="G170">
        <f t="shared" si="51"/>
        <v>75</v>
      </c>
      <c r="I170">
        <v>2050</v>
      </c>
      <c r="J170" t="s">
        <v>25</v>
      </c>
      <c r="K170">
        <f t="shared" si="52"/>
        <v>77.5</v>
      </c>
      <c r="L170" cm="1">
        <f t="array" ref="L170">STOWA2024_JAARROND_T(A170*60,K170,I170,J170,"")</f>
        <v>0.6464664210543809</v>
      </c>
      <c r="M170">
        <f t="shared" si="53"/>
        <v>1.5468707537338273</v>
      </c>
    </row>
    <row r="171" spans="1:13" x14ac:dyDescent="0.3">
      <c r="A171">
        <v>216</v>
      </c>
      <c r="B171">
        <f t="shared" si="50"/>
        <v>0.39679993510326517</v>
      </c>
      <c r="C171">
        <f t="shared" si="46"/>
        <v>0.39679993510326517</v>
      </c>
      <c r="D171" t="s">
        <v>27</v>
      </c>
      <c r="E171" t="s">
        <v>21</v>
      </c>
      <c r="F171">
        <v>1</v>
      </c>
      <c r="G171">
        <f t="shared" si="51"/>
        <v>80</v>
      </c>
      <c r="I171">
        <v>2050</v>
      </c>
      <c r="J171" t="s">
        <v>25</v>
      </c>
      <c r="K171">
        <f t="shared" si="52"/>
        <v>82.5</v>
      </c>
      <c r="L171" cm="1">
        <f t="array" ref="L171">STOWA2024_JAARROND_T(A171*60,K171,I171,J171,"")</f>
        <v>0.869511671629702</v>
      </c>
      <c r="M171">
        <f t="shared" si="53"/>
        <v>1.1500708186305622</v>
      </c>
    </row>
    <row r="172" spans="1:13" x14ac:dyDescent="0.3">
      <c r="A172">
        <v>216</v>
      </c>
      <c r="B172">
        <f t="shared" si="50"/>
        <v>0.2960859286417532</v>
      </c>
      <c r="C172">
        <f t="shared" si="46"/>
        <v>0.2960859286417532</v>
      </c>
      <c r="D172" t="s">
        <v>27</v>
      </c>
      <c r="E172" t="s">
        <v>21</v>
      </c>
      <c r="F172">
        <v>1</v>
      </c>
      <c r="G172">
        <f t="shared" si="51"/>
        <v>85</v>
      </c>
      <c r="I172">
        <v>2050</v>
      </c>
      <c r="J172" t="s">
        <v>25</v>
      </c>
      <c r="K172">
        <f t="shared" si="52"/>
        <v>87.5</v>
      </c>
      <c r="L172" cm="1">
        <f t="array" ref="L172">STOWA2024_JAARROND_T(A172*60,K172,I172,J172,"")</f>
        <v>1.1709809057782095</v>
      </c>
      <c r="M172">
        <f t="shared" si="53"/>
        <v>0.85398488998880895</v>
      </c>
    </row>
    <row r="173" spans="1:13" x14ac:dyDescent="0.3">
      <c r="A173">
        <v>216</v>
      </c>
      <c r="B173">
        <f t="shared" si="50"/>
        <v>0.22077134112992458</v>
      </c>
      <c r="C173">
        <f t="shared" si="46"/>
        <v>0.22077134112992458</v>
      </c>
      <c r="D173" t="s">
        <v>27</v>
      </c>
      <c r="E173" t="s">
        <v>21</v>
      </c>
      <c r="F173">
        <v>1</v>
      </c>
      <c r="G173">
        <f t="shared" si="51"/>
        <v>90</v>
      </c>
      <c r="I173">
        <v>2050</v>
      </c>
      <c r="J173" t="s">
        <v>25</v>
      </c>
      <c r="K173">
        <f t="shared" si="52"/>
        <v>92.5</v>
      </c>
      <c r="L173" cm="1">
        <f t="array" ref="L173">STOWA2024_JAARROND_T(A173*60,K173,I173,J173,"")</f>
        <v>1.5792460565667024</v>
      </c>
      <c r="M173">
        <f t="shared" si="53"/>
        <v>0.63321354885888437</v>
      </c>
    </row>
    <row r="174" spans="1:13" x14ac:dyDescent="0.3">
      <c r="A174">
        <v>216</v>
      </c>
      <c r="B174">
        <f t="shared" si="50"/>
        <v>0.16433870149076096</v>
      </c>
      <c r="C174">
        <f t="shared" si="46"/>
        <v>0.16433870149076096</v>
      </c>
      <c r="D174" t="s">
        <v>27</v>
      </c>
      <c r="E174" t="s">
        <v>21</v>
      </c>
      <c r="F174">
        <v>1</v>
      </c>
      <c r="G174">
        <f t="shared" si="51"/>
        <v>95</v>
      </c>
      <c r="I174">
        <v>2050</v>
      </c>
      <c r="J174" t="s">
        <v>25</v>
      </c>
      <c r="K174">
        <f t="shared" si="52"/>
        <v>97.5</v>
      </c>
      <c r="L174" cm="1">
        <f t="array" ref="L174">STOWA2024_JAARROND_T(A174*60,K174,I174,J174,"")</f>
        <v>2.1327652903822312</v>
      </c>
      <c r="M174">
        <f t="shared" si="53"/>
        <v>0.4688748473681234</v>
      </c>
    </row>
    <row r="175" spans="1:13" x14ac:dyDescent="0.3">
      <c r="A175">
        <v>216</v>
      </c>
      <c r="B175">
        <f t="shared" si="50"/>
        <v>0.12216130011512683</v>
      </c>
      <c r="C175">
        <f t="shared" si="46"/>
        <v>0.12216130011512683</v>
      </c>
      <c r="D175" t="s">
        <v>27</v>
      </c>
      <c r="E175" t="s">
        <v>21</v>
      </c>
      <c r="F175">
        <v>1</v>
      </c>
      <c r="G175">
        <f t="shared" si="51"/>
        <v>100</v>
      </c>
      <c r="I175">
        <v>2050</v>
      </c>
      <c r="J175" t="s">
        <v>25</v>
      </c>
      <c r="K175">
        <f t="shared" si="52"/>
        <v>102.5</v>
      </c>
      <c r="L175" cm="1">
        <f t="array" ref="L175">STOWA2024_JAARROND_T(A175*60,K175,I175,J175,"")</f>
        <v>2.8842253437253227</v>
      </c>
      <c r="M175">
        <f t="shared" si="53"/>
        <v>0.34671354725299658</v>
      </c>
    </row>
    <row r="176" spans="1:13" x14ac:dyDescent="0.3">
      <c r="A176">
        <v>216</v>
      </c>
      <c r="B176">
        <f t="shared" si="50"/>
        <v>9.0691897424039714E-2</v>
      </c>
      <c r="C176">
        <f t="shared" si="46"/>
        <v>9.0691897424039714E-2</v>
      </c>
      <c r="D176" t="s">
        <v>27</v>
      </c>
      <c r="E176" t="s">
        <v>21</v>
      </c>
      <c r="F176">
        <v>1</v>
      </c>
      <c r="G176">
        <f t="shared" si="51"/>
        <v>105</v>
      </c>
      <c r="I176">
        <v>2050</v>
      </c>
      <c r="J176" t="s">
        <v>25</v>
      </c>
      <c r="K176">
        <f t="shared" si="52"/>
        <v>107.5</v>
      </c>
      <c r="L176" cm="1">
        <f t="array" ref="L176">STOWA2024_JAARROND_T(A176*60,K176,I176,J176,"")</f>
        <v>3.905919677761942</v>
      </c>
      <c r="M176">
        <f t="shared" si="53"/>
        <v>0.25602164982895687</v>
      </c>
    </row>
    <row r="177" spans="1:13" x14ac:dyDescent="0.3">
      <c r="A177">
        <v>216</v>
      </c>
      <c r="B177">
        <f t="shared" si="50"/>
        <v>6.7232653973085726E-2</v>
      </c>
      <c r="C177">
        <f t="shared" si="46"/>
        <v>6.7232653973085726E-2</v>
      </c>
      <c r="D177" t="s">
        <v>27</v>
      </c>
      <c r="E177" t="s">
        <v>21</v>
      </c>
      <c r="F177">
        <v>1</v>
      </c>
      <c r="G177">
        <f t="shared" si="51"/>
        <v>110</v>
      </c>
      <c r="I177">
        <v>2050</v>
      </c>
      <c r="J177" t="s">
        <v>25</v>
      </c>
      <c r="K177">
        <f t="shared" si="52"/>
        <v>112.5</v>
      </c>
      <c r="L177" cm="1">
        <f t="array" ref="L177">STOWA2024_JAARROND_T(A177*60,K177,I177,J177,"")</f>
        <v>5.296918898617581</v>
      </c>
      <c r="M177">
        <f t="shared" si="53"/>
        <v>0.18878899585587114</v>
      </c>
    </row>
    <row r="178" spans="1:13" x14ac:dyDescent="0.3">
      <c r="A178">
        <v>216</v>
      </c>
      <c r="B178">
        <f t="shared" si="50"/>
        <v>4.9775020915047624E-2</v>
      </c>
      <c r="C178">
        <f t="shared" si="46"/>
        <v>4.9775020915047624E-2</v>
      </c>
      <c r="D178" t="s">
        <v>27</v>
      </c>
      <c r="E178" t="s">
        <v>21</v>
      </c>
      <c r="F178">
        <v>1</v>
      </c>
      <c r="G178">
        <f t="shared" si="51"/>
        <v>115</v>
      </c>
      <c r="I178">
        <v>2050</v>
      </c>
      <c r="J178" t="s">
        <v>25</v>
      </c>
      <c r="K178">
        <f t="shared" si="52"/>
        <v>117.5</v>
      </c>
      <c r="L178" cm="1">
        <f t="array" ref="L178">STOWA2024_JAARROND_T(A178*60,K178,I178,J178,"")</f>
        <v>7.1935213738452362</v>
      </c>
      <c r="M178">
        <f t="shared" si="53"/>
        <v>0.13901397494082351</v>
      </c>
    </row>
    <row r="179" spans="1:13" x14ac:dyDescent="0.3">
      <c r="A179">
        <v>216</v>
      </c>
      <c r="B179">
        <f t="shared" si="50"/>
        <v>3.6797000972568342E-2</v>
      </c>
      <c r="C179">
        <f t="shared" si="46"/>
        <v>3.6797000972568342E-2</v>
      </c>
      <c r="D179" t="s">
        <v>27</v>
      </c>
      <c r="E179" t="s">
        <v>21</v>
      </c>
      <c r="F179">
        <v>1</v>
      </c>
      <c r="G179">
        <f t="shared" si="51"/>
        <v>120</v>
      </c>
      <c r="I179">
        <v>2050</v>
      </c>
      <c r="J179" t="s">
        <v>25</v>
      </c>
      <c r="K179">
        <f t="shared" si="52"/>
        <v>122.5</v>
      </c>
      <c r="L179" cm="1">
        <f t="array" ref="L179">STOWA2024_JAARROND_T(A179*60,K179,I179,J179,"")</f>
        <v>9.7831109763683983</v>
      </c>
      <c r="M179">
        <f t="shared" si="53"/>
        <v>0.10221697396825517</v>
      </c>
    </row>
    <row r="180" spans="1:13" x14ac:dyDescent="0.3">
      <c r="A180">
        <v>216</v>
      </c>
      <c r="B180">
        <f t="shared" si="50"/>
        <v>2.7165134142589573E-2</v>
      </c>
      <c r="C180">
        <f t="shared" si="46"/>
        <v>2.7165134142589573E-2</v>
      </c>
      <c r="D180" t="s">
        <v>27</v>
      </c>
      <c r="E180" t="s">
        <v>21</v>
      </c>
      <c r="F180">
        <v>1</v>
      </c>
      <c r="G180">
        <f t="shared" si="51"/>
        <v>125</v>
      </c>
      <c r="I180">
        <v>2050</v>
      </c>
      <c r="J180" t="s">
        <v>25</v>
      </c>
      <c r="K180">
        <f t="shared" si="52"/>
        <v>127.5</v>
      </c>
      <c r="L180" cm="1">
        <f t="array" ref="L180">STOWA2024_JAARROND_T(A180*60,K180,I180,J180,"")</f>
        <v>13.324123729982544</v>
      </c>
      <c r="M180">
        <f t="shared" si="53"/>
        <v>7.5051839825665601E-2</v>
      </c>
    </row>
    <row r="181" spans="1:13" x14ac:dyDescent="0.3">
      <c r="A181">
        <v>216</v>
      </c>
      <c r="B181">
        <f t="shared" si="50"/>
        <v>2.0026267001928659E-2</v>
      </c>
      <c r="C181">
        <f t="shared" si="46"/>
        <v>2.0026267001928659E-2</v>
      </c>
      <c r="D181" t="s">
        <v>27</v>
      </c>
      <c r="E181" t="s">
        <v>21</v>
      </c>
      <c r="F181">
        <v>1</v>
      </c>
      <c r="G181">
        <f t="shared" si="51"/>
        <v>130</v>
      </c>
      <c r="I181">
        <v>2050</v>
      </c>
      <c r="J181" t="s">
        <v>25</v>
      </c>
      <c r="K181">
        <f t="shared" si="52"/>
        <v>132.5</v>
      </c>
      <c r="L181" cm="1">
        <f t="array" ref="L181">STOWA2024_JAARROND_T(A181*60,K181,I181,J181,"")</f>
        <v>18.173368284657272</v>
      </c>
      <c r="M181">
        <f t="shared" si="53"/>
        <v>5.5025572823736942E-2</v>
      </c>
    </row>
    <row r="182" spans="1:13" x14ac:dyDescent="0.3">
      <c r="A182">
        <v>216</v>
      </c>
      <c r="B182">
        <f t="shared" si="50"/>
        <v>1.4741560662801433E-2</v>
      </c>
      <c r="C182">
        <f t="shared" si="46"/>
        <v>1.4741560662801433E-2</v>
      </c>
      <c r="D182" t="s">
        <v>27</v>
      </c>
      <c r="E182" t="s">
        <v>21</v>
      </c>
      <c r="F182">
        <v>1</v>
      </c>
      <c r="G182">
        <f t="shared" si="51"/>
        <v>135</v>
      </c>
      <c r="I182">
        <v>2050</v>
      </c>
      <c r="J182" t="s">
        <v>25</v>
      </c>
      <c r="K182">
        <f t="shared" si="52"/>
        <v>137.5</v>
      </c>
      <c r="L182" cm="1">
        <f t="array" ref="L182">STOWA2024_JAARROND_T(A182*60,K182,I182,J182,"")</f>
        <v>24.823743871513546</v>
      </c>
      <c r="M182">
        <f t="shared" si="53"/>
        <v>4.0284012160935509E-2</v>
      </c>
    </row>
    <row r="183" spans="1:13" x14ac:dyDescent="0.3">
      <c r="A183">
        <v>216</v>
      </c>
      <c r="B183">
        <f t="shared" si="50"/>
        <v>1.0835946648172983E-2</v>
      </c>
      <c r="C183">
        <f t="shared" si="46"/>
        <v>1.0835946648172983E-2</v>
      </c>
      <c r="D183" t="s">
        <v>27</v>
      </c>
      <c r="E183" t="s">
        <v>21</v>
      </c>
      <c r="F183">
        <v>1</v>
      </c>
      <c r="G183">
        <f t="shared" si="51"/>
        <v>140</v>
      </c>
      <c r="I183">
        <v>2050</v>
      </c>
      <c r="J183" t="s">
        <v>25</v>
      </c>
      <c r="K183">
        <f t="shared" si="52"/>
        <v>142.5</v>
      </c>
      <c r="L183" cm="1">
        <f t="array" ref="L183">STOWA2024_JAARROND_T(A183*60,K183,I183,J183,"")</f>
        <v>33.958087996191431</v>
      </c>
      <c r="M183">
        <f t="shared" si="53"/>
        <v>2.9448065512762526E-2</v>
      </c>
    </row>
    <row r="184" spans="1:13" x14ac:dyDescent="0.3">
      <c r="A184">
        <v>216</v>
      </c>
      <c r="B184">
        <f t="shared" si="50"/>
        <v>7.9535428653271997E-3</v>
      </c>
      <c r="C184">
        <f t="shared" si="46"/>
        <v>7.9535428653271997E-3</v>
      </c>
      <c r="D184" t="s">
        <v>27</v>
      </c>
      <c r="E184" t="s">
        <v>21</v>
      </c>
      <c r="F184">
        <v>1</v>
      </c>
      <c r="G184">
        <f t="shared" si="51"/>
        <v>145</v>
      </c>
      <c r="I184">
        <v>2050</v>
      </c>
      <c r="J184" t="s">
        <v>25</v>
      </c>
      <c r="K184">
        <f t="shared" si="52"/>
        <v>147.5</v>
      </c>
      <c r="L184" cm="1">
        <f t="array" ref="L184">STOWA2024_JAARROND_T(A184*60,K184,I184,J184,"")</f>
        <v>46.523480255995246</v>
      </c>
      <c r="M184">
        <f t="shared" si="53"/>
        <v>2.1494522647435326E-2</v>
      </c>
    </row>
    <row r="185" spans="1:13" x14ac:dyDescent="0.3">
      <c r="A185">
        <v>216</v>
      </c>
      <c r="B185">
        <f t="shared" si="50"/>
        <v>5.8289922369086124E-3</v>
      </c>
      <c r="C185">
        <f t="shared" si="46"/>
        <v>5.8289922369086124E-3</v>
      </c>
      <c r="D185" t="s">
        <v>27</v>
      </c>
      <c r="E185" t="s">
        <v>21</v>
      </c>
      <c r="F185">
        <v>1</v>
      </c>
      <c r="G185">
        <f t="shared" si="51"/>
        <v>150</v>
      </c>
      <c r="I185">
        <v>2050</v>
      </c>
      <c r="J185" t="s">
        <v>25</v>
      </c>
      <c r="K185">
        <f t="shared" si="52"/>
        <v>152.5</v>
      </c>
      <c r="L185" cm="1">
        <f t="array" ref="L185">STOWA2024_JAARROND_T(A185*60,K185,I185,J185,"")</f>
        <v>63.834416952012894</v>
      </c>
      <c r="M185">
        <f t="shared" si="53"/>
        <v>1.5665530410526714E-2</v>
      </c>
    </row>
    <row r="186" spans="1:13" x14ac:dyDescent="0.3">
      <c r="A186">
        <v>216</v>
      </c>
      <c r="B186">
        <f t="shared" si="50"/>
        <v>4.2657364042173913E-3</v>
      </c>
      <c r="C186">
        <f t="shared" si="46"/>
        <v>4.2657364042173913E-3</v>
      </c>
      <c r="D186" t="s">
        <v>27</v>
      </c>
      <c r="E186" t="s">
        <v>21</v>
      </c>
      <c r="F186">
        <v>1</v>
      </c>
      <c r="G186">
        <f t="shared" si="51"/>
        <v>155</v>
      </c>
      <c r="I186">
        <v>2050</v>
      </c>
      <c r="J186" t="s">
        <v>25</v>
      </c>
      <c r="K186">
        <f t="shared" si="52"/>
        <v>157.5</v>
      </c>
      <c r="L186" cm="1">
        <f t="array" ref="L186">STOWA2024_JAARROND_T(A186*60,K186,I186,J186,"")</f>
        <v>87.720883328816356</v>
      </c>
      <c r="M186">
        <f t="shared" si="53"/>
        <v>1.1399794006309322E-2</v>
      </c>
    </row>
    <row r="187" spans="1:13" x14ac:dyDescent="0.3">
      <c r="A187">
        <v>216</v>
      </c>
      <c r="B187" s="1">
        <f>M186</f>
        <v>1.1399794006309322E-2</v>
      </c>
      <c r="C187">
        <f t="shared" si="46"/>
        <v>1.1399794006309322E-2</v>
      </c>
      <c r="D187" t="s">
        <v>27</v>
      </c>
      <c r="E187" t="s">
        <v>21</v>
      </c>
      <c r="F187">
        <v>1</v>
      </c>
      <c r="G187">
        <f t="shared" si="51"/>
        <v>160</v>
      </c>
      <c r="I187">
        <v>2050</v>
      </c>
      <c r="J187" t="s">
        <v>25</v>
      </c>
      <c r="K187" s="1">
        <v>999</v>
      </c>
      <c r="L187" cm="1">
        <f t="array" ref="L187">STOWA2024_JAARROND_T(A187*60,K187,I187,J187,"")</f>
        <v>2.7344099003174104E+16</v>
      </c>
      <c r="M187">
        <f>1/L187</f>
        <v>3.6570961796324684E-17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M187"/>
  <sheetViews>
    <sheetView topLeftCell="A159" workbookViewId="0">
      <selection activeCell="K187" sqref="K187"/>
    </sheetView>
  </sheetViews>
  <sheetFormatPr defaultRowHeight="14.4" x14ac:dyDescent="0.3"/>
  <cols>
    <col min="4" max="4" width="23.5546875" bestFit="1" customWidth="1"/>
    <col min="6" max="6" width="4.33203125" bestFit="1" customWidth="1"/>
    <col min="7" max="7" width="7.33203125" bestFit="1" customWidth="1"/>
    <col min="9" max="10" width="8" bestFit="1" customWidth="1"/>
    <col min="11" max="11" width="10.4414062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726.41115624586337</v>
      </c>
      <c r="C2">
        <f>B2</f>
        <v>726.41115624586337</v>
      </c>
      <c r="D2" t="s">
        <v>23</v>
      </c>
      <c r="E2" t="s">
        <v>19</v>
      </c>
      <c r="F2">
        <v>1</v>
      </c>
      <c r="G2">
        <v>10</v>
      </c>
      <c r="I2">
        <v>2050</v>
      </c>
      <c r="J2" t="s">
        <v>25</v>
      </c>
      <c r="K2" s="1">
        <v>12.5</v>
      </c>
      <c r="L2" cm="1">
        <f t="array" ref="L2">STOWA2024_NDJF_T(A2*60,K2,I2,J2,"")</f>
        <v>0.24456791702747829</v>
      </c>
      <c r="M2">
        <f>1/L2</f>
        <v>4.0888437541365885</v>
      </c>
    </row>
    <row r="3" spans="1:13" x14ac:dyDescent="0.3">
      <c r="A3">
        <v>12</v>
      </c>
      <c r="B3">
        <f t="shared" ref="B3:B7" si="0">M2-M3</f>
        <v>2.5304287745595775</v>
      </c>
      <c r="C3">
        <f t="shared" ref="C3:C32" si="1">B3</f>
        <v>2.5304287745595775</v>
      </c>
      <c r="D3" t="s">
        <v>23</v>
      </c>
      <c r="E3" t="s">
        <v>19</v>
      </c>
      <c r="F3">
        <v>1</v>
      </c>
      <c r="G3">
        <f t="shared" ref="G3:G7" si="2">G2+5</f>
        <v>15</v>
      </c>
      <c r="I3">
        <v>2050</v>
      </c>
      <c r="J3" t="s">
        <v>25</v>
      </c>
      <c r="K3">
        <f t="shared" ref="K3:K7" si="3">AVERAGE(G3:G4)</f>
        <v>17.5</v>
      </c>
      <c r="L3" cm="1">
        <f t="array" ref="L3">STOWA2024_NDJF_T(A3*60,K3,I3,J3,"")</f>
        <v>0.64167761033163484</v>
      </c>
      <c r="M3">
        <f t="shared" ref="M3:M7" si="4">1/L3</f>
        <v>1.558414979577011</v>
      </c>
    </row>
    <row r="4" spans="1:13" x14ac:dyDescent="0.3">
      <c r="A4">
        <v>12</v>
      </c>
      <c r="B4">
        <f t="shared" si="0"/>
        <v>0.94832250945629859</v>
      </c>
      <c r="C4">
        <f t="shared" si="1"/>
        <v>0.94832250945629859</v>
      </c>
      <c r="D4" t="s">
        <v>23</v>
      </c>
      <c r="E4" t="s">
        <v>19</v>
      </c>
      <c r="F4">
        <v>1</v>
      </c>
      <c r="G4">
        <f t="shared" si="2"/>
        <v>20</v>
      </c>
      <c r="I4">
        <v>2050</v>
      </c>
      <c r="J4" t="s">
        <v>25</v>
      </c>
      <c r="K4">
        <f t="shared" si="3"/>
        <v>22.5</v>
      </c>
      <c r="L4" cm="1">
        <f t="array" ref="L4">STOWA2024_NDJF_T(A4*60,K4,I4,J4,"")</f>
        <v>1.6390957911710347</v>
      </c>
      <c r="M4">
        <f t="shared" si="4"/>
        <v>0.61009247012071244</v>
      </c>
    </row>
    <row r="5" spans="1:13" x14ac:dyDescent="0.3">
      <c r="A5">
        <v>12</v>
      </c>
      <c r="B5">
        <f t="shared" si="0"/>
        <v>0.36512559855327886</v>
      </c>
      <c r="C5">
        <f t="shared" si="1"/>
        <v>0.36512559855327886</v>
      </c>
      <c r="D5" t="s">
        <v>23</v>
      </c>
      <c r="E5" t="s">
        <v>19</v>
      </c>
      <c r="F5">
        <v>1</v>
      </c>
      <c r="G5">
        <f t="shared" si="2"/>
        <v>25</v>
      </c>
      <c r="I5">
        <v>2050</v>
      </c>
      <c r="J5" t="s">
        <v>25</v>
      </c>
      <c r="K5">
        <f t="shared" si="3"/>
        <v>27.5</v>
      </c>
      <c r="L5" cm="1">
        <f t="array" ref="L5">STOWA2024_NDJF_T(A5*60,K5,I5,J5,"")</f>
        <v>4.0821846382796441</v>
      </c>
      <c r="M5">
        <f t="shared" si="4"/>
        <v>0.2449668715674336</v>
      </c>
    </row>
    <row r="6" spans="1:13" x14ac:dyDescent="0.3">
      <c r="A6">
        <v>12</v>
      </c>
      <c r="B6">
        <f t="shared" si="0"/>
        <v>0.14421838100344203</v>
      </c>
      <c r="C6">
        <f t="shared" si="1"/>
        <v>0.14421838100344203</v>
      </c>
      <c r="D6" t="s">
        <v>23</v>
      </c>
      <c r="E6" t="s">
        <v>19</v>
      </c>
      <c r="F6">
        <v>1</v>
      </c>
      <c r="G6">
        <f t="shared" si="2"/>
        <v>30</v>
      </c>
      <c r="I6">
        <v>2050</v>
      </c>
      <c r="J6" t="s">
        <v>25</v>
      </c>
      <c r="K6">
        <f t="shared" si="3"/>
        <v>32.5</v>
      </c>
      <c r="L6" cm="1">
        <f t="array" ref="L6">STOWA2024_NDJF_T(A6*60,K6,I6,J6,"")</f>
        <v>9.9257070195492236</v>
      </c>
      <c r="M6">
        <f t="shared" si="4"/>
        <v>0.10074849056399159</v>
      </c>
    </row>
    <row r="7" spans="1:13" x14ac:dyDescent="0.3">
      <c r="A7">
        <v>12</v>
      </c>
      <c r="B7">
        <f t="shared" si="0"/>
        <v>5.836024266817632E-2</v>
      </c>
      <c r="C7">
        <f t="shared" si="1"/>
        <v>5.836024266817632E-2</v>
      </c>
      <c r="D7" t="s">
        <v>23</v>
      </c>
      <c r="E7" t="s">
        <v>19</v>
      </c>
      <c r="F7">
        <v>1</v>
      </c>
      <c r="G7">
        <f t="shared" si="2"/>
        <v>35</v>
      </c>
      <c r="I7">
        <v>2050</v>
      </c>
      <c r="J7" t="s">
        <v>25</v>
      </c>
      <c r="K7">
        <f t="shared" si="3"/>
        <v>37.5</v>
      </c>
      <c r="L7" cm="1">
        <f t="array" ref="L7">STOWA2024_NDJF_T(A7*60,K7,I7,J7,"")</f>
        <v>23.59144455458193</v>
      </c>
      <c r="M7">
        <f t="shared" si="4"/>
        <v>4.2388247895815266E-2</v>
      </c>
    </row>
    <row r="8" spans="1:13" x14ac:dyDescent="0.3">
      <c r="A8">
        <v>12</v>
      </c>
      <c r="B8">
        <f>M7-M8</f>
        <v>2.4164176256535972E-2</v>
      </c>
      <c r="C8">
        <f t="shared" si="1"/>
        <v>2.4164176256535972E-2</v>
      </c>
      <c r="D8" t="s">
        <v>23</v>
      </c>
      <c r="E8" t="s">
        <v>19</v>
      </c>
      <c r="F8">
        <v>1</v>
      </c>
      <c r="G8">
        <f>G7+5</f>
        <v>40</v>
      </c>
      <c r="I8">
        <v>2050</v>
      </c>
      <c r="J8" t="s">
        <v>25</v>
      </c>
      <c r="K8">
        <f>AVERAGE(G8:G9)</f>
        <v>42.5</v>
      </c>
      <c r="L8" cm="1">
        <f t="array" ref="L8">STOWA2024_NDJF_T(A8*60,K8,I8,J8,"")</f>
        <v>54.872479640863993</v>
      </c>
      <c r="M8">
        <f>1/L8</f>
        <v>1.8224071639279294E-2</v>
      </c>
    </row>
    <row r="9" spans="1:13" x14ac:dyDescent="0.3">
      <c r="A9">
        <v>12</v>
      </c>
      <c r="B9">
        <f t="shared" ref="B9:B31" si="5">M8-M9</f>
        <v>1.0226096492814484E-2</v>
      </c>
      <c r="C9">
        <f t="shared" si="1"/>
        <v>1.0226096492814484E-2</v>
      </c>
      <c r="D9" t="s">
        <v>23</v>
      </c>
      <c r="E9" t="s">
        <v>19</v>
      </c>
      <c r="F9">
        <v>1</v>
      </c>
      <c r="G9">
        <f t="shared" ref="G9:G32" si="6">G8+5</f>
        <v>45</v>
      </c>
      <c r="I9">
        <v>2050</v>
      </c>
      <c r="J9" t="s">
        <v>25</v>
      </c>
      <c r="K9">
        <f t="shared" ref="K9:K31" si="7">AVERAGE(G9:G10)</f>
        <v>47.5</v>
      </c>
      <c r="L9" cm="1">
        <f t="array" ref="L9">STOWA2024_NDJF_T(A9*60,K9,I9,J9,"")</f>
        <v>125.03164634638939</v>
      </c>
      <c r="M9">
        <f t="shared" ref="M9:M31" si="8">1/L9</f>
        <v>7.9979751464648099E-3</v>
      </c>
    </row>
    <row r="10" spans="1:13" x14ac:dyDescent="0.3">
      <c r="A10">
        <v>12</v>
      </c>
      <c r="B10">
        <f t="shared" si="5"/>
        <v>4.418463593441507E-3</v>
      </c>
      <c r="C10">
        <f t="shared" si="1"/>
        <v>4.418463593441507E-3</v>
      </c>
      <c r="D10" t="s">
        <v>23</v>
      </c>
      <c r="E10" t="s">
        <v>19</v>
      </c>
      <c r="F10">
        <v>1</v>
      </c>
      <c r="G10">
        <f t="shared" si="6"/>
        <v>50</v>
      </c>
      <c r="I10">
        <v>2050</v>
      </c>
      <c r="J10" t="s">
        <v>25</v>
      </c>
      <c r="K10">
        <f t="shared" si="7"/>
        <v>52.5</v>
      </c>
      <c r="L10" cm="1">
        <f t="array" ref="L10">STOWA2024_NDJF_T(A10*60,K10,I10,J10,"")</f>
        <v>279.3677252292668</v>
      </c>
      <c r="M10">
        <f t="shared" si="8"/>
        <v>3.5795115530233026E-3</v>
      </c>
    </row>
    <row r="11" spans="1:13" x14ac:dyDescent="0.3">
      <c r="A11">
        <v>12</v>
      </c>
      <c r="B11">
        <f t="shared" si="5"/>
        <v>1.9473092835627544E-3</v>
      </c>
      <c r="C11">
        <f t="shared" si="1"/>
        <v>1.9473092835627544E-3</v>
      </c>
      <c r="D11" t="s">
        <v>23</v>
      </c>
      <c r="E11" t="s">
        <v>19</v>
      </c>
      <c r="F11">
        <v>1</v>
      </c>
      <c r="G11">
        <f t="shared" si="6"/>
        <v>55</v>
      </c>
      <c r="I11">
        <v>2050</v>
      </c>
      <c r="J11" t="s">
        <v>25</v>
      </c>
      <c r="K11">
        <f t="shared" si="7"/>
        <v>57.5</v>
      </c>
      <c r="L11" cm="1">
        <f t="array" ref="L11">STOWA2024_NDJF_T(A11*60,K11,I11,J11,"")</f>
        <v>612.66916405557106</v>
      </c>
      <c r="M11">
        <f t="shared" si="8"/>
        <v>1.6322022694605482E-3</v>
      </c>
    </row>
    <row r="12" spans="1:13" x14ac:dyDescent="0.3">
      <c r="A12">
        <v>12</v>
      </c>
      <c r="B12">
        <f t="shared" si="5"/>
        <v>8.7453904051410306E-4</v>
      </c>
      <c r="C12">
        <f t="shared" si="1"/>
        <v>8.7453904051410306E-4</v>
      </c>
      <c r="D12" t="s">
        <v>23</v>
      </c>
      <c r="E12" t="s">
        <v>19</v>
      </c>
      <c r="F12">
        <v>1</v>
      </c>
      <c r="G12">
        <f t="shared" si="6"/>
        <v>60</v>
      </c>
      <c r="I12">
        <v>2050</v>
      </c>
      <c r="J12" t="s">
        <v>25</v>
      </c>
      <c r="K12">
        <f t="shared" si="7"/>
        <v>62.5</v>
      </c>
      <c r="L12" cm="1">
        <f t="array" ref="L12">STOWA2024_NDJF_T(A12*60,K12,I12,J12,"")</f>
        <v>1319.8476074792911</v>
      </c>
      <c r="M12">
        <f t="shared" si="8"/>
        <v>7.5766322894644514E-4</v>
      </c>
    </row>
    <row r="13" spans="1:13" x14ac:dyDescent="0.3">
      <c r="A13">
        <v>12</v>
      </c>
      <c r="B13">
        <f t="shared" si="5"/>
        <v>3.9991869661166123E-4</v>
      </c>
      <c r="C13">
        <f t="shared" si="1"/>
        <v>3.9991869661166123E-4</v>
      </c>
      <c r="D13" t="s">
        <v>23</v>
      </c>
      <c r="E13" t="s">
        <v>19</v>
      </c>
      <c r="F13">
        <v>1</v>
      </c>
      <c r="G13">
        <f t="shared" si="6"/>
        <v>65</v>
      </c>
      <c r="I13">
        <v>2050</v>
      </c>
      <c r="J13" t="s">
        <v>25</v>
      </c>
      <c r="K13">
        <f t="shared" si="7"/>
        <v>67.5</v>
      </c>
      <c r="L13" cm="1">
        <f t="array" ref="L13">STOWA2024_NDJF_T(A13*60,K13,I13,J13,"")</f>
        <v>2795.2908000399057</v>
      </c>
      <c r="M13">
        <f t="shared" si="8"/>
        <v>3.577445323347839E-4</v>
      </c>
    </row>
    <row r="14" spans="1:13" x14ac:dyDescent="0.3">
      <c r="A14">
        <v>12</v>
      </c>
      <c r="B14">
        <f t="shared" si="5"/>
        <v>1.8605279758380334E-4</v>
      </c>
      <c r="C14">
        <f t="shared" si="1"/>
        <v>1.8605279758380334E-4</v>
      </c>
      <c r="D14" t="s">
        <v>23</v>
      </c>
      <c r="E14" t="s">
        <v>19</v>
      </c>
      <c r="F14">
        <v>1</v>
      </c>
      <c r="G14">
        <f t="shared" si="6"/>
        <v>70</v>
      </c>
      <c r="I14">
        <v>2050</v>
      </c>
      <c r="J14" t="s">
        <v>25</v>
      </c>
      <c r="K14">
        <f t="shared" si="7"/>
        <v>72.5</v>
      </c>
      <c r="L14" cm="1">
        <f t="array" ref="L14">STOWA2024_NDJF_T(A14*60,K14,I14,J14,"")</f>
        <v>5824.3921959923518</v>
      </c>
      <c r="M14">
        <f t="shared" si="8"/>
        <v>1.7169173475098056E-4</v>
      </c>
    </row>
    <row r="15" spans="1:13" x14ac:dyDescent="0.3">
      <c r="A15">
        <v>12</v>
      </c>
      <c r="B15">
        <f t="shared" si="5"/>
        <v>8.7995838141643681E-5</v>
      </c>
      <c r="C15">
        <f t="shared" si="1"/>
        <v>8.7995838141643681E-5</v>
      </c>
      <c r="D15" t="s">
        <v>23</v>
      </c>
      <c r="E15" t="s">
        <v>19</v>
      </c>
      <c r="F15">
        <v>1</v>
      </c>
      <c r="G15">
        <f t="shared" si="6"/>
        <v>75</v>
      </c>
      <c r="I15">
        <v>2050</v>
      </c>
      <c r="J15" t="s">
        <v>25</v>
      </c>
      <c r="K15">
        <f t="shared" si="7"/>
        <v>77.5</v>
      </c>
      <c r="L15" cm="1">
        <f t="array" ref="L15">STOWA2024_NDJF_T(A15*60,K15,I15,J15,"")</f>
        <v>11948.01705354385</v>
      </c>
      <c r="M15">
        <f t="shared" si="8"/>
        <v>8.3695896609336883E-5</v>
      </c>
    </row>
    <row r="16" spans="1:13" x14ac:dyDescent="0.3">
      <c r="A16">
        <v>12</v>
      </c>
      <c r="B16">
        <f t="shared" si="5"/>
        <v>4.2281623656804399E-5</v>
      </c>
      <c r="C16">
        <f t="shared" si="1"/>
        <v>4.2281623656804399E-5</v>
      </c>
      <c r="D16" t="s">
        <v>23</v>
      </c>
      <c r="E16" t="s">
        <v>19</v>
      </c>
      <c r="F16">
        <v>1</v>
      </c>
      <c r="G16">
        <f t="shared" si="6"/>
        <v>80</v>
      </c>
      <c r="I16">
        <v>2050</v>
      </c>
      <c r="J16" t="s">
        <v>25</v>
      </c>
      <c r="K16">
        <f t="shared" si="7"/>
        <v>82.5</v>
      </c>
      <c r="L16" cm="1">
        <f t="array" ref="L16">STOWA2024_NDJF_T(A16*60,K16,I16,J16,"")</f>
        <v>24146.264770750971</v>
      </c>
      <c r="M16">
        <f t="shared" si="8"/>
        <v>4.1414272952532484E-5</v>
      </c>
    </row>
    <row r="17" spans="1:13" x14ac:dyDescent="0.3">
      <c r="A17">
        <v>12</v>
      </c>
      <c r="B17">
        <f t="shared" si="5"/>
        <v>2.0625340065661157E-5</v>
      </c>
      <c r="C17">
        <f t="shared" si="1"/>
        <v>2.0625340065661157E-5</v>
      </c>
      <c r="D17" t="s">
        <v>23</v>
      </c>
      <c r="E17" t="s">
        <v>19</v>
      </c>
      <c r="F17">
        <v>1</v>
      </c>
      <c r="G17">
        <f t="shared" si="6"/>
        <v>85</v>
      </c>
      <c r="I17">
        <v>2050</v>
      </c>
      <c r="J17" t="s">
        <v>25</v>
      </c>
      <c r="K17">
        <f t="shared" si="7"/>
        <v>87.5</v>
      </c>
      <c r="L17" cm="1">
        <f t="array" ref="L17">STOWA2024_NDJF_T(A17*60,K17,I17,J17,"")</f>
        <v>48102.5171153216</v>
      </c>
      <c r="M17">
        <f t="shared" si="8"/>
        <v>2.0788932886871327E-5</v>
      </c>
    </row>
    <row r="18" spans="1:13" x14ac:dyDescent="0.3">
      <c r="A18">
        <v>12</v>
      </c>
      <c r="B18">
        <f t="shared" si="5"/>
        <v>1.0208786548401674E-5</v>
      </c>
      <c r="C18">
        <f t="shared" si="1"/>
        <v>1.0208786548401674E-5</v>
      </c>
      <c r="D18" t="s">
        <v>23</v>
      </c>
      <c r="E18" t="s">
        <v>19</v>
      </c>
      <c r="F18">
        <v>1</v>
      </c>
      <c r="G18">
        <f t="shared" si="6"/>
        <v>90</v>
      </c>
      <c r="I18">
        <v>2050</v>
      </c>
      <c r="J18" t="s">
        <v>25</v>
      </c>
      <c r="K18">
        <f t="shared" si="7"/>
        <v>92.5</v>
      </c>
      <c r="L18" cm="1">
        <f t="array" ref="L18">STOWA2024_NDJF_T(A18*60,K18,I18,J18,"")</f>
        <v>94516.651094321569</v>
      </c>
      <c r="M18">
        <f t="shared" si="8"/>
        <v>1.0580146338469653E-5</v>
      </c>
    </row>
    <row r="19" spans="1:13" x14ac:dyDescent="0.3">
      <c r="A19">
        <v>12</v>
      </c>
      <c r="B19">
        <f t="shared" si="5"/>
        <v>5.1237837995084054E-6</v>
      </c>
      <c r="C19">
        <f t="shared" si="1"/>
        <v>5.1237837995084054E-6</v>
      </c>
      <c r="D19" t="s">
        <v>23</v>
      </c>
      <c r="E19" t="s">
        <v>19</v>
      </c>
      <c r="F19">
        <v>1</v>
      </c>
      <c r="G19">
        <f t="shared" si="6"/>
        <v>95</v>
      </c>
      <c r="I19">
        <v>2050</v>
      </c>
      <c r="J19" t="s">
        <v>25</v>
      </c>
      <c r="K19">
        <f t="shared" si="7"/>
        <v>97.5</v>
      </c>
      <c r="L19" cm="1">
        <f t="array" ref="L19">STOWA2024_NDJF_T(A19*60,K19,I19,J19,"")</f>
        <v>183272.27944614814</v>
      </c>
      <c r="M19">
        <f t="shared" si="8"/>
        <v>5.4563625389612471E-6</v>
      </c>
    </row>
    <row r="20" spans="1:13" x14ac:dyDescent="0.3">
      <c r="A20">
        <v>12</v>
      </c>
      <c r="B20">
        <f t="shared" si="5"/>
        <v>2.6064132423394274E-6</v>
      </c>
      <c r="C20">
        <f t="shared" si="1"/>
        <v>2.6064132423394274E-6</v>
      </c>
      <c r="D20" t="s">
        <v>23</v>
      </c>
      <c r="E20" t="s">
        <v>19</v>
      </c>
      <c r="F20">
        <v>1</v>
      </c>
      <c r="G20">
        <f t="shared" si="6"/>
        <v>100</v>
      </c>
      <c r="I20">
        <v>2050</v>
      </c>
      <c r="J20" t="s">
        <v>25</v>
      </c>
      <c r="K20">
        <f t="shared" si="7"/>
        <v>102.5</v>
      </c>
      <c r="L20" cm="1">
        <f t="array" ref="L20">STOWA2024_NDJF_T(A20*60,K20,I20,J20,"")</f>
        <v>350883.43543000834</v>
      </c>
      <c r="M20">
        <f t="shared" si="8"/>
        <v>2.8499492966218197E-6</v>
      </c>
    </row>
    <row r="21" spans="1:13" x14ac:dyDescent="0.3">
      <c r="A21">
        <v>12</v>
      </c>
      <c r="B21">
        <f t="shared" si="5"/>
        <v>1.3430321834503662E-6</v>
      </c>
      <c r="C21">
        <f t="shared" si="1"/>
        <v>1.3430321834503662E-6</v>
      </c>
      <c r="D21" t="s">
        <v>23</v>
      </c>
      <c r="E21" t="s">
        <v>19</v>
      </c>
      <c r="F21">
        <v>1</v>
      </c>
      <c r="G21">
        <f t="shared" si="6"/>
        <v>105</v>
      </c>
      <c r="I21">
        <v>2050</v>
      </c>
      <c r="J21" t="s">
        <v>25</v>
      </c>
      <c r="K21">
        <f t="shared" si="7"/>
        <v>107.5</v>
      </c>
      <c r="L21" cm="1">
        <f t="array" ref="L21">STOWA2024_NDJF_T(A21*60,K21,I21,J21,"")</f>
        <v>663606.50579871831</v>
      </c>
      <c r="M21">
        <f t="shared" si="8"/>
        <v>1.5069171131714535E-6</v>
      </c>
    </row>
    <row r="22" spans="1:13" x14ac:dyDescent="0.3">
      <c r="A22">
        <v>12</v>
      </c>
      <c r="B22">
        <f t="shared" si="5"/>
        <v>7.0067956841224958E-7</v>
      </c>
      <c r="C22">
        <f t="shared" si="1"/>
        <v>7.0067956841224958E-7</v>
      </c>
      <c r="D22" t="s">
        <v>23</v>
      </c>
      <c r="E22" t="s">
        <v>19</v>
      </c>
      <c r="F22">
        <v>1</v>
      </c>
      <c r="G22">
        <f t="shared" si="6"/>
        <v>110</v>
      </c>
      <c r="I22">
        <v>2050</v>
      </c>
      <c r="J22" t="s">
        <v>25</v>
      </c>
      <c r="K22">
        <f t="shared" si="7"/>
        <v>112.5</v>
      </c>
      <c r="L22" cm="1">
        <f t="array" ref="L22">STOWA2024_NDJF_T(A22*60,K22,I22,J22,"")</f>
        <v>1240329.2385728159</v>
      </c>
      <c r="M22">
        <f t="shared" si="8"/>
        <v>8.0623754475920393E-7</v>
      </c>
    </row>
    <row r="23" spans="1:13" x14ac:dyDescent="0.3">
      <c r="A23">
        <v>12</v>
      </c>
      <c r="B23">
        <f t="shared" si="5"/>
        <v>3.6995088696646717E-7</v>
      </c>
      <c r="C23">
        <f t="shared" si="1"/>
        <v>3.6995088696646717E-7</v>
      </c>
      <c r="D23" t="s">
        <v>23</v>
      </c>
      <c r="E23" t="s">
        <v>19</v>
      </c>
      <c r="F23">
        <v>1</v>
      </c>
      <c r="G23">
        <f t="shared" si="6"/>
        <v>115</v>
      </c>
      <c r="I23">
        <v>2050</v>
      </c>
      <c r="J23" t="s">
        <v>25</v>
      </c>
      <c r="K23">
        <f t="shared" si="7"/>
        <v>117.5</v>
      </c>
      <c r="L23" cm="1">
        <f t="array" ref="L23">STOWA2024_NDJF_T(A23*60,K23,I23,J23,"")</f>
        <v>2292071.0091369837</v>
      </c>
      <c r="M23">
        <f t="shared" si="8"/>
        <v>4.3628665779273675E-7</v>
      </c>
    </row>
    <row r="24" spans="1:13" x14ac:dyDescent="0.3">
      <c r="A24">
        <v>12</v>
      </c>
      <c r="B24">
        <f t="shared" si="5"/>
        <v>1.9759536560250247E-7</v>
      </c>
      <c r="C24">
        <f t="shared" si="1"/>
        <v>1.9759536560250247E-7</v>
      </c>
      <c r="D24" t="s">
        <v>23</v>
      </c>
      <c r="E24" t="s">
        <v>19</v>
      </c>
      <c r="F24">
        <v>1</v>
      </c>
      <c r="G24">
        <f t="shared" si="6"/>
        <v>120</v>
      </c>
      <c r="I24">
        <v>2050</v>
      </c>
      <c r="J24" t="s">
        <v>25</v>
      </c>
      <c r="K24">
        <f t="shared" si="7"/>
        <v>122.5</v>
      </c>
      <c r="L24" cm="1">
        <f t="array" ref="L24">STOWA2024_NDJF_T(A24*60,K24,I24,J24,"")</f>
        <v>4189511.8620540677</v>
      </c>
      <c r="M24">
        <f t="shared" si="8"/>
        <v>2.3869129219023429E-7</v>
      </c>
    </row>
    <row r="25" spans="1:13" x14ac:dyDescent="0.3">
      <c r="A25">
        <v>12</v>
      </c>
      <c r="B25">
        <f t="shared" si="5"/>
        <v>1.0671469892236314E-7</v>
      </c>
      <c r="C25">
        <f t="shared" si="1"/>
        <v>1.0671469892236314E-7</v>
      </c>
      <c r="D25" t="s">
        <v>23</v>
      </c>
      <c r="E25" t="s">
        <v>19</v>
      </c>
      <c r="F25">
        <v>1</v>
      </c>
      <c r="G25">
        <f t="shared" si="6"/>
        <v>125</v>
      </c>
      <c r="I25">
        <v>2050</v>
      </c>
      <c r="J25" t="s">
        <v>25</v>
      </c>
      <c r="K25">
        <f t="shared" si="7"/>
        <v>127.5</v>
      </c>
      <c r="L25" cm="1">
        <f t="array" ref="L25">STOWA2024_NDJF_T(A25*60,K25,I25,J25,"")</f>
        <v>7577101.1755873496</v>
      </c>
      <c r="M25">
        <f t="shared" si="8"/>
        <v>1.3197659326787115E-7</v>
      </c>
    </row>
    <row r="26" spans="1:13" x14ac:dyDescent="0.3">
      <c r="A26">
        <v>12</v>
      </c>
      <c r="B26">
        <f t="shared" si="5"/>
        <v>5.8256140685767569E-8</v>
      </c>
      <c r="C26">
        <f t="shared" si="1"/>
        <v>5.8256140685767569E-8</v>
      </c>
      <c r="D26" t="s">
        <v>23</v>
      </c>
      <c r="E26" t="s">
        <v>19</v>
      </c>
      <c r="F26">
        <v>1</v>
      </c>
      <c r="G26">
        <f t="shared" si="6"/>
        <v>130</v>
      </c>
      <c r="I26">
        <v>2050</v>
      </c>
      <c r="J26" t="s">
        <v>25</v>
      </c>
      <c r="K26">
        <f t="shared" si="7"/>
        <v>132.5</v>
      </c>
      <c r="L26" cm="1">
        <f t="array" ref="L26">STOWA2024_NDJF_T(A26*60,K26,I26,J26,"")</f>
        <v>13564756.658083249</v>
      </c>
      <c r="M26">
        <f t="shared" si="8"/>
        <v>7.372045258210358E-8</v>
      </c>
    </row>
    <row r="27" spans="1:13" x14ac:dyDescent="0.3">
      <c r="A27">
        <v>12</v>
      </c>
      <c r="B27">
        <f t="shared" si="5"/>
        <v>3.2132646454917037E-8</v>
      </c>
      <c r="C27">
        <f t="shared" si="1"/>
        <v>3.2132646454917037E-8</v>
      </c>
      <c r="D27" t="s">
        <v>23</v>
      </c>
      <c r="E27" t="s">
        <v>19</v>
      </c>
      <c r="F27">
        <v>1</v>
      </c>
      <c r="G27">
        <f t="shared" si="6"/>
        <v>135</v>
      </c>
      <c r="I27">
        <v>2050</v>
      </c>
      <c r="J27" t="s">
        <v>25</v>
      </c>
      <c r="K27">
        <f t="shared" si="7"/>
        <v>137.5</v>
      </c>
      <c r="L27" cm="1">
        <f t="array" ref="L27">STOWA2024_NDJF_T(A27*60,K27,I27,J27,"")</f>
        <v>24045509.805007141</v>
      </c>
      <c r="M27">
        <f t="shared" si="8"/>
        <v>4.1587806127186542E-8</v>
      </c>
    </row>
    <row r="28" spans="1:13" x14ac:dyDescent="0.3">
      <c r="A28">
        <v>12</v>
      </c>
      <c r="B28">
        <f t="shared" si="5"/>
        <v>1.7902333624583458E-8</v>
      </c>
      <c r="C28">
        <f t="shared" si="1"/>
        <v>1.7902333624583458E-8</v>
      </c>
      <c r="D28" t="s">
        <v>23</v>
      </c>
      <c r="E28" t="s">
        <v>19</v>
      </c>
      <c r="F28">
        <v>1</v>
      </c>
      <c r="G28">
        <f t="shared" si="6"/>
        <v>140</v>
      </c>
      <c r="I28">
        <v>2050</v>
      </c>
      <c r="J28" t="s">
        <v>25</v>
      </c>
      <c r="K28">
        <f t="shared" si="7"/>
        <v>142.5</v>
      </c>
      <c r="L28" cm="1">
        <f t="array" ref="L28">STOWA2024_NDJF_T(A28*60,K28,I28,J28,"")</f>
        <v>42219972.596708715</v>
      </c>
      <c r="M28">
        <f t="shared" si="8"/>
        <v>2.3685472502603085E-8</v>
      </c>
    </row>
    <row r="29" spans="1:13" x14ac:dyDescent="0.3">
      <c r="A29">
        <v>12</v>
      </c>
      <c r="B29">
        <f t="shared" si="5"/>
        <v>1.0070915117063383E-8</v>
      </c>
      <c r="C29">
        <f t="shared" si="1"/>
        <v>1.0070915117063383E-8</v>
      </c>
      <c r="D29" t="s">
        <v>23</v>
      </c>
      <c r="E29" t="s">
        <v>19</v>
      </c>
      <c r="F29">
        <v>1</v>
      </c>
      <c r="G29">
        <f t="shared" si="6"/>
        <v>145</v>
      </c>
      <c r="I29">
        <v>2050</v>
      </c>
      <c r="J29" t="s">
        <v>25</v>
      </c>
      <c r="K29">
        <f t="shared" si="7"/>
        <v>147.5</v>
      </c>
      <c r="L29" cm="1">
        <f t="array" ref="L29">STOWA2024_NDJF_T(A29*60,K29,I29,J29,"")</f>
        <v>73450790.332862407</v>
      </c>
      <c r="M29">
        <f t="shared" si="8"/>
        <v>1.3614557385539701E-8</v>
      </c>
    </row>
    <row r="30" spans="1:13" x14ac:dyDescent="0.3">
      <c r="A30">
        <v>12</v>
      </c>
      <c r="B30">
        <f t="shared" si="5"/>
        <v>5.7186637207048172E-9</v>
      </c>
      <c r="C30">
        <f t="shared" si="1"/>
        <v>5.7186637207048172E-9</v>
      </c>
      <c r="D30" t="s">
        <v>23</v>
      </c>
      <c r="E30" t="s">
        <v>19</v>
      </c>
      <c r="F30">
        <v>1</v>
      </c>
      <c r="G30">
        <f t="shared" si="6"/>
        <v>150</v>
      </c>
      <c r="I30">
        <v>2050</v>
      </c>
      <c r="J30" t="s">
        <v>25</v>
      </c>
      <c r="K30">
        <f t="shared" si="7"/>
        <v>152.5</v>
      </c>
      <c r="L30" cm="1">
        <f t="array" ref="L30">STOWA2024_NDJF_T(A30*60,K30,I30,J30,"")</f>
        <v>126648108.80794854</v>
      </c>
      <c r="M30">
        <f t="shared" si="8"/>
        <v>7.8958936648348838E-9</v>
      </c>
    </row>
    <row r="31" spans="1:13" x14ac:dyDescent="0.3">
      <c r="A31">
        <v>12</v>
      </c>
      <c r="B31">
        <f t="shared" si="5"/>
        <v>3.2768470406746563E-9</v>
      </c>
      <c r="C31">
        <f t="shared" si="1"/>
        <v>3.2768470406746563E-9</v>
      </c>
      <c r="D31" t="s">
        <v>23</v>
      </c>
      <c r="E31" t="s">
        <v>19</v>
      </c>
      <c r="F31">
        <v>1</v>
      </c>
      <c r="G31">
        <f t="shared" si="6"/>
        <v>155</v>
      </c>
      <c r="I31">
        <v>2050</v>
      </c>
      <c r="J31" t="s">
        <v>25</v>
      </c>
      <c r="K31">
        <f t="shared" si="7"/>
        <v>157.5</v>
      </c>
      <c r="L31" cm="1">
        <f t="array" ref="L31">STOWA2024_NDJF_T(A31*60,K31,I31,J31,"")</f>
        <v>216494891.9912248</v>
      </c>
      <c r="M31">
        <f t="shared" si="8"/>
        <v>4.6190466241602275E-9</v>
      </c>
    </row>
    <row r="32" spans="1:13" x14ac:dyDescent="0.3">
      <c r="A32">
        <v>12</v>
      </c>
      <c r="B32" s="1">
        <f>M31</f>
        <v>4.6190466241602275E-9</v>
      </c>
      <c r="C32">
        <f t="shared" si="1"/>
        <v>4.6190466241602275E-9</v>
      </c>
      <c r="D32" t="s">
        <v>23</v>
      </c>
      <c r="E32" t="s">
        <v>19</v>
      </c>
      <c r="F32">
        <v>1</v>
      </c>
      <c r="G32">
        <f t="shared" si="6"/>
        <v>160</v>
      </c>
      <c r="I32">
        <v>2050</v>
      </c>
      <c r="J32" t="s">
        <v>25</v>
      </c>
      <c r="K32" s="1">
        <v>333</v>
      </c>
      <c r="L32" cm="1">
        <f t="array" ref="L32">STOWA2024_NDJF_T(A32*60,K32,I32,J32,"")</f>
        <v>621673791916802.25</v>
      </c>
      <c r="M32">
        <f>1/L32</f>
        <v>1.6085606519083059E-15</v>
      </c>
    </row>
    <row r="33" spans="1:13" x14ac:dyDescent="0.3">
      <c r="A33">
        <v>24</v>
      </c>
      <c r="B33" s="1">
        <f>365.25*24/A33 - M33</f>
        <v>353.62648024975044</v>
      </c>
      <c r="C33">
        <f>B33</f>
        <v>353.62648024975044</v>
      </c>
      <c r="D33" t="s">
        <v>23</v>
      </c>
      <c r="E33" t="s">
        <v>19</v>
      </c>
      <c r="F33">
        <v>1</v>
      </c>
      <c r="G33">
        <v>10</v>
      </c>
      <c r="I33">
        <v>2050</v>
      </c>
      <c r="J33" t="s">
        <v>25</v>
      </c>
      <c r="K33" s="1">
        <v>12.5</v>
      </c>
      <c r="L33" cm="1">
        <f t="array" ref="L33">STOWA2024_NDJF_T(A33*60,K33,I33,J33,"")</f>
        <v>8.6032460174425868E-2</v>
      </c>
      <c r="M33">
        <f>1/L33</f>
        <v>11.623519750249585</v>
      </c>
    </row>
    <row r="34" spans="1:13" x14ac:dyDescent="0.3">
      <c r="A34">
        <v>24</v>
      </c>
      <c r="B34">
        <f t="shared" ref="B34:B38" si="9">M33-M34</f>
        <v>7.0705508992406543</v>
      </c>
      <c r="C34">
        <f t="shared" ref="C34:C63" si="10">B34</f>
        <v>7.0705508992406543</v>
      </c>
      <c r="D34" t="s">
        <v>23</v>
      </c>
      <c r="E34" t="s">
        <v>19</v>
      </c>
      <c r="F34">
        <v>1</v>
      </c>
      <c r="G34">
        <f t="shared" ref="G34:G38" si="11">G33+5</f>
        <v>15</v>
      </c>
      <c r="I34">
        <v>2050</v>
      </c>
      <c r="J34" t="s">
        <v>25</v>
      </c>
      <c r="K34">
        <f t="shared" ref="K34:K38" si="12">AVERAGE(G34:G35)</f>
        <v>17.5</v>
      </c>
      <c r="L34" cm="1">
        <f t="array" ref="L34">STOWA2024_NDJF_T(A34*60,K34,I34,J34,"")</f>
        <v>0.21963690785593704</v>
      </c>
      <c r="M34">
        <f t="shared" ref="M34:M38" si="13">1/L34</f>
        <v>4.5529688510089308</v>
      </c>
    </row>
    <row r="35" spans="1:13" x14ac:dyDescent="0.3">
      <c r="A35">
        <v>24</v>
      </c>
      <c r="B35">
        <f t="shared" si="9"/>
        <v>2.6592044960269652</v>
      </c>
      <c r="C35">
        <f t="shared" si="10"/>
        <v>2.6592044960269652</v>
      </c>
      <c r="D35" t="s">
        <v>23</v>
      </c>
      <c r="E35" t="s">
        <v>19</v>
      </c>
      <c r="F35">
        <v>1</v>
      </c>
      <c r="G35">
        <f t="shared" si="11"/>
        <v>20</v>
      </c>
      <c r="I35">
        <v>2050</v>
      </c>
      <c r="J35" t="s">
        <v>25</v>
      </c>
      <c r="K35">
        <f t="shared" si="12"/>
        <v>22.5</v>
      </c>
      <c r="L35" cm="1">
        <f t="array" ref="L35">STOWA2024_NDJF_T(A35*60,K35,I35,J35,"")</f>
        <v>0.52804880257106912</v>
      </c>
      <c r="M35">
        <f t="shared" si="13"/>
        <v>1.8937643549819656</v>
      </c>
    </row>
    <row r="36" spans="1:13" x14ac:dyDescent="0.3">
      <c r="A36">
        <v>24</v>
      </c>
      <c r="B36">
        <f t="shared" si="9"/>
        <v>1.0632196193318657</v>
      </c>
      <c r="C36">
        <f t="shared" si="10"/>
        <v>1.0632196193318657</v>
      </c>
      <c r="D36" t="s">
        <v>23</v>
      </c>
      <c r="E36" t="s">
        <v>19</v>
      </c>
      <c r="F36">
        <v>1</v>
      </c>
      <c r="G36">
        <f t="shared" si="11"/>
        <v>25</v>
      </c>
      <c r="I36">
        <v>2050</v>
      </c>
      <c r="J36" t="s">
        <v>25</v>
      </c>
      <c r="K36">
        <f t="shared" si="12"/>
        <v>27.5</v>
      </c>
      <c r="L36" cm="1">
        <f t="array" ref="L36">STOWA2024_NDJF_T(A36*60,K36,I36,J36,"")</f>
        <v>1.20402906318738</v>
      </c>
      <c r="M36">
        <f t="shared" si="13"/>
        <v>0.8305447356500999</v>
      </c>
    </row>
    <row r="37" spans="1:13" x14ac:dyDescent="0.3">
      <c r="A37">
        <v>24</v>
      </c>
      <c r="B37">
        <f t="shared" si="9"/>
        <v>0.44889902346468985</v>
      </c>
      <c r="C37">
        <f t="shared" si="10"/>
        <v>0.44889902346468985</v>
      </c>
      <c r="D37" t="s">
        <v>23</v>
      </c>
      <c r="E37" t="s">
        <v>19</v>
      </c>
      <c r="F37">
        <v>1</v>
      </c>
      <c r="G37">
        <f t="shared" si="11"/>
        <v>30</v>
      </c>
      <c r="I37">
        <v>2050</v>
      </c>
      <c r="J37" t="s">
        <v>25</v>
      </c>
      <c r="K37">
        <f t="shared" si="12"/>
        <v>32.5</v>
      </c>
      <c r="L37" cm="1">
        <f t="array" ref="L37">STOWA2024_NDJF_T(A37*60,K37,I37,J37,"")</f>
        <v>2.6202311936736309</v>
      </c>
      <c r="M37">
        <f t="shared" si="13"/>
        <v>0.38164571218541005</v>
      </c>
    </row>
    <row r="38" spans="1:13" x14ac:dyDescent="0.3">
      <c r="A38">
        <v>24</v>
      </c>
      <c r="B38">
        <f t="shared" si="9"/>
        <v>0.19878992215739635</v>
      </c>
      <c r="C38">
        <f t="shared" si="10"/>
        <v>0.19878992215739635</v>
      </c>
      <c r="D38" t="s">
        <v>23</v>
      </c>
      <c r="E38" t="s">
        <v>19</v>
      </c>
      <c r="F38">
        <v>1</v>
      </c>
      <c r="G38">
        <f t="shared" si="11"/>
        <v>35</v>
      </c>
      <c r="I38">
        <v>2050</v>
      </c>
      <c r="J38" t="s">
        <v>25</v>
      </c>
      <c r="K38">
        <f t="shared" si="12"/>
        <v>37.5</v>
      </c>
      <c r="L38" cm="1">
        <f t="array" ref="L38">STOWA2024_NDJF_T(A38*60,K38,I38,J38,"")</f>
        <v>5.4687904596665984</v>
      </c>
      <c r="M38">
        <f t="shared" si="13"/>
        <v>0.18285579002801369</v>
      </c>
    </row>
    <row r="39" spans="1:13" x14ac:dyDescent="0.3">
      <c r="A39">
        <v>24</v>
      </c>
      <c r="B39">
        <f>M38-M39</f>
        <v>9.1897695299387322E-2</v>
      </c>
      <c r="C39">
        <f t="shared" si="10"/>
        <v>9.1897695299387322E-2</v>
      </c>
      <c r="D39" t="s">
        <v>23</v>
      </c>
      <c r="E39" t="s">
        <v>19</v>
      </c>
      <c r="F39">
        <v>1</v>
      </c>
      <c r="G39">
        <f>G38+5</f>
        <v>40</v>
      </c>
      <c r="I39">
        <v>2050</v>
      </c>
      <c r="J39" t="s">
        <v>25</v>
      </c>
      <c r="K39">
        <f>AVERAGE(G39:G40)</f>
        <v>42.5</v>
      </c>
      <c r="L39" cm="1">
        <f t="array" ref="L39">STOWA2024_NDJF_T(A39*60,K39,I39,J39,"")</f>
        <v>10.994073732343468</v>
      </c>
      <c r="M39">
        <f>1/L39</f>
        <v>9.0958094728626371E-2</v>
      </c>
    </row>
    <row r="40" spans="1:13" x14ac:dyDescent="0.3">
      <c r="A40">
        <v>24</v>
      </c>
      <c r="B40">
        <f t="shared" ref="B40:B62" si="14">M39-M40</f>
        <v>4.4153467022405204E-2</v>
      </c>
      <c r="C40">
        <f t="shared" si="10"/>
        <v>4.4153467022405204E-2</v>
      </c>
      <c r="D40" t="s">
        <v>23</v>
      </c>
      <c r="E40" t="s">
        <v>19</v>
      </c>
      <c r="F40">
        <v>1</v>
      </c>
      <c r="G40">
        <f t="shared" ref="G40:G63" si="15">G39+5</f>
        <v>45</v>
      </c>
      <c r="I40">
        <v>2050</v>
      </c>
      <c r="J40" t="s">
        <v>25</v>
      </c>
      <c r="K40">
        <f t="shared" ref="K40:K62" si="16">AVERAGE(G40:G41)</f>
        <v>47.5</v>
      </c>
      <c r="L40" cm="1">
        <f t="array" ref="L40">STOWA2024_NDJF_T(A40*60,K40,I40,J40,"")</f>
        <v>21.365408700111981</v>
      </c>
      <c r="M40">
        <f t="shared" ref="M40:M62" si="17">1/L40</f>
        <v>4.6804627706221166E-2</v>
      </c>
    </row>
    <row r="41" spans="1:13" x14ac:dyDescent="0.3">
      <c r="A41">
        <v>24</v>
      </c>
      <c r="B41">
        <f t="shared" si="14"/>
        <v>2.1968515213751035E-2</v>
      </c>
      <c r="C41">
        <f t="shared" si="10"/>
        <v>2.1968515213751035E-2</v>
      </c>
      <c r="D41" t="s">
        <v>23</v>
      </c>
      <c r="E41" t="s">
        <v>19</v>
      </c>
      <c r="F41">
        <v>1</v>
      </c>
      <c r="G41">
        <f t="shared" si="15"/>
        <v>50</v>
      </c>
      <c r="I41">
        <v>2050</v>
      </c>
      <c r="J41" t="s">
        <v>25</v>
      </c>
      <c r="K41">
        <f t="shared" si="16"/>
        <v>52.5</v>
      </c>
      <c r="L41" cm="1">
        <f t="array" ref="L41">STOWA2024_NDJF_T(A41*60,K41,I41,J41,"")</f>
        <v>40.263950338571796</v>
      </c>
      <c r="M41">
        <f t="shared" si="17"/>
        <v>2.4836112492470131E-2</v>
      </c>
    </row>
    <row r="42" spans="1:13" x14ac:dyDescent="0.3">
      <c r="A42">
        <v>24</v>
      </c>
      <c r="B42">
        <f t="shared" si="14"/>
        <v>1.1282602771024859E-2</v>
      </c>
      <c r="C42">
        <f t="shared" si="10"/>
        <v>1.1282602771024859E-2</v>
      </c>
      <c r="D42" t="s">
        <v>23</v>
      </c>
      <c r="E42" t="s">
        <v>19</v>
      </c>
      <c r="F42">
        <v>1</v>
      </c>
      <c r="G42">
        <f t="shared" si="15"/>
        <v>55</v>
      </c>
      <c r="I42">
        <v>2050</v>
      </c>
      <c r="J42" t="s">
        <v>25</v>
      </c>
      <c r="K42">
        <f t="shared" si="16"/>
        <v>57.5</v>
      </c>
      <c r="L42" cm="1">
        <f t="array" ref="L42">STOWA2024_NDJF_T(A42*60,K42,I42,J42,"")</f>
        <v>73.781627087907196</v>
      </c>
      <c r="M42">
        <f t="shared" si="17"/>
        <v>1.3553509721445272E-2</v>
      </c>
    </row>
    <row r="43" spans="1:13" x14ac:dyDescent="0.3">
      <c r="A43">
        <v>24</v>
      </c>
      <c r="B43">
        <f t="shared" si="14"/>
        <v>5.9649969197054951E-3</v>
      </c>
      <c r="C43">
        <f t="shared" si="10"/>
        <v>5.9649969197054951E-3</v>
      </c>
      <c r="D43" t="s">
        <v>23</v>
      </c>
      <c r="E43" t="s">
        <v>19</v>
      </c>
      <c r="F43">
        <v>1</v>
      </c>
      <c r="G43">
        <f t="shared" si="15"/>
        <v>60</v>
      </c>
      <c r="I43">
        <v>2050</v>
      </c>
      <c r="J43" t="s">
        <v>25</v>
      </c>
      <c r="K43">
        <f t="shared" si="16"/>
        <v>62.5</v>
      </c>
      <c r="L43" cm="1">
        <f t="array" ref="L43">STOWA2024_NDJF_T(A43*60,K43,I43,J43,"")</f>
        <v>131.77812650862703</v>
      </c>
      <c r="M43">
        <f t="shared" si="17"/>
        <v>7.5885128017397765E-3</v>
      </c>
    </row>
    <row r="44" spans="1:13" x14ac:dyDescent="0.3">
      <c r="A44">
        <v>24</v>
      </c>
      <c r="B44">
        <f t="shared" si="14"/>
        <v>3.2384679392463795E-3</v>
      </c>
      <c r="C44">
        <f t="shared" si="10"/>
        <v>3.2384679392463795E-3</v>
      </c>
      <c r="D44" t="s">
        <v>23</v>
      </c>
      <c r="E44" t="s">
        <v>19</v>
      </c>
      <c r="F44">
        <v>1</v>
      </c>
      <c r="G44">
        <f t="shared" si="15"/>
        <v>65</v>
      </c>
      <c r="I44">
        <v>2050</v>
      </c>
      <c r="J44" t="s">
        <v>25</v>
      </c>
      <c r="K44">
        <f t="shared" si="16"/>
        <v>67.5</v>
      </c>
      <c r="L44" cm="1">
        <f t="array" ref="L44">STOWA2024_NDJF_T(A44*60,K44,I44,J44,"")</f>
        <v>229.88268664126173</v>
      </c>
      <c r="M44">
        <f t="shared" si="17"/>
        <v>4.350044862493397E-3</v>
      </c>
    </row>
    <row r="45" spans="1:13" x14ac:dyDescent="0.3">
      <c r="A45">
        <v>24</v>
      </c>
      <c r="B45">
        <f t="shared" si="14"/>
        <v>1.8016372024061279E-3</v>
      </c>
      <c r="C45">
        <f t="shared" si="10"/>
        <v>1.8016372024061279E-3</v>
      </c>
      <c r="D45" t="s">
        <v>23</v>
      </c>
      <c r="E45" t="s">
        <v>19</v>
      </c>
      <c r="F45">
        <v>1</v>
      </c>
      <c r="G45">
        <f t="shared" si="15"/>
        <v>70</v>
      </c>
      <c r="I45">
        <v>2050</v>
      </c>
      <c r="J45" t="s">
        <v>25</v>
      </c>
      <c r="K45">
        <f t="shared" si="16"/>
        <v>72.5</v>
      </c>
      <c r="L45" cm="1">
        <f t="array" ref="L45">STOWA2024_NDJF_T(A45*60,K45,I45,J45,"")</f>
        <v>392.40189694209107</v>
      </c>
      <c r="M45">
        <f t="shared" si="17"/>
        <v>2.5484076600872691E-3</v>
      </c>
    </row>
    <row r="46" spans="1:13" x14ac:dyDescent="0.3">
      <c r="A46">
        <v>24</v>
      </c>
      <c r="B46">
        <f t="shared" si="14"/>
        <v>1.0251834297605412E-3</v>
      </c>
      <c r="C46">
        <f t="shared" si="10"/>
        <v>1.0251834297605412E-3</v>
      </c>
      <c r="D46" t="s">
        <v>23</v>
      </c>
      <c r="E46" t="s">
        <v>19</v>
      </c>
      <c r="F46">
        <v>1</v>
      </c>
      <c r="G46">
        <f t="shared" si="15"/>
        <v>75</v>
      </c>
      <c r="I46">
        <v>2050</v>
      </c>
      <c r="J46" t="s">
        <v>25</v>
      </c>
      <c r="K46">
        <f t="shared" si="16"/>
        <v>77.5</v>
      </c>
      <c r="L46" cm="1">
        <f t="array" ref="L46">STOWA2024_NDJF_T(A46*60,K46,I46,J46,"")</f>
        <v>656.50216172408341</v>
      </c>
      <c r="M46">
        <f t="shared" si="17"/>
        <v>1.5232242303267278E-3</v>
      </c>
    </row>
    <row r="47" spans="1:13" x14ac:dyDescent="0.3">
      <c r="A47">
        <v>24</v>
      </c>
      <c r="B47">
        <f t="shared" si="14"/>
        <v>5.9563476264526752E-4</v>
      </c>
      <c r="C47">
        <f t="shared" si="10"/>
        <v>5.9563476264526752E-4</v>
      </c>
      <c r="D47" t="s">
        <v>23</v>
      </c>
      <c r="E47" t="s">
        <v>19</v>
      </c>
      <c r="F47">
        <v>1</v>
      </c>
      <c r="G47">
        <f t="shared" si="15"/>
        <v>80</v>
      </c>
      <c r="I47">
        <v>2050</v>
      </c>
      <c r="J47" t="s">
        <v>25</v>
      </c>
      <c r="K47">
        <f t="shared" si="16"/>
        <v>82.5</v>
      </c>
      <c r="L47" cm="1">
        <f t="array" ref="L47">STOWA2024_NDJF_T(A47*60,K47,I47,J47,"")</f>
        <v>1078.0631247350534</v>
      </c>
      <c r="M47">
        <f t="shared" si="17"/>
        <v>9.2758946768146033E-4</v>
      </c>
    </row>
    <row r="48" spans="1:13" x14ac:dyDescent="0.3">
      <c r="A48">
        <v>24</v>
      </c>
      <c r="B48">
        <f t="shared" si="14"/>
        <v>3.528450750981862E-4</v>
      </c>
      <c r="C48">
        <f t="shared" si="10"/>
        <v>3.528450750981862E-4</v>
      </c>
      <c r="D48" t="s">
        <v>23</v>
      </c>
      <c r="E48" t="s">
        <v>19</v>
      </c>
      <c r="F48">
        <v>1</v>
      </c>
      <c r="G48">
        <f t="shared" si="15"/>
        <v>85</v>
      </c>
      <c r="I48">
        <v>2050</v>
      </c>
      <c r="J48" t="s">
        <v>25</v>
      </c>
      <c r="K48">
        <f t="shared" si="16"/>
        <v>87.5</v>
      </c>
      <c r="L48" cm="1">
        <f t="array" ref="L48">STOWA2024_NDJF_T(A48*60,K48,I48,J48,"")</f>
        <v>1739.9038823247172</v>
      </c>
      <c r="M48">
        <f t="shared" si="17"/>
        <v>5.7474439258327413E-4</v>
      </c>
    </row>
    <row r="49" spans="1:13" x14ac:dyDescent="0.3">
      <c r="A49">
        <v>24</v>
      </c>
      <c r="B49">
        <f t="shared" si="14"/>
        <v>2.1282150960850392E-4</v>
      </c>
      <c r="C49">
        <f t="shared" si="10"/>
        <v>2.1282150960850392E-4</v>
      </c>
      <c r="D49" t="s">
        <v>23</v>
      </c>
      <c r="E49" t="s">
        <v>19</v>
      </c>
      <c r="F49">
        <v>1</v>
      </c>
      <c r="G49">
        <f t="shared" si="15"/>
        <v>90</v>
      </c>
      <c r="I49">
        <v>2050</v>
      </c>
      <c r="J49" t="s">
        <v>25</v>
      </c>
      <c r="K49">
        <f t="shared" si="16"/>
        <v>92.5</v>
      </c>
      <c r="L49" cm="1">
        <f t="array" ref="L49">STOWA2024_NDJF_T(A49*60,K49,I49,J49,"")</f>
        <v>2763.0195465416605</v>
      </c>
      <c r="M49">
        <f t="shared" si="17"/>
        <v>3.6192288297477021E-4</v>
      </c>
    </row>
    <row r="50" spans="1:13" x14ac:dyDescent="0.3">
      <c r="A50">
        <v>24</v>
      </c>
      <c r="B50">
        <f t="shared" si="14"/>
        <v>1.3054933414498923E-4</v>
      </c>
      <c r="C50">
        <f t="shared" si="10"/>
        <v>1.3054933414498923E-4</v>
      </c>
      <c r="D50" t="s">
        <v>23</v>
      </c>
      <c r="E50" t="s">
        <v>19</v>
      </c>
      <c r="F50">
        <v>1</v>
      </c>
      <c r="G50">
        <f t="shared" si="15"/>
        <v>95</v>
      </c>
      <c r="I50">
        <v>2050</v>
      </c>
      <c r="J50" t="s">
        <v>25</v>
      </c>
      <c r="K50">
        <f t="shared" si="16"/>
        <v>97.5</v>
      </c>
      <c r="L50" cm="1">
        <f t="array" ref="L50">STOWA2024_NDJF_T(A50*60,K50,I50,J50,"")</f>
        <v>4322.0152219547326</v>
      </c>
      <c r="M50">
        <f t="shared" si="17"/>
        <v>2.3137354882978099E-4</v>
      </c>
    </row>
    <row r="51" spans="1:13" x14ac:dyDescent="0.3">
      <c r="A51">
        <v>24</v>
      </c>
      <c r="B51">
        <f t="shared" si="14"/>
        <v>8.1349769708146134E-5</v>
      </c>
      <c r="C51">
        <f t="shared" si="10"/>
        <v>8.1349769708146134E-5</v>
      </c>
      <c r="D51" t="s">
        <v>23</v>
      </c>
      <c r="E51" t="s">
        <v>19</v>
      </c>
      <c r="F51">
        <v>1</v>
      </c>
      <c r="G51">
        <f t="shared" si="15"/>
        <v>100</v>
      </c>
      <c r="I51">
        <v>2050</v>
      </c>
      <c r="J51" t="s">
        <v>25</v>
      </c>
      <c r="K51">
        <f t="shared" si="16"/>
        <v>102.5</v>
      </c>
      <c r="L51" cm="1">
        <f t="array" ref="L51">STOWA2024_NDJF_T(A51*60,K51,I51,J51,"")</f>
        <v>6665.6099843294141</v>
      </c>
      <c r="M51">
        <f t="shared" si="17"/>
        <v>1.5002377912163485E-4</v>
      </c>
    </row>
    <row r="52" spans="1:13" x14ac:dyDescent="0.3">
      <c r="A52">
        <v>24</v>
      </c>
      <c r="B52">
        <f t="shared" si="14"/>
        <v>5.1447720197026525E-5</v>
      </c>
      <c r="C52">
        <f t="shared" si="10"/>
        <v>5.1447720197026525E-5</v>
      </c>
      <c r="D52" t="s">
        <v>23</v>
      </c>
      <c r="E52" t="s">
        <v>19</v>
      </c>
      <c r="F52">
        <v>1</v>
      </c>
      <c r="G52">
        <f t="shared" si="15"/>
        <v>105</v>
      </c>
      <c r="I52">
        <v>2050</v>
      </c>
      <c r="J52" t="s">
        <v>25</v>
      </c>
      <c r="K52">
        <f t="shared" si="16"/>
        <v>107.5</v>
      </c>
      <c r="L52" cm="1">
        <f t="array" ref="L52">STOWA2024_NDJF_T(A52*60,K52,I52,J52,"")</f>
        <v>10144.451004729324</v>
      </c>
      <c r="M52">
        <f t="shared" si="17"/>
        <v>9.8576058924608329E-5</v>
      </c>
    </row>
    <row r="53" spans="1:13" x14ac:dyDescent="0.3">
      <c r="A53">
        <v>24</v>
      </c>
      <c r="B53">
        <f t="shared" si="14"/>
        <v>3.299004524225163E-5</v>
      </c>
      <c r="C53">
        <f t="shared" si="10"/>
        <v>3.299004524225163E-5</v>
      </c>
      <c r="D53" t="s">
        <v>23</v>
      </c>
      <c r="E53" t="s">
        <v>19</v>
      </c>
      <c r="F53">
        <v>1</v>
      </c>
      <c r="G53">
        <f t="shared" si="15"/>
        <v>110</v>
      </c>
      <c r="I53">
        <v>2050</v>
      </c>
      <c r="J53" t="s">
        <v>25</v>
      </c>
      <c r="K53">
        <f t="shared" si="16"/>
        <v>112.5</v>
      </c>
      <c r="L53" cm="1">
        <f t="array" ref="L53">STOWA2024_NDJF_T(A53*60,K53,I53,J53,"")</f>
        <v>15247.153224514546</v>
      </c>
      <c r="M53">
        <f t="shared" si="17"/>
        <v>6.5586013682356699E-5</v>
      </c>
    </row>
    <row r="54" spans="1:13" x14ac:dyDescent="0.3">
      <c r="A54">
        <v>24</v>
      </c>
      <c r="B54">
        <f t="shared" si="14"/>
        <v>2.1432761705710198E-5</v>
      </c>
      <c r="C54">
        <f t="shared" si="10"/>
        <v>2.1432761705710198E-5</v>
      </c>
      <c r="D54" t="s">
        <v>23</v>
      </c>
      <c r="E54" t="s">
        <v>19</v>
      </c>
      <c r="F54">
        <v>1</v>
      </c>
      <c r="G54">
        <f t="shared" si="15"/>
        <v>115</v>
      </c>
      <c r="I54">
        <v>2050</v>
      </c>
      <c r="J54" t="s">
        <v>25</v>
      </c>
      <c r="K54">
        <f t="shared" si="16"/>
        <v>117.5</v>
      </c>
      <c r="L54" cm="1">
        <f t="array" ref="L54">STOWA2024_NDJF_T(A54*60,K54,I54,J54,"")</f>
        <v>22648.388402487752</v>
      </c>
      <c r="M54">
        <f t="shared" si="17"/>
        <v>4.41532519766465E-5</v>
      </c>
    </row>
    <row r="55" spans="1:13" x14ac:dyDescent="0.3">
      <c r="A55">
        <v>24</v>
      </c>
      <c r="B55">
        <f t="shared" si="14"/>
        <v>1.4096724386756202E-5</v>
      </c>
      <c r="C55">
        <f t="shared" si="10"/>
        <v>1.4096724386756202E-5</v>
      </c>
      <c r="D55" t="s">
        <v>23</v>
      </c>
      <c r="E55" t="s">
        <v>19</v>
      </c>
      <c r="F55">
        <v>1</v>
      </c>
      <c r="G55">
        <f t="shared" si="15"/>
        <v>120</v>
      </c>
      <c r="I55">
        <v>2050</v>
      </c>
      <c r="J55" t="s">
        <v>25</v>
      </c>
      <c r="K55">
        <f t="shared" si="16"/>
        <v>122.5</v>
      </c>
      <c r="L55" cm="1">
        <f t="array" ref="L55">STOWA2024_NDJF_T(A55*60,K55,I55,J55,"")</f>
        <v>33270.643024524106</v>
      </c>
      <c r="M55">
        <f t="shared" si="17"/>
        <v>3.0056527589890299E-5</v>
      </c>
    </row>
    <row r="56" spans="1:13" x14ac:dyDescent="0.3">
      <c r="A56">
        <v>24</v>
      </c>
      <c r="B56">
        <f t="shared" si="14"/>
        <v>9.380073547773386E-6</v>
      </c>
      <c r="C56">
        <f t="shared" si="10"/>
        <v>9.380073547773386E-6</v>
      </c>
      <c r="D56" t="s">
        <v>23</v>
      </c>
      <c r="E56" t="s">
        <v>19</v>
      </c>
      <c r="F56">
        <v>1</v>
      </c>
      <c r="G56">
        <f t="shared" si="15"/>
        <v>125</v>
      </c>
      <c r="I56">
        <v>2050</v>
      </c>
      <c r="J56" t="s">
        <v>25</v>
      </c>
      <c r="K56">
        <f t="shared" si="16"/>
        <v>127.5</v>
      </c>
      <c r="L56" cm="1">
        <f t="array" ref="L56">STOWA2024_NDJF_T(A56*60,K56,I56,J56,"")</f>
        <v>48364.192330224978</v>
      </c>
      <c r="M56">
        <f t="shared" si="17"/>
        <v>2.0676454042116913E-5</v>
      </c>
    </row>
    <row r="57" spans="1:13" x14ac:dyDescent="0.3">
      <c r="A57">
        <v>24</v>
      </c>
      <c r="B57">
        <f t="shared" si="14"/>
        <v>6.310582576961194E-6</v>
      </c>
      <c r="C57">
        <f t="shared" si="10"/>
        <v>6.310582576961194E-6</v>
      </c>
      <c r="D57" t="s">
        <v>23</v>
      </c>
      <c r="E57" t="s">
        <v>19</v>
      </c>
      <c r="F57">
        <v>1</v>
      </c>
      <c r="G57">
        <f t="shared" si="15"/>
        <v>130</v>
      </c>
      <c r="I57">
        <v>2050</v>
      </c>
      <c r="J57" t="s">
        <v>25</v>
      </c>
      <c r="K57">
        <f t="shared" si="16"/>
        <v>132.5</v>
      </c>
      <c r="L57" cm="1">
        <f t="array" ref="L57">STOWA2024_NDJF_T(A57*60,K57,I57,J57,"")</f>
        <v>69609.421358494699</v>
      </c>
      <c r="M57">
        <f t="shared" si="17"/>
        <v>1.4365871465155719E-5</v>
      </c>
    </row>
    <row r="58" spans="1:13" x14ac:dyDescent="0.3">
      <c r="A58">
        <v>24</v>
      </c>
      <c r="B58">
        <f t="shared" si="14"/>
        <v>4.2899328597919437E-6</v>
      </c>
      <c r="C58">
        <f t="shared" si="10"/>
        <v>4.2899328597919437E-6</v>
      </c>
      <c r="D58" t="s">
        <v>23</v>
      </c>
      <c r="E58" t="s">
        <v>19</v>
      </c>
      <c r="F58">
        <v>1</v>
      </c>
      <c r="G58">
        <f t="shared" si="15"/>
        <v>135</v>
      </c>
      <c r="I58">
        <v>2050</v>
      </c>
      <c r="J58" t="s">
        <v>25</v>
      </c>
      <c r="K58">
        <f t="shared" si="16"/>
        <v>137.5</v>
      </c>
      <c r="L58" cm="1">
        <f t="array" ref="L58">STOWA2024_NDJF_T(A58*60,K58,I58,J58,"")</f>
        <v>99246.337156884329</v>
      </c>
      <c r="M58">
        <f t="shared" si="17"/>
        <v>1.0075938605363775E-5</v>
      </c>
    </row>
    <row r="59" spans="1:13" x14ac:dyDescent="0.3">
      <c r="A59">
        <v>24</v>
      </c>
      <c r="B59">
        <f t="shared" si="14"/>
        <v>2.945363027123342E-6</v>
      </c>
      <c r="C59">
        <f t="shared" si="10"/>
        <v>2.945363027123342E-6</v>
      </c>
      <c r="D59" t="s">
        <v>23</v>
      </c>
      <c r="E59" t="s">
        <v>19</v>
      </c>
      <c r="F59">
        <v>1</v>
      </c>
      <c r="G59">
        <f t="shared" si="15"/>
        <v>140</v>
      </c>
      <c r="I59">
        <v>2050</v>
      </c>
      <c r="J59" t="s">
        <v>25</v>
      </c>
      <c r="K59">
        <f t="shared" si="16"/>
        <v>142.5</v>
      </c>
      <c r="L59" cm="1">
        <f t="array" ref="L59">STOWA2024_NDJF_T(A59*60,K59,I59,J59,"")</f>
        <v>140241.13327563435</v>
      </c>
      <c r="M59">
        <f t="shared" si="17"/>
        <v>7.1305755782404329E-6</v>
      </c>
    </row>
    <row r="60" spans="1:13" x14ac:dyDescent="0.3">
      <c r="A60">
        <v>24</v>
      </c>
      <c r="B60">
        <f t="shared" si="14"/>
        <v>2.0412465673258316E-6</v>
      </c>
      <c r="C60">
        <f t="shared" si="10"/>
        <v>2.0412465673258316E-6</v>
      </c>
      <c r="D60" t="s">
        <v>23</v>
      </c>
      <c r="E60" t="s">
        <v>19</v>
      </c>
      <c r="F60">
        <v>1</v>
      </c>
      <c r="G60">
        <f t="shared" si="15"/>
        <v>145</v>
      </c>
      <c r="I60">
        <v>2050</v>
      </c>
      <c r="J60" t="s">
        <v>25</v>
      </c>
      <c r="K60">
        <f t="shared" si="16"/>
        <v>147.5</v>
      </c>
      <c r="L60" cm="1">
        <f t="array" ref="L60">STOWA2024_NDJF_T(A60*60,K60,I60,J60,"")</f>
        <v>196489.55645339392</v>
      </c>
      <c r="M60">
        <f t="shared" si="17"/>
        <v>5.0893290109146013E-6</v>
      </c>
    </row>
    <row r="61" spans="1:13" x14ac:dyDescent="0.3">
      <c r="A61">
        <v>24</v>
      </c>
      <c r="B61">
        <f t="shared" si="14"/>
        <v>1.4273315858764326E-6</v>
      </c>
      <c r="C61">
        <f t="shared" si="10"/>
        <v>1.4273315858764326E-6</v>
      </c>
      <c r="D61" t="s">
        <v>23</v>
      </c>
      <c r="E61" t="s">
        <v>19</v>
      </c>
      <c r="F61">
        <v>1</v>
      </c>
      <c r="G61">
        <f t="shared" si="15"/>
        <v>150</v>
      </c>
      <c r="I61">
        <v>2050</v>
      </c>
      <c r="J61" t="s">
        <v>25</v>
      </c>
      <c r="K61">
        <f t="shared" si="16"/>
        <v>152.5</v>
      </c>
      <c r="L61" cm="1">
        <f t="array" ref="L61">STOWA2024_NDJF_T(A61*60,K61,I61,J61,"")</f>
        <v>273075.01451604028</v>
      </c>
      <c r="M61">
        <f t="shared" si="17"/>
        <v>3.6619974250381687E-6</v>
      </c>
    </row>
    <row r="62" spans="1:13" x14ac:dyDescent="0.3">
      <c r="A62">
        <v>24</v>
      </c>
      <c r="B62">
        <f t="shared" si="14"/>
        <v>1.0066148032250599E-6</v>
      </c>
      <c r="C62">
        <f t="shared" si="10"/>
        <v>1.0066148032250599E-6</v>
      </c>
      <c r="D62" t="s">
        <v>23</v>
      </c>
      <c r="E62" t="s">
        <v>19</v>
      </c>
      <c r="F62">
        <v>1</v>
      </c>
      <c r="G62">
        <f t="shared" si="15"/>
        <v>155</v>
      </c>
      <c r="I62">
        <v>2050</v>
      </c>
      <c r="J62" t="s">
        <v>25</v>
      </c>
      <c r="K62">
        <f t="shared" si="16"/>
        <v>157.5</v>
      </c>
      <c r="L62" cm="1">
        <f t="array" ref="L62">STOWA2024_NDJF_T(A62*60,K62,I62,J62,"")</f>
        <v>376593.56199190416</v>
      </c>
      <c r="M62">
        <f t="shared" si="17"/>
        <v>2.6553826218131088E-6</v>
      </c>
    </row>
    <row r="63" spans="1:13" x14ac:dyDescent="0.3">
      <c r="A63">
        <v>24</v>
      </c>
      <c r="B63" s="1">
        <f>M62</f>
        <v>2.6553826218131088E-6</v>
      </c>
      <c r="C63">
        <f t="shared" si="10"/>
        <v>2.6553826218131088E-6</v>
      </c>
      <c r="D63" t="s">
        <v>23</v>
      </c>
      <c r="E63" t="s">
        <v>19</v>
      </c>
      <c r="F63">
        <v>1</v>
      </c>
      <c r="G63">
        <f t="shared" si="15"/>
        <v>160</v>
      </c>
      <c r="I63">
        <v>2050</v>
      </c>
      <c r="J63" t="s">
        <v>25</v>
      </c>
      <c r="K63" s="1">
        <v>999</v>
      </c>
      <c r="L63" cm="1">
        <f t="array" ref="L63">STOWA2024_NDJF_T(A63*60,K63,I63,J63,"")</f>
        <v>1057421706914015.8</v>
      </c>
      <c r="M63">
        <f>1/L63</f>
        <v>9.456964931412317E-16</v>
      </c>
    </row>
    <row r="64" spans="1:13" x14ac:dyDescent="0.3">
      <c r="A64">
        <v>48</v>
      </c>
      <c r="B64" s="1">
        <f>365.25*24/A64 - M64</f>
        <v>162.60562313384085</v>
      </c>
      <c r="C64">
        <f>B64</f>
        <v>162.60562313384085</v>
      </c>
      <c r="D64" t="s">
        <v>23</v>
      </c>
      <c r="E64" t="s">
        <v>19</v>
      </c>
      <c r="F64">
        <v>1</v>
      </c>
      <c r="G64">
        <v>10</v>
      </c>
      <c r="I64">
        <v>2050</v>
      </c>
      <c r="J64" t="s">
        <v>25</v>
      </c>
      <c r="K64" s="1">
        <v>12.5</v>
      </c>
      <c r="L64" cm="1">
        <f t="array" ref="L64">STOWA2024_NDJF_T(A64*60,K64,I64,J64,"")</f>
        <v>4.9951604722043325E-2</v>
      </c>
      <c r="M64">
        <f>1/L64</f>
        <v>20.019376866159146</v>
      </c>
    </row>
    <row r="65" spans="1:13" x14ac:dyDescent="0.3">
      <c r="A65">
        <v>48</v>
      </c>
      <c r="B65">
        <f t="shared" ref="B65:B69" si="18">M64-M65</f>
        <v>10.103931447373693</v>
      </c>
      <c r="C65">
        <f t="shared" ref="C65:C94" si="19">B65</f>
        <v>10.103931447373693</v>
      </c>
      <c r="D65" t="s">
        <v>23</v>
      </c>
      <c r="E65" t="s">
        <v>19</v>
      </c>
      <c r="F65">
        <v>1</v>
      </c>
      <c r="G65">
        <f t="shared" ref="G65:G69" si="20">G64+5</f>
        <v>15</v>
      </c>
      <c r="I65">
        <v>2050</v>
      </c>
      <c r="J65" t="s">
        <v>25</v>
      </c>
      <c r="K65">
        <f t="shared" ref="K65:K69" si="21">AVERAGE(G65:G66)</f>
        <v>17.5</v>
      </c>
      <c r="L65" cm="1">
        <f t="array" ref="L65">STOWA2024_NDJF_T(A65*60,K65,I65,J65,"")</f>
        <v>0.10085275625696405</v>
      </c>
      <c r="M65">
        <f t="shared" ref="M65:M69" si="22">1/L65</f>
        <v>9.9154454187854526</v>
      </c>
    </row>
    <row r="66" spans="1:13" x14ac:dyDescent="0.3">
      <c r="A66">
        <v>48</v>
      </c>
      <c r="B66">
        <f t="shared" si="18"/>
        <v>4.8720781227801568</v>
      </c>
      <c r="C66">
        <f t="shared" si="19"/>
        <v>4.8720781227801568</v>
      </c>
      <c r="D66" t="s">
        <v>23</v>
      </c>
      <c r="E66" t="s">
        <v>19</v>
      </c>
      <c r="F66">
        <v>1</v>
      </c>
      <c r="G66">
        <f t="shared" si="20"/>
        <v>20</v>
      </c>
      <c r="I66">
        <v>2050</v>
      </c>
      <c r="J66" t="s">
        <v>25</v>
      </c>
      <c r="K66">
        <f t="shared" si="21"/>
        <v>22.5</v>
      </c>
      <c r="L66" cm="1">
        <f t="array" ref="L66">STOWA2024_NDJF_T(A66*60,K66,I66,J66,"")</f>
        <v>0.19828022456188565</v>
      </c>
      <c r="M66">
        <f t="shared" si="22"/>
        <v>5.0433672960052958</v>
      </c>
    </row>
    <row r="67" spans="1:13" x14ac:dyDescent="0.3">
      <c r="A67">
        <v>48</v>
      </c>
      <c r="B67">
        <f t="shared" si="18"/>
        <v>2.4140028126225985</v>
      </c>
      <c r="C67">
        <f t="shared" si="19"/>
        <v>2.4140028126225985</v>
      </c>
      <c r="D67" t="s">
        <v>23</v>
      </c>
      <c r="E67" t="s">
        <v>19</v>
      </c>
      <c r="F67">
        <v>1</v>
      </c>
      <c r="G67">
        <f t="shared" si="20"/>
        <v>25</v>
      </c>
      <c r="I67">
        <v>2050</v>
      </c>
      <c r="J67" t="s">
        <v>25</v>
      </c>
      <c r="K67">
        <f t="shared" si="21"/>
        <v>27.5</v>
      </c>
      <c r="L67" cm="1">
        <f t="array" ref="L67">STOWA2024_NDJF_T(A67*60,K67,I67,J67,"")</f>
        <v>0.38032003791026053</v>
      </c>
      <c r="M67">
        <f t="shared" si="22"/>
        <v>2.6293644833826972</v>
      </c>
    </row>
    <row r="68" spans="1:13" x14ac:dyDescent="0.3">
      <c r="A68">
        <v>48</v>
      </c>
      <c r="B68">
        <f t="shared" si="18"/>
        <v>1.2267856707707574</v>
      </c>
      <c r="C68">
        <f t="shared" si="19"/>
        <v>1.2267856707707574</v>
      </c>
      <c r="D68" t="s">
        <v>23</v>
      </c>
      <c r="E68" t="s">
        <v>19</v>
      </c>
      <c r="F68">
        <v>1</v>
      </c>
      <c r="G68">
        <f t="shared" si="20"/>
        <v>30</v>
      </c>
      <c r="I68">
        <v>2050</v>
      </c>
      <c r="J68" t="s">
        <v>25</v>
      </c>
      <c r="K68">
        <f t="shared" si="21"/>
        <v>32.5</v>
      </c>
      <c r="L68" cm="1">
        <f t="array" ref="L68">STOWA2024_NDJF_T(A68*60,K68,I68,J68,"")</f>
        <v>0.7129724126787278</v>
      </c>
      <c r="M68">
        <f t="shared" si="22"/>
        <v>1.4025788126119398</v>
      </c>
    </row>
    <row r="69" spans="1:13" x14ac:dyDescent="0.3">
      <c r="A69">
        <v>48</v>
      </c>
      <c r="B69">
        <f t="shared" si="18"/>
        <v>0.63813655508964484</v>
      </c>
      <c r="C69">
        <f t="shared" si="19"/>
        <v>0.63813655508964484</v>
      </c>
      <c r="D69" t="s">
        <v>23</v>
      </c>
      <c r="E69" t="s">
        <v>19</v>
      </c>
      <c r="F69">
        <v>1</v>
      </c>
      <c r="G69">
        <f t="shared" si="20"/>
        <v>35</v>
      </c>
      <c r="I69">
        <v>2050</v>
      </c>
      <c r="J69" t="s">
        <v>25</v>
      </c>
      <c r="K69">
        <f t="shared" si="21"/>
        <v>37.5</v>
      </c>
      <c r="L69" cm="1">
        <f t="array" ref="L69">STOWA2024_NDJF_T(A69*60,K69,I69,J69,"")</f>
        <v>1.3081432772191233</v>
      </c>
      <c r="M69">
        <f t="shared" si="22"/>
        <v>0.764442257522295</v>
      </c>
    </row>
    <row r="70" spans="1:13" x14ac:dyDescent="0.3">
      <c r="A70">
        <v>48</v>
      </c>
      <c r="B70">
        <f>M69-M70</f>
        <v>0.3394526048377392</v>
      </c>
      <c r="C70">
        <f t="shared" si="19"/>
        <v>0.3394526048377392</v>
      </c>
      <c r="D70" t="s">
        <v>23</v>
      </c>
      <c r="E70" t="s">
        <v>19</v>
      </c>
      <c r="F70">
        <v>1</v>
      </c>
      <c r="G70">
        <f>G69+5</f>
        <v>40</v>
      </c>
      <c r="I70">
        <v>2050</v>
      </c>
      <c r="J70" t="s">
        <v>25</v>
      </c>
      <c r="K70">
        <f>AVERAGE(G70:G71)</f>
        <v>42.5</v>
      </c>
      <c r="L70" cm="1">
        <f t="array" ref="L70">STOWA2024_NDJF_T(A70*60,K70,I70,J70,"")</f>
        <v>2.3529984640408168</v>
      </c>
      <c r="M70">
        <f>1/L70</f>
        <v>0.4249896526845558</v>
      </c>
    </row>
    <row r="71" spans="1:13" x14ac:dyDescent="0.3">
      <c r="A71">
        <v>48</v>
      </c>
      <c r="B71">
        <f t="shared" ref="B71:B93" si="23">M70-M71</f>
        <v>0.18426213567124905</v>
      </c>
      <c r="C71">
        <f t="shared" si="19"/>
        <v>0.18426213567124905</v>
      </c>
      <c r="D71" t="s">
        <v>23</v>
      </c>
      <c r="E71" t="s">
        <v>19</v>
      </c>
      <c r="F71">
        <v>1</v>
      </c>
      <c r="G71">
        <f t="shared" ref="G71:G94" si="24">G70+5</f>
        <v>45</v>
      </c>
      <c r="I71">
        <v>2050</v>
      </c>
      <c r="J71" t="s">
        <v>25</v>
      </c>
      <c r="K71">
        <f t="shared" ref="K71:K93" si="25">AVERAGE(G71:G72)</f>
        <v>47.5</v>
      </c>
      <c r="L71" cm="1">
        <f t="array" ref="L71">STOWA2024_NDJF_T(A71*60,K71,I71,J71,"")</f>
        <v>4.1540743343633739</v>
      </c>
      <c r="M71">
        <f t="shared" ref="M71:M93" si="26">1/L71</f>
        <v>0.24072751701330675</v>
      </c>
    </row>
    <row r="72" spans="1:13" x14ac:dyDescent="0.3">
      <c r="A72">
        <v>48</v>
      </c>
      <c r="B72">
        <f t="shared" si="23"/>
        <v>0.10195927252844919</v>
      </c>
      <c r="C72">
        <f t="shared" si="19"/>
        <v>0.10195927252844919</v>
      </c>
      <c r="D72" t="s">
        <v>23</v>
      </c>
      <c r="E72" t="s">
        <v>19</v>
      </c>
      <c r="F72">
        <v>1</v>
      </c>
      <c r="G72">
        <f t="shared" si="24"/>
        <v>50</v>
      </c>
      <c r="I72">
        <v>2050</v>
      </c>
      <c r="J72" t="s">
        <v>25</v>
      </c>
      <c r="K72">
        <f t="shared" si="25"/>
        <v>52.5</v>
      </c>
      <c r="L72" cm="1">
        <f t="array" ref="L72">STOWA2024_NDJF_T(A72*60,K72,I72,J72,"")</f>
        <v>7.2062596432797008</v>
      </c>
      <c r="M72">
        <f t="shared" si="26"/>
        <v>0.13876824448485756</v>
      </c>
    </row>
    <row r="73" spans="1:13" x14ac:dyDescent="0.3">
      <c r="A73">
        <v>48</v>
      </c>
      <c r="B73">
        <f t="shared" si="23"/>
        <v>5.744561741958093E-2</v>
      </c>
      <c r="C73">
        <f t="shared" si="19"/>
        <v>5.744561741958093E-2</v>
      </c>
      <c r="D73" t="s">
        <v>23</v>
      </c>
      <c r="E73" t="s">
        <v>19</v>
      </c>
      <c r="F73">
        <v>1</v>
      </c>
      <c r="G73">
        <f t="shared" si="24"/>
        <v>55</v>
      </c>
      <c r="I73">
        <v>2050</v>
      </c>
      <c r="J73" t="s">
        <v>25</v>
      </c>
      <c r="K73">
        <f t="shared" si="25"/>
        <v>57.5</v>
      </c>
      <c r="L73" cm="1">
        <f t="array" ref="L73">STOWA2024_NDJF_T(A73*60,K73,I73,J73,"")</f>
        <v>12.296700636556082</v>
      </c>
      <c r="M73">
        <f t="shared" si="26"/>
        <v>8.1322627065276626E-2</v>
      </c>
    </row>
    <row r="74" spans="1:13" x14ac:dyDescent="0.3">
      <c r="A74">
        <v>48</v>
      </c>
      <c r="B74">
        <f t="shared" si="23"/>
        <v>3.2919341913116289E-2</v>
      </c>
      <c r="C74">
        <f t="shared" si="19"/>
        <v>3.2919341913116289E-2</v>
      </c>
      <c r="D74" t="s">
        <v>23</v>
      </c>
      <c r="E74" t="s">
        <v>19</v>
      </c>
      <c r="F74">
        <v>1</v>
      </c>
      <c r="G74">
        <f t="shared" si="24"/>
        <v>60</v>
      </c>
      <c r="I74">
        <v>2050</v>
      </c>
      <c r="J74" t="s">
        <v>25</v>
      </c>
      <c r="K74">
        <f t="shared" si="25"/>
        <v>62.5</v>
      </c>
      <c r="L74" cm="1">
        <f t="array" ref="L74">STOWA2024_NDJF_T(A74*60,K74,I74,J74,"")</f>
        <v>20.659754743018055</v>
      </c>
      <c r="M74">
        <f t="shared" si="26"/>
        <v>4.8403285152160337E-2</v>
      </c>
    </row>
    <row r="75" spans="1:13" x14ac:dyDescent="0.3">
      <c r="A75">
        <v>48</v>
      </c>
      <c r="B75">
        <f t="shared" si="23"/>
        <v>1.9168172184119245E-2</v>
      </c>
      <c r="C75">
        <f t="shared" si="19"/>
        <v>1.9168172184119245E-2</v>
      </c>
      <c r="D75" t="s">
        <v>23</v>
      </c>
      <c r="E75" t="s">
        <v>19</v>
      </c>
      <c r="F75">
        <v>1</v>
      </c>
      <c r="G75">
        <f t="shared" si="24"/>
        <v>65</v>
      </c>
      <c r="I75">
        <v>2050</v>
      </c>
      <c r="J75" t="s">
        <v>25</v>
      </c>
      <c r="K75">
        <f t="shared" si="25"/>
        <v>67.5</v>
      </c>
      <c r="L75" cm="1">
        <f t="array" ref="L75">STOWA2024_NDJF_T(A75*60,K75,I75,J75,"")</f>
        <v>34.205443334293548</v>
      </c>
      <c r="M75">
        <f t="shared" si="26"/>
        <v>2.9235112968041092E-2</v>
      </c>
    </row>
    <row r="76" spans="1:13" x14ac:dyDescent="0.3">
      <c r="A76">
        <v>48</v>
      </c>
      <c r="B76">
        <f t="shared" si="23"/>
        <v>1.1331245908725592E-2</v>
      </c>
      <c r="C76">
        <f t="shared" si="19"/>
        <v>1.1331245908725592E-2</v>
      </c>
      <c r="D76" t="s">
        <v>23</v>
      </c>
      <c r="E76" t="s">
        <v>19</v>
      </c>
      <c r="F76">
        <v>1</v>
      </c>
      <c r="G76">
        <f t="shared" si="24"/>
        <v>70</v>
      </c>
      <c r="I76">
        <v>2050</v>
      </c>
      <c r="J76" t="s">
        <v>25</v>
      </c>
      <c r="K76">
        <f t="shared" si="25"/>
        <v>72.5</v>
      </c>
      <c r="L76" cm="1">
        <f t="array" ref="L76">STOWA2024_NDJF_T(A76*60,K76,I76,J76,"")</f>
        <v>55.853855297685165</v>
      </c>
      <c r="M76">
        <f t="shared" si="26"/>
        <v>1.7903867059315501E-2</v>
      </c>
    </row>
    <row r="77" spans="1:13" x14ac:dyDescent="0.3">
      <c r="A77">
        <v>48</v>
      </c>
      <c r="B77">
        <f t="shared" si="23"/>
        <v>6.794741959964214E-3</v>
      </c>
      <c r="C77">
        <f t="shared" si="19"/>
        <v>6.794741959964214E-3</v>
      </c>
      <c r="D77" t="s">
        <v>23</v>
      </c>
      <c r="E77" t="s">
        <v>19</v>
      </c>
      <c r="F77">
        <v>1</v>
      </c>
      <c r="G77">
        <f t="shared" si="24"/>
        <v>75</v>
      </c>
      <c r="I77">
        <v>2050</v>
      </c>
      <c r="J77" t="s">
        <v>25</v>
      </c>
      <c r="K77">
        <f t="shared" si="25"/>
        <v>77.5</v>
      </c>
      <c r="L77" cm="1">
        <f t="array" ref="L77">STOWA2024_NDJF_T(A77*60,K77,I77,J77,"")</f>
        <v>90.016089571121555</v>
      </c>
      <c r="M77">
        <f t="shared" si="26"/>
        <v>1.1109125099351287E-2</v>
      </c>
    </row>
    <row r="78" spans="1:13" x14ac:dyDescent="0.3">
      <c r="A78">
        <v>48</v>
      </c>
      <c r="B78">
        <f t="shared" si="23"/>
        <v>4.129891699494178E-3</v>
      </c>
      <c r="C78">
        <f t="shared" si="19"/>
        <v>4.129891699494178E-3</v>
      </c>
      <c r="D78" t="s">
        <v>23</v>
      </c>
      <c r="E78" t="s">
        <v>19</v>
      </c>
      <c r="F78">
        <v>1</v>
      </c>
      <c r="G78">
        <f t="shared" si="24"/>
        <v>80</v>
      </c>
      <c r="I78">
        <v>2050</v>
      </c>
      <c r="J78" t="s">
        <v>25</v>
      </c>
      <c r="K78">
        <f t="shared" si="25"/>
        <v>82.5</v>
      </c>
      <c r="L78" cm="1">
        <f t="array" ref="L78">STOWA2024_NDJF_T(A78*60,K78,I78,J78,"")</f>
        <v>143.28221205791365</v>
      </c>
      <c r="M78">
        <f t="shared" si="26"/>
        <v>6.9792333998571088E-3</v>
      </c>
    </row>
    <row r="79" spans="1:13" x14ac:dyDescent="0.3">
      <c r="A79">
        <v>48</v>
      </c>
      <c r="B79">
        <f t="shared" si="23"/>
        <v>2.5425288124266802E-3</v>
      </c>
      <c r="C79">
        <f t="shared" si="19"/>
        <v>2.5425288124266802E-3</v>
      </c>
      <c r="D79" t="s">
        <v>23</v>
      </c>
      <c r="E79" t="s">
        <v>19</v>
      </c>
      <c r="F79">
        <v>1</v>
      </c>
      <c r="G79">
        <f t="shared" si="24"/>
        <v>85</v>
      </c>
      <c r="I79">
        <v>2050</v>
      </c>
      <c r="J79" t="s">
        <v>25</v>
      </c>
      <c r="K79">
        <f t="shared" si="25"/>
        <v>87.5</v>
      </c>
      <c r="L79" cm="1">
        <f t="array" ref="L79">STOWA2024_NDJF_T(A79*60,K79,I79,J79,"")</f>
        <v>225.39251381150939</v>
      </c>
      <c r="M79">
        <f t="shared" si="26"/>
        <v>4.4367045874304286E-3</v>
      </c>
    </row>
    <row r="80" spans="1:13" x14ac:dyDescent="0.3">
      <c r="A80">
        <v>48</v>
      </c>
      <c r="B80">
        <f t="shared" si="23"/>
        <v>1.5844986787210027E-3</v>
      </c>
      <c r="C80">
        <f t="shared" si="19"/>
        <v>1.5844986787210027E-3</v>
      </c>
      <c r="D80" t="s">
        <v>23</v>
      </c>
      <c r="E80" t="s">
        <v>19</v>
      </c>
      <c r="F80">
        <v>1</v>
      </c>
      <c r="G80">
        <f t="shared" si="24"/>
        <v>90</v>
      </c>
      <c r="I80">
        <v>2050</v>
      </c>
      <c r="J80" t="s">
        <v>25</v>
      </c>
      <c r="K80">
        <f t="shared" si="25"/>
        <v>92.5</v>
      </c>
      <c r="L80" cm="1">
        <f t="array" ref="L80">STOWA2024_NDJF_T(A80*60,K80,I80,J80,"")</f>
        <v>350.60582300402103</v>
      </c>
      <c r="M80">
        <f t="shared" si="26"/>
        <v>2.8522059087094259E-3</v>
      </c>
    </row>
    <row r="81" spans="1:13" x14ac:dyDescent="0.3">
      <c r="A81">
        <v>48</v>
      </c>
      <c r="B81">
        <f t="shared" si="23"/>
        <v>9.9897237612659329E-4</v>
      </c>
      <c r="C81">
        <f t="shared" si="19"/>
        <v>9.9897237612659329E-4</v>
      </c>
      <c r="D81" t="s">
        <v>23</v>
      </c>
      <c r="E81" t="s">
        <v>19</v>
      </c>
      <c r="F81">
        <v>1</v>
      </c>
      <c r="G81">
        <f t="shared" si="24"/>
        <v>95</v>
      </c>
      <c r="I81">
        <v>2050</v>
      </c>
      <c r="J81" t="s">
        <v>25</v>
      </c>
      <c r="K81">
        <f t="shared" si="25"/>
        <v>97.5</v>
      </c>
      <c r="L81" cm="1">
        <f t="array" ref="L81">STOWA2024_NDJF_T(A81*60,K81,I81,J81,"")</f>
        <v>539.59740228006251</v>
      </c>
      <c r="M81">
        <f t="shared" si="26"/>
        <v>1.8532335325828326E-3</v>
      </c>
    </row>
    <row r="82" spans="1:13" x14ac:dyDescent="0.3">
      <c r="A82">
        <v>48</v>
      </c>
      <c r="B82">
        <f t="shared" si="23"/>
        <v>6.3677518079862327E-4</v>
      </c>
      <c r="C82">
        <f t="shared" si="19"/>
        <v>6.3677518079862327E-4</v>
      </c>
      <c r="D82" t="s">
        <v>23</v>
      </c>
      <c r="E82" t="s">
        <v>19</v>
      </c>
      <c r="F82">
        <v>1</v>
      </c>
      <c r="G82">
        <f t="shared" si="24"/>
        <v>100</v>
      </c>
      <c r="I82">
        <v>2050</v>
      </c>
      <c r="J82" t="s">
        <v>25</v>
      </c>
      <c r="K82">
        <f t="shared" si="25"/>
        <v>102.5</v>
      </c>
      <c r="L82" cm="1">
        <f t="array" ref="L82">STOWA2024_NDJF_T(A82*60,K82,I82,J82,"")</f>
        <v>822.05855920449346</v>
      </c>
      <c r="M82">
        <f t="shared" si="26"/>
        <v>1.2164583517842093E-3</v>
      </c>
    </row>
    <row r="83" spans="1:13" x14ac:dyDescent="0.3">
      <c r="A83">
        <v>48</v>
      </c>
      <c r="B83">
        <f t="shared" si="23"/>
        <v>4.1019820405654506E-4</v>
      </c>
      <c r="C83">
        <f t="shared" si="19"/>
        <v>4.1019820405654506E-4</v>
      </c>
      <c r="D83" t="s">
        <v>23</v>
      </c>
      <c r="E83" t="s">
        <v>19</v>
      </c>
      <c r="F83">
        <v>1</v>
      </c>
      <c r="G83">
        <f t="shared" si="24"/>
        <v>105</v>
      </c>
      <c r="I83">
        <v>2050</v>
      </c>
      <c r="J83" t="s">
        <v>25</v>
      </c>
      <c r="K83">
        <f t="shared" si="25"/>
        <v>107.5</v>
      </c>
      <c r="L83" cm="1">
        <f t="array" ref="L83">STOWA2024_NDJF_T(A83*60,K83,I83,J83,"")</f>
        <v>1240.2944667653057</v>
      </c>
      <c r="M83">
        <f t="shared" si="26"/>
        <v>8.0626014772766424E-4</v>
      </c>
    </row>
    <row r="84" spans="1:13" x14ac:dyDescent="0.3">
      <c r="A84">
        <v>48</v>
      </c>
      <c r="B84">
        <f t="shared" si="23"/>
        <v>2.6690549354733886E-4</v>
      </c>
      <c r="C84">
        <f t="shared" si="19"/>
        <v>2.6690549354733886E-4</v>
      </c>
      <c r="D84" t="s">
        <v>23</v>
      </c>
      <c r="E84" t="s">
        <v>19</v>
      </c>
      <c r="F84">
        <v>1</v>
      </c>
      <c r="G84">
        <f t="shared" si="24"/>
        <v>110</v>
      </c>
      <c r="I84">
        <v>2050</v>
      </c>
      <c r="J84" t="s">
        <v>25</v>
      </c>
      <c r="K84">
        <f t="shared" si="25"/>
        <v>112.5</v>
      </c>
      <c r="L84" cm="1">
        <f t="array" ref="L84">STOWA2024_NDJF_T(A84*60,K84,I84,J84,"")</f>
        <v>1854.067619977679</v>
      </c>
      <c r="M84">
        <f t="shared" si="26"/>
        <v>5.3935465418032539E-4</v>
      </c>
    </row>
    <row r="85" spans="1:13" x14ac:dyDescent="0.3">
      <c r="A85">
        <v>48</v>
      </c>
      <c r="B85">
        <f t="shared" si="23"/>
        <v>1.7533830989753963E-4</v>
      </c>
      <c r="C85">
        <f t="shared" si="19"/>
        <v>1.7533830989753963E-4</v>
      </c>
      <c r="D85" t="s">
        <v>23</v>
      </c>
      <c r="E85" t="s">
        <v>19</v>
      </c>
      <c r="F85">
        <v>1</v>
      </c>
      <c r="G85">
        <f t="shared" si="24"/>
        <v>115</v>
      </c>
      <c r="I85">
        <v>2050</v>
      </c>
      <c r="J85" t="s">
        <v>25</v>
      </c>
      <c r="K85">
        <f t="shared" si="25"/>
        <v>117.5</v>
      </c>
      <c r="L85" cm="1">
        <f t="array" ref="L85">STOWA2024_NDJF_T(A85*60,K85,I85,J85,"")</f>
        <v>2747.129395989843</v>
      </c>
      <c r="M85">
        <f t="shared" si="26"/>
        <v>3.6401634428278576E-4</v>
      </c>
    </row>
    <row r="86" spans="1:13" x14ac:dyDescent="0.3">
      <c r="A86">
        <v>48</v>
      </c>
      <c r="B86">
        <f t="shared" si="23"/>
        <v>1.1624971729733477E-4</v>
      </c>
      <c r="C86">
        <f t="shared" si="19"/>
        <v>1.1624971729733477E-4</v>
      </c>
      <c r="D86" t="s">
        <v>23</v>
      </c>
      <c r="E86" t="s">
        <v>19</v>
      </c>
      <c r="F86">
        <v>1</v>
      </c>
      <c r="G86">
        <f t="shared" si="24"/>
        <v>120</v>
      </c>
      <c r="I86">
        <v>2050</v>
      </c>
      <c r="J86" t="s">
        <v>25</v>
      </c>
      <c r="K86">
        <f t="shared" si="25"/>
        <v>122.5</v>
      </c>
      <c r="L86" cm="1">
        <f t="array" ref="L86">STOWA2024_NDJF_T(A86*60,K86,I86,J86,"")</f>
        <v>4036.0560748914772</v>
      </c>
      <c r="M86">
        <f t="shared" si="26"/>
        <v>2.4776662698545098E-4</v>
      </c>
    </row>
    <row r="87" spans="1:13" x14ac:dyDescent="0.3">
      <c r="A87">
        <v>48</v>
      </c>
      <c r="B87">
        <f t="shared" si="23"/>
        <v>7.7751228399736415E-5</v>
      </c>
      <c r="C87">
        <f t="shared" si="19"/>
        <v>7.7751228399736415E-5</v>
      </c>
      <c r="D87" t="s">
        <v>23</v>
      </c>
      <c r="E87" t="s">
        <v>19</v>
      </c>
      <c r="F87">
        <v>1</v>
      </c>
      <c r="G87">
        <f t="shared" si="24"/>
        <v>125</v>
      </c>
      <c r="I87">
        <v>2050</v>
      </c>
      <c r="J87" t="s">
        <v>25</v>
      </c>
      <c r="K87">
        <f t="shared" si="25"/>
        <v>127.5</v>
      </c>
      <c r="L87" cm="1">
        <f t="array" ref="L87">STOWA2024_NDJF_T(A87*60,K87,I87,J87,"")</f>
        <v>5881.820166400059</v>
      </c>
      <c r="M87">
        <f t="shared" si="26"/>
        <v>1.7001539858571457E-4</v>
      </c>
    </row>
    <row r="88" spans="1:13" x14ac:dyDescent="0.3">
      <c r="A88">
        <v>48</v>
      </c>
      <c r="B88">
        <f t="shared" si="23"/>
        <v>5.2440577864840268E-5</v>
      </c>
      <c r="C88">
        <f t="shared" si="19"/>
        <v>5.2440577864840268E-5</v>
      </c>
      <c r="D88" t="s">
        <v>23</v>
      </c>
      <c r="E88" t="s">
        <v>19</v>
      </c>
      <c r="F88">
        <v>1</v>
      </c>
      <c r="G88">
        <f t="shared" si="24"/>
        <v>130</v>
      </c>
      <c r="I88">
        <v>2050</v>
      </c>
      <c r="J88" t="s">
        <v>25</v>
      </c>
      <c r="K88">
        <f t="shared" si="25"/>
        <v>132.5</v>
      </c>
      <c r="L88" cm="1">
        <f t="array" ref="L88">STOWA2024_NDJF_T(A88*60,K88,I88,J88,"")</f>
        <v>8505.2224096009995</v>
      </c>
      <c r="M88">
        <f t="shared" si="26"/>
        <v>1.175748207208743E-4</v>
      </c>
    </row>
    <row r="89" spans="1:13" x14ac:dyDescent="0.3">
      <c r="A89">
        <v>48</v>
      </c>
      <c r="B89">
        <f t="shared" si="23"/>
        <v>3.5656904986636315E-5</v>
      </c>
      <c r="C89">
        <f t="shared" si="19"/>
        <v>3.5656904986636315E-5</v>
      </c>
      <c r="D89" t="s">
        <v>23</v>
      </c>
      <c r="E89" t="s">
        <v>19</v>
      </c>
      <c r="F89">
        <v>1</v>
      </c>
      <c r="G89">
        <f t="shared" si="24"/>
        <v>135</v>
      </c>
      <c r="I89">
        <v>2050</v>
      </c>
      <c r="J89" t="s">
        <v>25</v>
      </c>
      <c r="K89">
        <f t="shared" si="25"/>
        <v>137.5</v>
      </c>
      <c r="L89" cm="1">
        <f t="array" ref="L89">STOWA2024_NDJF_T(A89*60,K89,I89,J89,"")</f>
        <v>12207.341837703094</v>
      </c>
      <c r="M89">
        <f t="shared" si="26"/>
        <v>8.1917915734237986E-5</v>
      </c>
    </row>
    <row r="90" spans="1:13" x14ac:dyDescent="0.3">
      <c r="A90">
        <v>48</v>
      </c>
      <c r="B90">
        <f t="shared" si="23"/>
        <v>2.4432373021119926E-5</v>
      </c>
      <c r="C90">
        <f t="shared" si="19"/>
        <v>2.4432373021119926E-5</v>
      </c>
      <c r="D90" t="s">
        <v>23</v>
      </c>
      <c r="E90" t="s">
        <v>19</v>
      </c>
      <c r="F90">
        <v>1</v>
      </c>
      <c r="G90">
        <f t="shared" si="24"/>
        <v>140</v>
      </c>
      <c r="I90">
        <v>2050</v>
      </c>
      <c r="J90" t="s">
        <v>25</v>
      </c>
      <c r="K90">
        <f t="shared" si="25"/>
        <v>142.5</v>
      </c>
      <c r="L90" cm="1">
        <f t="array" ref="L90">STOWA2024_NDJF_T(A90*60,K90,I90,J90,"")</f>
        <v>17395.678161907697</v>
      </c>
      <c r="M90">
        <f t="shared" si="26"/>
        <v>5.748554271311806E-5</v>
      </c>
    </row>
    <row r="91" spans="1:13" x14ac:dyDescent="0.3">
      <c r="A91">
        <v>48</v>
      </c>
      <c r="B91">
        <f t="shared" si="23"/>
        <v>1.6866482243823797E-5</v>
      </c>
      <c r="C91">
        <f t="shared" si="19"/>
        <v>1.6866482243823797E-5</v>
      </c>
      <c r="D91" t="s">
        <v>23</v>
      </c>
      <c r="E91" t="s">
        <v>19</v>
      </c>
      <c r="F91">
        <v>1</v>
      </c>
      <c r="G91">
        <f t="shared" si="24"/>
        <v>145</v>
      </c>
      <c r="I91">
        <v>2050</v>
      </c>
      <c r="J91" t="s">
        <v>25</v>
      </c>
      <c r="K91">
        <f t="shared" si="25"/>
        <v>147.5</v>
      </c>
      <c r="L91" cm="1">
        <f t="array" ref="L91">STOWA2024_NDJF_T(A91*60,K91,I91,J91,"")</f>
        <v>24618.984005204751</v>
      </c>
      <c r="M91">
        <f t="shared" si="26"/>
        <v>4.0619060469294264E-5</v>
      </c>
    </row>
    <row r="92" spans="1:13" x14ac:dyDescent="0.3">
      <c r="A92">
        <v>48</v>
      </c>
      <c r="B92">
        <f t="shared" si="23"/>
        <v>1.1727003316514684E-5</v>
      </c>
      <c r="C92">
        <f t="shared" si="19"/>
        <v>1.1727003316514684E-5</v>
      </c>
      <c r="D92" t="s">
        <v>23</v>
      </c>
      <c r="E92" t="s">
        <v>19</v>
      </c>
      <c r="F92">
        <v>1</v>
      </c>
      <c r="G92">
        <f t="shared" si="24"/>
        <v>150</v>
      </c>
      <c r="I92">
        <v>2050</v>
      </c>
      <c r="J92" t="s">
        <v>25</v>
      </c>
      <c r="K92">
        <f t="shared" si="25"/>
        <v>152.5</v>
      </c>
      <c r="L92" cm="1">
        <f t="array" ref="L92">STOWA2024_NDJF_T(A92*60,K92,I92,J92,"")</f>
        <v>34611.588739149171</v>
      </c>
      <c r="M92">
        <f t="shared" si="26"/>
        <v>2.889205715277958E-5</v>
      </c>
    </row>
    <row r="93" spans="1:13" x14ac:dyDescent="0.3">
      <c r="A93">
        <v>48</v>
      </c>
      <c r="B93">
        <f t="shared" si="23"/>
        <v>8.2098596170020027E-6</v>
      </c>
      <c r="C93">
        <f t="shared" si="19"/>
        <v>8.2098596170020027E-6</v>
      </c>
      <c r="D93" t="s">
        <v>23</v>
      </c>
      <c r="E93" t="s">
        <v>19</v>
      </c>
      <c r="F93">
        <v>1</v>
      </c>
      <c r="G93">
        <f t="shared" si="24"/>
        <v>155</v>
      </c>
      <c r="I93">
        <v>2050</v>
      </c>
      <c r="J93" t="s">
        <v>25</v>
      </c>
      <c r="K93">
        <f t="shared" si="25"/>
        <v>157.5</v>
      </c>
      <c r="L93" cm="1">
        <f t="array" ref="L93">STOWA2024_NDJF_T(A93*60,K93,I93,J93,"")</f>
        <v>48350.76148316091</v>
      </c>
      <c r="M93">
        <f t="shared" si="26"/>
        <v>2.0682197535777577E-5</v>
      </c>
    </row>
    <row r="94" spans="1:13" x14ac:dyDescent="0.3">
      <c r="A94">
        <v>48</v>
      </c>
      <c r="B94" s="1">
        <f>M93</f>
        <v>2.0682197535777577E-5</v>
      </c>
      <c r="C94">
        <f t="shared" si="19"/>
        <v>2.0682197535777577E-5</v>
      </c>
      <c r="D94" t="s">
        <v>23</v>
      </c>
      <c r="E94" t="s">
        <v>19</v>
      </c>
      <c r="F94">
        <v>1</v>
      </c>
      <c r="G94">
        <f t="shared" si="24"/>
        <v>160</v>
      </c>
      <c r="I94">
        <v>2050</v>
      </c>
      <c r="J94" t="s">
        <v>25</v>
      </c>
      <c r="K94" s="1">
        <v>999</v>
      </c>
      <c r="L94" cm="1">
        <f t="array" ref="L94">STOWA2024_NDJF_T(A94*60,K94,I94,J94,"")</f>
        <v>5783180162523653</v>
      </c>
      <c r="M94">
        <f>1/L94</f>
        <v>1.7291524246127272E-16</v>
      </c>
    </row>
    <row r="95" spans="1:13" x14ac:dyDescent="0.3">
      <c r="A95">
        <v>96</v>
      </c>
      <c r="B95" s="1">
        <f>365.25*24/A95 - M95</f>
        <v>64.833196842404988</v>
      </c>
      <c r="C95">
        <f>B95</f>
        <v>64.833196842404988</v>
      </c>
      <c r="D95" t="s">
        <v>23</v>
      </c>
      <c r="E95" t="s">
        <v>19</v>
      </c>
      <c r="F95">
        <v>1</v>
      </c>
      <c r="G95">
        <v>10</v>
      </c>
      <c r="I95">
        <v>2050</v>
      </c>
      <c r="J95" t="s">
        <v>25</v>
      </c>
      <c r="K95" s="1">
        <v>12.5</v>
      </c>
      <c r="L95" cm="1">
        <f t="array" ref="L95">STOWA2024_NDJF_T(A95*60,K95,I95,J95,"")</f>
        <v>3.7765344278449103E-2</v>
      </c>
      <c r="M95">
        <f>1/L95</f>
        <v>26.479303157595009</v>
      </c>
    </row>
    <row r="96" spans="1:13" x14ac:dyDescent="0.3">
      <c r="A96">
        <v>96</v>
      </c>
      <c r="B96">
        <f t="shared" ref="B96:B100" si="27">M95-M96</f>
        <v>10.024436676477837</v>
      </c>
      <c r="C96">
        <f t="shared" ref="C96:C125" si="28">B96</f>
        <v>10.024436676477837</v>
      </c>
      <c r="D96" t="s">
        <v>23</v>
      </c>
      <c r="E96" t="s">
        <v>19</v>
      </c>
      <c r="F96">
        <v>1</v>
      </c>
      <c r="G96">
        <f t="shared" ref="G96:G100" si="29">G95+5</f>
        <v>15</v>
      </c>
      <c r="I96">
        <v>2050</v>
      </c>
      <c r="J96" t="s">
        <v>25</v>
      </c>
      <c r="K96">
        <f t="shared" ref="K96:K100" si="30">AVERAGE(G96:G97)</f>
        <v>17.5</v>
      </c>
      <c r="L96" cm="1">
        <f t="array" ref="L96">STOWA2024_NDJF_T(A96*60,K96,I96,J96,"")</f>
        <v>6.0772295001454597E-2</v>
      </c>
      <c r="M96">
        <f t="shared" ref="M96:M100" si="31">1/L96</f>
        <v>16.454866481117172</v>
      </c>
    </row>
    <row r="97" spans="1:13" x14ac:dyDescent="0.3">
      <c r="A97">
        <v>96</v>
      </c>
      <c r="B97">
        <f t="shared" si="27"/>
        <v>6.1788332559850083</v>
      </c>
      <c r="C97">
        <f t="shared" si="28"/>
        <v>6.1788332559850083</v>
      </c>
      <c r="D97" t="s">
        <v>23</v>
      </c>
      <c r="E97" t="s">
        <v>19</v>
      </c>
      <c r="F97">
        <v>1</v>
      </c>
      <c r="G97">
        <f t="shared" si="29"/>
        <v>20</v>
      </c>
      <c r="I97">
        <v>2050</v>
      </c>
      <c r="J97" t="s">
        <v>25</v>
      </c>
      <c r="K97">
        <f t="shared" si="30"/>
        <v>22.5</v>
      </c>
      <c r="L97" cm="1">
        <f t="array" ref="L97">STOWA2024_NDJF_T(A97*60,K97,I97,J97,"")</f>
        <v>9.7313815369367757E-2</v>
      </c>
      <c r="M97">
        <f t="shared" si="31"/>
        <v>10.276033225132164</v>
      </c>
    </row>
    <row r="98" spans="1:13" x14ac:dyDescent="0.3">
      <c r="A98">
        <v>96</v>
      </c>
      <c r="B98">
        <f t="shared" si="27"/>
        <v>3.8277309474035777</v>
      </c>
      <c r="C98">
        <f t="shared" si="28"/>
        <v>3.8277309474035777</v>
      </c>
      <c r="D98" t="s">
        <v>23</v>
      </c>
      <c r="E98" t="s">
        <v>19</v>
      </c>
      <c r="F98">
        <v>1</v>
      </c>
      <c r="G98">
        <f t="shared" si="29"/>
        <v>25</v>
      </c>
      <c r="I98">
        <v>2050</v>
      </c>
      <c r="J98" t="s">
        <v>25</v>
      </c>
      <c r="K98">
        <f t="shared" si="30"/>
        <v>27.5</v>
      </c>
      <c r="L98" cm="1">
        <f t="array" ref="L98">STOWA2024_NDJF_T(A98*60,K98,I98,J98,"")</f>
        <v>0.15507957861309349</v>
      </c>
      <c r="M98">
        <f t="shared" si="31"/>
        <v>6.4483022777285859</v>
      </c>
    </row>
    <row r="99" spans="1:13" x14ac:dyDescent="0.3">
      <c r="A99">
        <v>96</v>
      </c>
      <c r="B99">
        <f t="shared" si="27"/>
        <v>2.3826717192237794</v>
      </c>
      <c r="C99">
        <f t="shared" si="28"/>
        <v>2.3826717192237794</v>
      </c>
      <c r="D99" t="s">
        <v>23</v>
      </c>
      <c r="E99" t="s">
        <v>19</v>
      </c>
      <c r="F99">
        <v>1</v>
      </c>
      <c r="G99">
        <f t="shared" si="29"/>
        <v>30</v>
      </c>
      <c r="I99">
        <v>2050</v>
      </c>
      <c r="J99" t="s">
        <v>25</v>
      </c>
      <c r="K99">
        <f t="shared" si="30"/>
        <v>32.5</v>
      </c>
      <c r="L99" cm="1">
        <f t="array" ref="L99">STOWA2024_NDJF_T(A99*60,K99,I99,J99,"")</f>
        <v>0.24596430630129959</v>
      </c>
      <c r="M99">
        <f t="shared" si="31"/>
        <v>4.0656305585048065</v>
      </c>
    </row>
    <row r="100" spans="1:13" x14ac:dyDescent="0.3">
      <c r="A100">
        <v>96</v>
      </c>
      <c r="B100">
        <f t="shared" si="27"/>
        <v>1.4903716206538289</v>
      </c>
      <c r="C100">
        <f t="shared" si="28"/>
        <v>1.4903716206538289</v>
      </c>
      <c r="D100" t="s">
        <v>23</v>
      </c>
      <c r="E100" t="s">
        <v>19</v>
      </c>
      <c r="F100">
        <v>1</v>
      </c>
      <c r="G100">
        <f t="shared" si="29"/>
        <v>35</v>
      </c>
      <c r="I100">
        <v>2050</v>
      </c>
      <c r="J100" t="s">
        <v>25</v>
      </c>
      <c r="K100">
        <f t="shared" si="30"/>
        <v>37.5</v>
      </c>
      <c r="L100" cm="1">
        <f t="array" ref="L100">STOWA2024_NDJF_T(A100*60,K100,I100,J100,"")</f>
        <v>0.38831046668824998</v>
      </c>
      <c r="M100">
        <f t="shared" si="31"/>
        <v>2.5752589378509776</v>
      </c>
    </row>
    <row r="101" spans="1:13" x14ac:dyDescent="0.3">
      <c r="A101">
        <v>96</v>
      </c>
      <c r="B101">
        <f>M100-M101</f>
        <v>0.93662256139144184</v>
      </c>
      <c r="C101">
        <f t="shared" si="28"/>
        <v>0.93662256139144184</v>
      </c>
      <c r="D101" t="s">
        <v>23</v>
      </c>
      <c r="E101" t="s">
        <v>19</v>
      </c>
      <c r="F101">
        <v>1</v>
      </c>
      <c r="G101">
        <f>G100+5</f>
        <v>40</v>
      </c>
      <c r="I101">
        <v>2050</v>
      </c>
      <c r="J101" t="s">
        <v>25</v>
      </c>
      <c r="K101">
        <f>AVERAGE(G101:G102)</f>
        <v>42.5</v>
      </c>
      <c r="L101" cm="1">
        <f t="array" ref="L101">STOWA2024_NDJF_T(A101*60,K101,I101,J101,"")</f>
        <v>0.61026351810925628</v>
      </c>
      <c r="M101">
        <f>1/L101</f>
        <v>1.6386363764595357</v>
      </c>
    </row>
    <row r="102" spans="1:13" x14ac:dyDescent="0.3">
      <c r="A102">
        <v>96</v>
      </c>
      <c r="B102">
        <f t="shared" ref="B102:B124" si="32">M101-M102</f>
        <v>0.59130686642532293</v>
      </c>
      <c r="C102">
        <f t="shared" si="28"/>
        <v>0.59130686642532293</v>
      </c>
      <c r="D102" t="s">
        <v>23</v>
      </c>
      <c r="E102" t="s">
        <v>19</v>
      </c>
      <c r="F102">
        <v>1</v>
      </c>
      <c r="G102">
        <f t="shared" ref="G102:G125" si="33">G101+5</f>
        <v>45</v>
      </c>
      <c r="I102">
        <v>2050</v>
      </c>
      <c r="J102" t="s">
        <v>25</v>
      </c>
      <c r="K102">
        <f t="shared" ref="K102:K124" si="34">AVERAGE(G102:G103)</f>
        <v>47.5</v>
      </c>
      <c r="L102" cm="1">
        <f t="array" ref="L102">STOWA2024_NDJF_T(A102*60,K102,I102,J102,"")</f>
        <v>0.95480934168209697</v>
      </c>
      <c r="M102">
        <f t="shared" ref="M102:M124" si="35">1/L102</f>
        <v>1.0473295100342128</v>
      </c>
    </row>
    <row r="103" spans="1:13" x14ac:dyDescent="0.3">
      <c r="A103">
        <v>96</v>
      </c>
      <c r="B103">
        <f t="shared" si="32"/>
        <v>0.37494545773422649</v>
      </c>
      <c r="C103">
        <f t="shared" si="28"/>
        <v>0.37494545773422649</v>
      </c>
      <c r="D103" t="s">
        <v>23</v>
      </c>
      <c r="E103" t="s">
        <v>19</v>
      </c>
      <c r="F103">
        <v>1</v>
      </c>
      <c r="G103">
        <f t="shared" si="33"/>
        <v>50</v>
      </c>
      <c r="I103">
        <v>2050</v>
      </c>
      <c r="J103" t="s">
        <v>25</v>
      </c>
      <c r="K103">
        <f t="shared" si="34"/>
        <v>52.5</v>
      </c>
      <c r="L103" cm="1">
        <f t="array" ref="L103">STOWA2024_NDJF_T(A103*60,K103,I103,J103,"")</f>
        <v>1.4872452679080597</v>
      </c>
      <c r="M103">
        <f t="shared" si="35"/>
        <v>0.67238405229998632</v>
      </c>
    </row>
    <row r="104" spans="1:13" x14ac:dyDescent="0.3">
      <c r="A104">
        <v>96</v>
      </c>
      <c r="B104">
        <f t="shared" si="32"/>
        <v>0.23889765750454323</v>
      </c>
      <c r="C104">
        <f t="shared" si="28"/>
        <v>0.23889765750454323</v>
      </c>
      <c r="D104" t="s">
        <v>23</v>
      </c>
      <c r="E104" t="s">
        <v>19</v>
      </c>
      <c r="F104">
        <v>1</v>
      </c>
      <c r="G104">
        <f t="shared" si="33"/>
        <v>55</v>
      </c>
      <c r="I104">
        <v>2050</v>
      </c>
      <c r="J104" t="s">
        <v>25</v>
      </c>
      <c r="K104">
        <f t="shared" si="34"/>
        <v>57.5</v>
      </c>
      <c r="L104" cm="1">
        <f t="array" ref="L104">STOWA2024_NDJF_T(A104*60,K104,I104,J104,"")</f>
        <v>2.3068774752939771</v>
      </c>
      <c r="M104">
        <f t="shared" si="35"/>
        <v>0.4334863947954431</v>
      </c>
    </row>
    <row r="105" spans="1:13" x14ac:dyDescent="0.3">
      <c r="A105">
        <v>96</v>
      </c>
      <c r="B105">
        <f t="shared" si="32"/>
        <v>0.15284505583207542</v>
      </c>
      <c r="C105">
        <f t="shared" si="28"/>
        <v>0.15284505583207542</v>
      </c>
      <c r="D105" t="s">
        <v>23</v>
      </c>
      <c r="E105" t="s">
        <v>19</v>
      </c>
      <c r="F105">
        <v>1</v>
      </c>
      <c r="G105">
        <f t="shared" si="33"/>
        <v>60</v>
      </c>
      <c r="I105">
        <v>2050</v>
      </c>
      <c r="J105" t="s">
        <v>25</v>
      </c>
      <c r="K105">
        <f t="shared" si="34"/>
        <v>62.5</v>
      </c>
      <c r="L105" cm="1">
        <f t="array" ref="L105">STOWA2024_NDJF_T(A105*60,K105,I105,J105,"")</f>
        <v>3.5632669217364685</v>
      </c>
      <c r="M105">
        <f t="shared" si="35"/>
        <v>0.28064133896336768</v>
      </c>
    </row>
    <row r="106" spans="1:13" x14ac:dyDescent="0.3">
      <c r="A106">
        <v>96</v>
      </c>
      <c r="B106">
        <f t="shared" si="32"/>
        <v>9.8201537794498722E-2</v>
      </c>
      <c r="C106">
        <f t="shared" si="28"/>
        <v>9.8201537794498722E-2</v>
      </c>
      <c r="D106" t="s">
        <v>23</v>
      </c>
      <c r="E106" t="s">
        <v>19</v>
      </c>
      <c r="F106">
        <v>1</v>
      </c>
      <c r="G106">
        <f t="shared" si="33"/>
        <v>65</v>
      </c>
      <c r="I106">
        <v>2050</v>
      </c>
      <c r="J106" t="s">
        <v>25</v>
      </c>
      <c r="K106">
        <f t="shared" si="34"/>
        <v>67.5</v>
      </c>
      <c r="L106" cm="1">
        <f t="array" ref="L106">STOWA2024_NDJF_T(A106*60,K106,I106,J106,"")</f>
        <v>5.4812600846587491</v>
      </c>
      <c r="M106">
        <f t="shared" si="35"/>
        <v>0.18243980116886896</v>
      </c>
    </row>
    <row r="107" spans="1:13" x14ac:dyDescent="0.3">
      <c r="A107">
        <v>96</v>
      </c>
      <c r="B107">
        <f t="shared" si="32"/>
        <v>6.3357774744536355E-2</v>
      </c>
      <c r="C107">
        <f t="shared" si="28"/>
        <v>6.3357774744536355E-2</v>
      </c>
      <c r="D107" t="s">
        <v>23</v>
      </c>
      <c r="E107" t="s">
        <v>19</v>
      </c>
      <c r="F107">
        <v>1</v>
      </c>
      <c r="G107">
        <f t="shared" si="33"/>
        <v>70</v>
      </c>
      <c r="I107">
        <v>2050</v>
      </c>
      <c r="J107" t="s">
        <v>25</v>
      </c>
      <c r="K107">
        <f t="shared" si="34"/>
        <v>72.5</v>
      </c>
      <c r="L107" cm="1">
        <f t="array" ref="L107">STOWA2024_NDJF_T(A107*60,K107,I107,J107,"")</f>
        <v>8.397572916979394</v>
      </c>
      <c r="M107">
        <f t="shared" si="35"/>
        <v>0.1190820264243326</v>
      </c>
    </row>
    <row r="108" spans="1:13" x14ac:dyDescent="0.3">
      <c r="A108">
        <v>96</v>
      </c>
      <c r="B108">
        <f t="shared" si="32"/>
        <v>4.1046856240360891E-2</v>
      </c>
      <c r="C108">
        <f t="shared" si="28"/>
        <v>4.1046856240360891E-2</v>
      </c>
      <c r="D108" t="s">
        <v>23</v>
      </c>
      <c r="E108" t="s">
        <v>19</v>
      </c>
      <c r="F108">
        <v>1</v>
      </c>
      <c r="G108">
        <f t="shared" si="33"/>
        <v>75</v>
      </c>
      <c r="I108">
        <v>2050</v>
      </c>
      <c r="J108" t="s">
        <v>25</v>
      </c>
      <c r="K108">
        <f t="shared" si="34"/>
        <v>77.5</v>
      </c>
      <c r="L108" cm="1">
        <f t="array" ref="L108">STOWA2024_NDJF_T(A108*60,K108,I108,J108,"")</f>
        <v>12.814734659288259</v>
      </c>
      <c r="M108">
        <f t="shared" si="35"/>
        <v>7.8035170183971714E-2</v>
      </c>
    </row>
    <row r="109" spans="1:13" x14ac:dyDescent="0.3">
      <c r="A109">
        <v>96</v>
      </c>
      <c r="B109">
        <f t="shared" si="32"/>
        <v>2.6698780986317283E-2</v>
      </c>
      <c r="C109">
        <f t="shared" si="28"/>
        <v>2.6698780986317283E-2</v>
      </c>
      <c r="D109" t="s">
        <v>23</v>
      </c>
      <c r="E109" t="s">
        <v>19</v>
      </c>
      <c r="F109">
        <v>1</v>
      </c>
      <c r="G109">
        <f t="shared" si="33"/>
        <v>80</v>
      </c>
      <c r="I109">
        <v>2050</v>
      </c>
      <c r="J109" t="s">
        <v>25</v>
      </c>
      <c r="K109">
        <f t="shared" si="34"/>
        <v>82.5</v>
      </c>
      <c r="L109" cm="1">
        <f t="array" ref="L109">STOWA2024_NDJF_T(A109*60,K109,I109,J109,"")</f>
        <v>19.47935987764582</v>
      </c>
      <c r="M109">
        <f t="shared" si="35"/>
        <v>5.1336389197654431E-2</v>
      </c>
    </row>
    <row r="110" spans="1:13" x14ac:dyDescent="0.3">
      <c r="A110">
        <v>96</v>
      </c>
      <c r="B110">
        <f t="shared" si="32"/>
        <v>1.7434504966918597E-2</v>
      </c>
      <c r="C110">
        <f t="shared" si="28"/>
        <v>1.7434504966918597E-2</v>
      </c>
      <c r="D110" t="s">
        <v>23</v>
      </c>
      <c r="E110" t="s">
        <v>19</v>
      </c>
      <c r="F110">
        <v>1</v>
      </c>
      <c r="G110">
        <f t="shared" si="33"/>
        <v>85</v>
      </c>
      <c r="I110">
        <v>2050</v>
      </c>
      <c r="J110" t="s">
        <v>25</v>
      </c>
      <c r="K110">
        <f t="shared" si="34"/>
        <v>87.5</v>
      </c>
      <c r="L110" cm="1">
        <f t="array" ref="L110">STOWA2024_NDJF_T(A110*60,K110,I110,J110,"")</f>
        <v>29.496885577037887</v>
      </c>
      <c r="M110">
        <f t="shared" si="35"/>
        <v>3.3901884230735833E-2</v>
      </c>
    </row>
    <row r="111" spans="1:13" x14ac:dyDescent="0.3">
      <c r="A111">
        <v>96</v>
      </c>
      <c r="B111">
        <f t="shared" si="32"/>
        <v>1.1429348314983739E-2</v>
      </c>
      <c r="C111">
        <f t="shared" si="28"/>
        <v>1.1429348314983739E-2</v>
      </c>
      <c r="D111" t="s">
        <v>23</v>
      </c>
      <c r="E111" t="s">
        <v>19</v>
      </c>
      <c r="F111">
        <v>1</v>
      </c>
      <c r="G111">
        <f t="shared" si="33"/>
        <v>90</v>
      </c>
      <c r="I111">
        <v>2050</v>
      </c>
      <c r="J111" t="s">
        <v>25</v>
      </c>
      <c r="K111">
        <f t="shared" si="34"/>
        <v>92.5</v>
      </c>
      <c r="L111" cm="1">
        <f t="array" ref="L111">STOWA2024_NDJF_T(A111*60,K111,I111,J111,"")</f>
        <v>44.498760787341823</v>
      </c>
      <c r="M111">
        <f t="shared" si="35"/>
        <v>2.2472535915752094E-2</v>
      </c>
    </row>
    <row r="112" spans="1:13" x14ac:dyDescent="0.3">
      <c r="A112">
        <v>96</v>
      </c>
      <c r="B112">
        <f t="shared" si="32"/>
        <v>7.5212923733623555E-3</v>
      </c>
      <c r="C112">
        <f t="shared" si="28"/>
        <v>7.5212923733623555E-3</v>
      </c>
      <c r="D112" t="s">
        <v>23</v>
      </c>
      <c r="E112" t="s">
        <v>19</v>
      </c>
      <c r="F112">
        <v>1</v>
      </c>
      <c r="G112">
        <f t="shared" si="33"/>
        <v>95</v>
      </c>
      <c r="I112">
        <v>2050</v>
      </c>
      <c r="J112" t="s">
        <v>25</v>
      </c>
      <c r="K112">
        <f t="shared" si="34"/>
        <v>97.5</v>
      </c>
      <c r="L112" cm="1">
        <f t="array" ref="L112">STOWA2024_NDJF_T(A112*60,K112,I112,J112,"")</f>
        <v>66.884068683972799</v>
      </c>
      <c r="M112">
        <f t="shared" si="35"/>
        <v>1.4951243542389739E-2</v>
      </c>
    </row>
    <row r="113" spans="1:13" x14ac:dyDescent="0.3">
      <c r="A113">
        <v>96</v>
      </c>
      <c r="B113">
        <f t="shared" si="32"/>
        <v>4.9678485406091533E-3</v>
      </c>
      <c r="C113">
        <f t="shared" si="28"/>
        <v>4.9678485406091533E-3</v>
      </c>
      <c r="D113" t="s">
        <v>23</v>
      </c>
      <c r="E113" t="s">
        <v>19</v>
      </c>
      <c r="F113">
        <v>1</v>
      </c>
      <c r="G113">
        <f t="shared" si="33"/>
        <v>100</v>
      </c>
      <c r="I113">
        <v>2050</v>
      </c>
      <c r="J113" t="s">
        <v>25</v>
      </c>
      <c r="K113">
        <f t="shared" si="34"/>
        <v>102.5</v>
      </c>
      <c r="L113" cm="1">
        <f t="array" ref="L113">STOWA2024_NDJF_T(A113*60,K113,I113,J113,"")</f>
        <v>100.16632616676445</v>
      </c>
      <c r="M113">
        <f t="shared" si="35"/>
        <v>9.9833950017805852E-3</v>
      </c>
    </row>
    <row r="114" spans="1:13" x14ac:dyDescent="0.3">
      <c r="A114">
        <v>96</v>
      </c>
      <c r="B114">
        <f t="shared" si="32"/>
        <v>3.2934326248302464E-3</v>
      </c>
      <c r="C114">
        <f t="shared" si="28"/>
        <v>3.2934326248302464E-3</v>
      </c>
      <c r="D114" t="s">
        <v>23</v>
      </c>
      <c r="E114" t="s">
        <v>19</v>
      </c>
      <c r="F114">
        <v>1</v>
      </c>
      <c r="G114">
        <f t="shared" si="33"/>
        <v>105</v>
      </c>
      <c r="I114">
        <v>2050</v>
      </c>
      <c r="J114" t="s">
        <v>25</v>
      </c>
      <c r="K114">
        <f t="shared" si="34"/>
        <v>107.5</v>
      </c>
      <c r="L114" cm="1">
        <f t="array" ref="L114">STOWA2024_NDJF_T(A114*60,K114,I114,J114,"")</f>
        <v>149.47767171986044</v>
      </c>
      <c r="M114">
        <f t="shared" si="35"/>
        <v>6.6899623769503388E-3</v>
      </c>
    </row>
    <row r="115" spans="1:13" x14ac:dyDescent="0.3">
      <c r="A115">
        <v>96</v>
      </c>
      <c r="B115">
        <f t="shared" si="32"/>
        <v>2.1912665137576517E-3</v>
      </c>
      <c r="C115">
        <f t="shared" si="28"/>
        <v>2.1912665137576517E-3</v>
      </c>
      <c r="D115" t="s">
        <v>23</v>
      </c>
      <c r="E115" t="s">
        <v>19</v>
      </c>
      <c r="F115">
        <v>1</v>
      </c>
      <c r="G115">
        <f t="shared" si="33"/>
        <v>110</v>
      </c>
      <c r="I115">
        <v>2050</v>
      </c>
      <c r="J115" t="s">
        <v>25</v>
      </c>
      <c r="K115">
        <f t="shared" si="34"/>
        <v>112.5</v>
      </c>
      <c r="L115" cm="1">
        <f t="array" ref="L115">STOWA2024_NDJF_T(A115*60,K115,I115,J115,"")</f>
        <v>222.28664270945143</v>
      </c>
      <c r="M115">
        <f t="shared" si="35"/>
        <v>4.4986958631926871E-3</v>
      </c>
    </row>
    <row r="116" spans="1:13" x14ac:dyDescent="0.3">
      <c r="A116">
        <v>96</v>
      </c>
      <c r="B116">
        <f t="shared" si="32"/>
        <v>1.4631214423862708E-3</v>
      </c>
      <c r="C116">
        <f t="shared" si="28"/>
        <v>1.4631214423862708E-3</v>
      </c>
      <c r="D116" t="s">
        <v>23</v>
      </c>
      <c r="E116" t="s">
        <v>19</v>
      </c>
      <c r="F116">
        <v>1</v>
      </c>
      <c r="G116">
        <f t="shared" si="33"/>
        <v>115</v>
      </c>
      <c r="I116">
        <v>2050</v>
      </c>
      <c r="J116" t="s">
        <v>25</v>
      </c>
      <c r="K116">
        <f t="shared" si="34"/>
        <v>117.5</v>
      </c>
      <c r="L116" cm="1">
        <f t="array" ref="L116">STOWA2024_NDJF_T(A116*60,K116,I116,J116,"")</f>
        <v>329.4269424415379</v>
      </c>
      <c r="M116">
        <f t="shared" si="35"/>
        <v>3.0355744208064163E-3</v>
      </c>
    </row>
    <row r="117" spans="1:13" x14ac:dyDescent="0.3">
      <c r="A117">
        <v>96</v>
      </c>
      <c r="B117">
        <f t="shared" si="32"/>
        <v>9.8034238908593875E-4</v>
      </c>
      <c r="C117">
        <f t="shared" si="28"/>
        <v>9.8034238908593875E-4</v>
      </c>
      <c r="D117" t="s">
        <v>23</v>
      </c>
      <c r="E117" t="s">
        <v>19</v>
      </c>
      <c r="F117">
        <v>1</v>
      </c>
      <c r="G117">
        <f t="shared" si="33"/>
        <v>120</v>
      </c>
      <c r="I117">
        <v>2050</v>
      </c>
      <c r="J117" t="s">
        <v>25</v>
      </c>
      <c r="K117">
        <f t="shared" si="34"/>
        <v>122.5</v>
      </c>
      <c r="L117" cm="1">
        <f t="array" ref="L117">STOWA2024_NDJF_T(A117*60,K117,I117,J117,"")</f>
        <v>486.56306663480672</v>
      </c>
      <c r="M117">
        <f t="shared" si="35"/>
        <v>2.0552320317204775E-3</v>
      </c>
    </row>
    <row r="118" spans="1:13" x14ac:dyDescent="0.3">
      <c r="A118">
        <v>96</v>
      </c>
      <c r="B118">
        <f t="shared" si="32"/>
        <v>6.5911558707718032E-4</v>
      </c>
      <c r="C118">
        <f t="shared" si="28"/>
        <v>6.5911558707718032E-4</v>
      </c>
      <c r="D118" t="s">
        <v>23</v>
      </c>
      <c r="E118" t="s">
        <v>19</v>
      </c>
      <c r="F118">
        <v>1</v>
      </c>
      <c r="G118">
        <f t="shared" si="33"/>
        <v>125</v>
      </c>
      <c r="I118">
        <v>2050</v>
      </c>
      <c r="J118" t="s">
        <v>25</v>
      </c>
      <c r="K118">
        <f t="shared" si="34"/>
        <v>127.5</v>
      </c>
      <c r="L118" cm="1">
        <f t="array" ref="L118">STOWA2024_NDJF_T(A118*60,K118,I118,J118,"")</f>
        <v>716.27263172556957</v>
      </c>
      <c r="M118">
        <f t="shared" si="35"/>
        <v>1.3961164446432972E-3</v>
      </c>
    </row>
    <row r="119" spans="1:13" x14ac:dyDescent="0.3">
      <c r="A119">
        <v>96</v>
      </c>
      <c r="B119">
        <f t="shared" si="32"/>
        <v>4.4463801963965613E-4</v>
      </c>
      <c r="C119">
        <f t="shared" si="28"/>
        <v>4.4463801963965613E-4</v>
      </c>
      <c r="D119" t="s">
        <v>23</v>
      </c>
      <c r="E119" t="s">
        <v>19</v>
      </c>
      <c r="F119">
        <v>1</v>
      </c>
      <c r="G119">
        <f t="shared" si="33"/>
        <v>130</v>
      </c>
      <c r="I119">
        <v>2050</v>
      </c>
      <c r="J119" t="s">
        <v>25</v>
      </c>
      <c r="K119">
        <f t="shared" si="34"/>
        <v>132.5</v>
      </c>
      <c r="L119" cm="1">
        <f t="array" ref="L119">STOWA2024_NDJF_T(A119*60,K119,I119,J119,"")</f>
        <v>1050.9959802779272</v>
      </c>
      <c r="M119">
        <f t="shared" si="35"/>
        <v>9.5147842500364107E-4</v>
      </c>
    </row>
    <row r="120" spans="1:13" x14ac:dyDescent="0.3">
      <c r="A120">
        <v>96</v>
      </c>
      <c r="B120">
        <f t="shared" si="32"/>
        <v>3.0094579085484174E-4</v>
      </c>
      <c r="C120">
        <f t="shared" si="28"/>
        <v>3.0094579085484174E-4</v>
      </c>
      <c r="D120" t="s">
        <v>23</v>
      </c>
      <c r="E120" t="s">
        <v>19</v>
      </c>
      <c r="F120">
        <v>1</v>
      </c>
      <c r="G120">
        <f t="shared" si="33"/>
        <v>135</v>
      </c>
      <c r="I120">
        <v>2050</v>
      </c>
      <c r="J120" t="s">
        <v>25</v>
      </c>
      <c r="K120">
        <f t="shared" si="34"/>
        <v>137.5</v>
      </c>
      <c r="L120" cm="1">
        <f t="array" ref="L120">STOWA2024_NDJF_T(A120*60,K120,I120,J120,"")</f>
        <v>1537.2018981160988</v>
      </c>
      <c r="M120">
        <f t="shared" si="35"/>
        <v>6.5053263414879933E-4</v>
      </c>
    </row>
    <row r="121" spans="1:13" x14ac:dyDescent="0.3">
      <c r="A121">
        <v>96</v>
      </c>
      <c r="B121">
        <f t="shared" si="32"/>
        <v>2.0435116683090746E-4</v>
      </c>
      <c r="C121">
        <f t="shared" si="28"/>
        <v>2.0435116683090746E-4</v>
      </c>
      <c r="D121" t="s">
        <v>23</v>
      </c>
      <c r="E121" t="s">
        <v>19</v>
      </c>
      <c r="F121">
        <v>1</v>
      </c>
      <c r="G121">
        <f t="shared" si="33"/>
        <v>140</v>
      </c>
      <c r="I121">
        <v>2050</v>
      </c>
      <c r="J121" t="s">
        <v>25</v>
      </c>
      <c r="K121">
        <f t="shared" si="34"/>
        <v>142.5</v>
      </c>
      <c r="L121" cm="1">
        <f t="array" ref="L121">STOWA2024_NDJF_T(A121*60,K121,I121,J121,"")</f>
        <v>2241.2405562500153</v>
      </c>
      <c r="M121">
        <f t="shared" si="35"/>
        <v>4.4618146731789188E-4</v>
      </c>
    </row>
    <row r="122" spans="1:13" x14ac:dyDescent="0.3">
      <c r="A122">
        <v>96</v>
      </c>
      <c r="B122">
        <f t="shared" si="32"/>
        <v>1.3920964795224248E-4</v>
      </c>
      <c r="C122">
        <f t="shared" si="28"/>
        <v>1.3920964795224248E-4</v>
      </c>
      <c r="D122" t="s">
        <v>23</v>
      </c>
      <c r="E122" t="s">
        <v>19</v>
      </c>
      <c r="F122">
        <v>1</v>
      </c>
      <c r="G122">
        <f t="shared" si="33"/>
        <v>145</v>
      </c>
      <c r="I122">
        <v>2050</v>
      </c>
      <c r="J122" t="s">
        <v>25</v>
      </c>
      <c r="K122">
        <f t="shared" si="34"/>
        <v>147.5</v>
      </c>
      <c r="L122" cm="1">
        <f t="array" ref="L122">STOWA2024_NDJF_T(A122*60,K122,I122,J122,"")</f>
        <v>3257.628019622382</v>
      </c>
      <c r="M122">
        <f t="shared" si="35"/>
        <v>3.069718193656494E-4</v>
      </c>
    </row>
    <row r="123" spans="1:13" x14ac:dyDescent="0.3">
      <c r="A123">
        <v>96</v>
      </c>
      <c r="B123">
        <f t="shared" si="32"/>
        <v>9.5130464567998944E-5</v>
      </c>
      <c r="C123">
        <f t="shared" si="28"/>
        <v>9.5130464567998944E-5</v>
      </c>
      <c r="D123" t="s">
        <v>23</v>
      </c>
      <c r="E123" t="s">
        <v>19</v>
      </c>
      <c r="F123">
        <v>1</v>
      </c>
      <c r="G123">
        <f t="shared" si="33"/>
        <v>150</v>
      </c>
      <c r="I123">
        <v>2050</v>
      </c>
      <c r="J123" t="s">
        <v>25</v>
      </c>
      <c r="K123">
        <f t="shared" si="34"/>
        <v>152.5</v>
      </c>
      <c r="L123" cm="1">
        <f t="array" ref="L123">STOWA2024_NDJF_T(A123*60,K123,I123,J123,"")</f>
        <v>4720.5136171603217</v>
      </c>
      <c r="M123">
        <f t="shared" si="35"/>
        <v>2.1184135479765045E-4</v>
      </c>
    </row>
    <row r="124" spans="1:13" x14ac:dyDescent="0.3">
      <c r="A124">
        <v>96</v>
      </c>
      <c r="B124">
        <f t="shared" si="32"/>
        <v>6.5209224540410535E-5</v>
      </c>
      <c r="C124">
        <f t="shared" si="28"/>
        <v>6.5209224540410535E-5</v>
      </c>
      <c r="D124" t="s">
        <v>23</v>
      </c>
      <c r="E124" t="s">
        <v>19</v>
      </c>
      <c r="F124">
        <v>1</v>
      </c>
      <c r="G124">
        <f t="shared" si="33"/>
        <v>155</v>
      </c>
      <c r="I124">
        <v>2050</v>
      </c>
      <c r="J124" t="s">
        <v>25</v>
      </c>
      <c r="K124">
        <f t="shared" si="34"/>
        <v>157.5</v>
      </c>
      <c r="L124" cm="1">
        <f t="array" ref="L124">STOWA2024_NDJF_T(A124*60,K124,I124,J124,"")</f>
        <v>6819.7877112313536</v>
      </c>
      <c r="M124">
        <f t="shared" si="35"/>
        <v>1.4663213025723992E-4</v>
      </c>
    </row>
    <row r="125" spans="1:13" x14ac:dyDescent="0.3">
      <c r="A125">
        <v>96</v>
      </c>
      <c r="B125" s="1">
        <f>M124</f>
        <v>1.4663213025723992E-4</v>
      </c>
      <c r="C125">
        <f t="shared" si="28"/>
        <v>1.4663213025723992E-4</v>
      </c>
      <c r="D125" t="s">
        <v>23</v>
      </c>
      <c r="E125" t="s">
        <v>19</v>
      </c>
      <c r="F125">
        <v>1</v>
      </c>
      <c r="G125">
        <f t="shared" si="33"/>
        <v>160</v>
      </c>
      <c r="I125">
        <v>2050</v>
      </c>
      <c r="J125" t="s">
        <v>25</v>
      </c>
      <c r="K125" s="1">
        <v>666</v>
      </c>
      <c r="L125" cm="1">
        <f t="array" ref="L125">STOWA2024_NDJF_T(A125*60,K125,I125,J125,"")</f>
        <v>3655966358230002</v>
      </c>
      <c r="M125">
        <f>1/L125</f>
        <v>2.735254928560501E-16</v>
      </c>
    </row>
    <row r="126" spans="1:13" x14ac:dyDescent="0.3">
      <c r="A126">
        <v>192</v>
      </c>
      <c r="B126" s="1">
        <f>365.25*24/A126 - M126</f>
        <v>20.535592193365144</v>
      </c>
      <c r="C126">
        <f>B126</f>
        <v>20.535592193365144</v>
      </c>
      <c r="D126" t="s">
        <v>23</v>
      </c>
      <c r="E126" t="s">
        <v>19</v>
      </c>
      <c r="F126">
        <v>1</v>
      </c>
      <c r="G126">
        <v>10</v>
      </c>
      <c r="I126">
        <v>2050</v>
      </c>
      <c r="J126" t="s">
        <v>25</v>
      </c>
      <c r="K126" s="1">
        <v>12.5</v>
      </c>
      <c r="L126" cm="1">
        <f t="array" ref="L126">STOWA2024_NDJF_T(A126*60,K126,I126,J126,"")</f>
        <v>3.9807874765758741E-2</v>
      </c>
      <c r="M126">
        <f>1/L126</f>
        <v>25.120657806634856</v>
      </c>
    </row>
    <row r="127" spans="1:13" x14ac:dyDescent="0.3">
      <c r="A127">
        <v>192</v>
      </c>
      <c r="B127">
        <f t="shared" ref="B127:B131" si="36">M126-M127</f>
        <v>6.080410363721203</v>
      </c>
      <c r="C127">
        <f t="shared" ref="C127:C156" si="37">B127</f>
        <v>6.080410363721203</v>
      </c>
      <c r="D127" t="s">
        <v>23</v>
      </c>
      <c r="E127" t="s">
        <v>19</v>
      </c>
      <c r="F127">
        <v>1</v>
      </c>
      <c r="G127">
        <f t="shared" ref="G127:G131" si="38">G126+5</f>
        <v>15</v>
      </c>
      <c r="I127">
        <v>2050</v>
      </c>
      <c r="J127" t="s">
        <v>25</v>
      </c>
      <c r="K127">
        <f t="shared" ref="K127:K131" si="39">AVERAGE(G127:G128)</f>
        <v>17.5</v>
      </c>
      <c r="L127" cm="1">
        <f t="array" ref="L127">STOWA2024_NDJF_T(A127*60,K127,I127,J127,"")</f>
        <v>5.2520325851761827E-2</v>
      </c>
      <c r="M127">
        <f t="shared" ref="M127:M131" si="40">1/L127</f>
        <v>19.040247442913653</v>
      </c>
    </row>
    <row r="128" spans="1:13" x14ac:dyDescent="0.3">
      <c r="A128">
        <v>192</v>
      </c>
      <c r="B128">
        <f t="shared" si="36"/>
        <v>4.6603882525429974</v>
      </c>
      <c r="C128">
        <f t="shared" si="37"/>
        <v>4.6603882525429974</v>
      </c>
      <c r="D128" t="s">
        <v>23</v>
      </c>
      <c r="E128" t="s">
        <v>19</v>
      </c>
      <c r="F128">
        <v>1</v>
      </c>
      <c r="G128">
        <f t="shared" si="38"/>
        <v>20</v>
      </c>
      <c r="I128">
        <v>2050</v>
      </c>
      <c r="J128" t="s">
        <v>25</v>
      </c>
      <c r="K128">
        <f t="shared" si="39"/>
        <v>22.5</v>
      </c>
      <c r="L128" cm="1">
        <f t="array" ref="L128">STOWA2024_NDJF_T(A128*60,K128,I128,J128,"")</f>
        <v>6.9541710162895135E-2</v>
      </c>
      <c r="M128">
        <f t="shared" si="40"/>
        <v>14.379859190370656</v>
      </c>
    </row>
    <row r="129" spans="1:13" x14ac:dyDescent="0.3">
      <c r="A129">
        <v>192</v>
      </c>
      <c r="B129">
        <f t="shared" si="36"/>
        <v>3.5594862719343396</v>
      </c>
      <c r="C129">
        <f t="shared" si="37"/>
        <v>3.5594862719343396</v>
      </c>
      <c r="D129" t="s">
        <v>23</v>
      </c>
      <c r="E129" t="s">
        <v>19</v>
      </c>
      <c r="F129">
        <v>1</v>
      </c>
      <c r="G129">
        <f t="shared" si="38"/>
        <v>25</v>
      </c>
      <c r="I129">
        <v>2050</v>
      </c>
      <c r="J129" t="s">
        <v>25</v>
      </c>
      <c r="K129">
        <f t="shared" si="39"/>
        <v>27.5</v>
      </c>
      <c r="L129" cm="1">
        <f t="array" ref="L129">STOWA2024_NDJF_T(A129*60,K129,I129,J129,"")</f>
        <v>9.2418256518326442E-2</v>
      </c>
      <c r="M129">
        <f t="shared" si="40"/>
        <v>10.820372918436316</v>
      </c>
    </row>
    <row r="130" spans="1:13" x14ac:dyDescent="0.3">
      <c r="A130">
        <v>192</v>
      </c>
      <c r="B130">
        <f t="shared" si="36"/>
        <v>2.7090584103629745</v>
      </c>
      <c r="C130">
        <f t="shared" si="37"/>
        <v>2.7090584103629745</v>
      </c>
      <c r="D130" t="s">
        <v>23</v>
      </c>
      <c r="E130" t="s">
        <v>19</v>
      </c>
      <c r="F130">
        <v>1</v>
      </c>
      <c r="G130">
        <f t="shared" si="38"/>
        <v>30</v>
      </c>
      <c r="I130">
        <v>2050</v>
      </c>
      <c r="J130" t="s">
        <v>25</v>
      </c>
      <c r="K130">
        <f t="shared" si="39"/>
        <v>32.5</v>
      </c>
      <c r="L130" cm="1">
        <f t="array" ref="L130">STOWA2024_NDJF_T(A130*60,K130,I130,J130,"")</f>
        <v>0.12328457970710929</v>
      </c>
      <c r="M130">
        <f t="shared" si="40"/>
        <v>8.1113145080733418</v>
      </c>
    </row>
    <row r="131" spans="1:13" x14ac:dyDescent="0.3">
      <c r="A131">
        <v>192</v>
      </c>
      <c r="B131">
        <f t="shared" si="36"/>
        <v>2.0542936845608732</v>
      </c>
      <c r="C131">
        <f t="shared" si="37"/>
        <v>2.0542936845608732</v>
      </c>
      <c r="D131" t="s">
        <v>23</v>
      </c>
      <c r="E131" t="s">
        <v>19</v>
      </c>
      <c r="F131">
        <v>1</v>
      </c>
      <c r="G131">
        <f t="shared" si="38"/>
        <v>35</v>
      </c>
      <c r="I131">
        <v>2050</v>
      </c>
      <c r="J131" t="s">
        <v>25</v>
      </c>
      <c r="K131">
        <f t="shared" si="39"/>
        <v>37.5</v>
      </c>
      <c r="L131" cm="1">
        <f t="array" ref="L131">STOWA2024_NDJF_T(A131*60,K131,I131,J131,"")</f>
        <v>0.16509766585548893</v>
      </c>
      <c r="M131">
        <f t="shared" si="40"/>
        <v>6.0570208235124685</v>
      </c>
    </row>
    <row r="132" spans="1:13" x14ac:dyDescent="0.3">
      <c r="A132">
        <v>192</v>
      </c>
      <c r="B132">
        <f>M131-M132</f>
        <v>1.5519641750552644</v>
      </c>
      <c r="C132">
        <f t="shared" si="37"/>
        <v>1.5519641750552644</v>
      </c>
      <c r="D132" t="s">
        <v>23</v>
      </c>
      <c r="E132" t="s">
        <v>19</v>
      </c>
      <c r="F132">
        <v>1</v>
      </c>
      <c r="G132">
        <f>G131+5</f>
        <v>40</v>
      </c>
      <c r="I132">
        <v>2050</v>
      </c>
      <c r="J132" t="s">
        <v>25</v>
      </c>
      <c r="K132">
        <f>AVERAGE(G132:G133)</f>
        <v>42.5</v>
      </c>
      <c r="L132" cm="1">
        <f t="array" ref="L132">STOWA2024_NDJF_T(A132*60,K132,I132,J132,"")</f>
        <v>0.22197279147254648</v>
      </c>
      <c r="M132">
        <f>1/L132</f>
        <v>4.5050566484572041</v>
      </c>
    </row>
    <row r="133" spans="1:13" x14ac:dyDescent="0.3">
      <c r="A133">
        <v>192</v>
      </c>
      <c r="B133">
        <f t="shared" ref="B133:B155" si="41">M132-M133</f>
        <v>1.1679999017027276</v>
      </c>
      <c r="C133">
        <f t="shared" si="37"/>
        <v>1.1679999017027276</v>
      </c>
      <c r="D133" t="s">
        <v>23</v>
      </c>
      <c r="E133" t="s">
        <v>19</v>
      </c>
      <c r="F133">
        <v>1</v>
      </c>
      <c r="G133">
        <f t="shared" ref="G133:G156" si="42">G132+5</f>
        <v>45</v>
      </c>
      <c r="I133">
        <v>2050</v>
      </c>
      <c r="J133" t="s">
        <v>25</v>
      </c>
      <c r="K133">
        <f t="shared" ref="K133:K155" si="43">AVERAGE(G133:G134)</f>
        <v>47.5</v>
      </c>
      <c r="L133" cm="1">
        <f t="array" ref="L133">STOWA2024_NDJF_T(A133*60,K133,I133,J133,"")</f>
        <v>0.2996652666972387</v>
      </c>
      <c r="M133">
        <f t="shared" ref="M133:M155" si="44">1/L133</f>
        <v>3.3370567467544765</v>
      </c>
    </row>
    <row r="134" spans="1:13" x14ac:dyDescent="0.3">
      <c r="A134">
        <v>192</v>
      </c>
      <c r="B134">
        <f t="shared" si="41"/>
        <v>0.87551209301366306</v>
      </c>
      <c r="C134">
        <f t="shared" si="37"/>
        <v>0.87551209301366306</v>
      </c>
      <c r="D134" t="s">
        <v>23</v>
      </c>
      <c r="E134" t="s">
        <v>19</v>
      </c>
      <c r="F134">
        <v>1</v>
      </c>
      <c r="G134">
        <f t="shared" si="42"/>
        <v>50</v>
      </c>
      <c r="I134">
        <v>2050</v>
      </c>
      <c r="J134" t="s">
        <v>25</v>
      </c>
      <c r="K134">
        <f t="shared" si="43"/>
        <v>52.5</v>
      </c>
      <c r="L134" cm="1">
        <f t="array" ref="L134">STOWA2024_NDJF_T(A134*60,K134,I134,J134,"")</f>
        <v>0.40624897804729987</v>
      </c>
      <c r="M134">
        <f t="shared" si="44"/>
        <v>2.4615446537408134</v>
      </c>
    </row>
    <row r="135" spans="1:13" x14ac:dyDescent="0.3">
      <c r="A135">
        <v>192</v>
      </c>
      <c r="B135">
        <f t="shared" si="41"/>
        <v>0.65364730294447182</v>
      </c>
      <c r="C135">
        <f t="shared" si="37"/>
        <v>0.65364730294447182</v>
      </c>
      <c r="D135" t="s">
        <v>23</v>
      </c>
      <c r="E135" t="s">
        <v>19</v>
      </c>
      <c r="F135">
        <v>1</v>
      </c>
      <c r="G135">
        <f t="shared" si="42"/>
        <v>55</v>
      </c>
      <c r="I135">
        <v>2050</v>
      </c>
      <c r="J135" t="s">
        <v>25</v>
      </c>
      <c r="K135">
        <f t="shared" si="43"/>
        <v>57.5</v>
      </c>
      <c r="L135" cm="1">
        <f t="array" ref="L135">STOWA2024_NDJF_T(A135*60,K135,I135,J135,"")</f>
        <v>0.55312874901858811</v>
      </c>
      <c r="M135">
        <f t="shared" si="44"/>
        <v>1.8078973507963416</v>
      </c>
    </row>
    <row r="136" spans="1:13" x14ac:dyDescent="0.3">
      <c r="A136">
        <v>192</v>
      </c>
      <c r="B136">
        <f t="shared" si="41"/>
        <v>0.48597123440216139</v>
      </c>
      <c r="C136">
        <f t="shared" si="37"/>
        <v>0.48597123440216139</v>
      </c>
      <c r="D136" t="s">
        <v>23</v>
      </c>
      <c r="E136" t="s">
        <v>19</v>
      </c>
      <c r="F136">
        <v>1</v>
      </c>
      <c r="G136">
        <f t="shared" si="42"/>
        <v>60</v>
      </c>
      <c r="I136">
        <v>2050</v>
      </c>
      <c r="J136" t="s">
        <v>25</v>
      </c>
      <c r="K136">
        <f t="shared" si="43"/>
        <v>62.5</v>
      </c>
      <c r="L136" cm="1">
        <f t="array" ref="L136">STOWA2024_NDJF_T(A136*60,K136,I136,J136,"")</f>
        <v>0.75647192955662412</v>
      </c>
      <c r="M136">
        <f t="shared" si="44"/>
        <v>1.3219261163941802</v>
      </c>
    </row>
    <row r="137" spans="1:13" x14ac:dyDescent="0.3">
      <c r="A137">
        <v>192</v>
      </c>
      <c r="B137">
        <f t="shared" si="41"/>
        <v>0.35968087741072441</v>
      </c>
      <c r="C137">
        <f t="shared" si="37"/>
        <v>0.35968087741072441</v>
      </c>
      <c r="D137" t="s">
        <v>23</v>
      </c>
      <c r="E137" t="s">
        <v>19</v>
      </c>
      <c r="F137">
        <v>1</v>
      </c>
      <c r="G137">
        <f t="shared" si="42"/>
        <v>65</v>
      </c>
      <c r="I137">
        <v>2050</v>
      </c>
      <c r="J137" t="s">
        <v>25</v>
      </c>
      <c r="K137">
        <f t="shared" si="43"/>
        <v>67.5</v>
      </c>
      <c r="L137" cm="1">
        <f t="array" ref="L137">STOWA2024_NDJF_T(A137*60,K137,I137,J137,"")</f>
        <v>1.0392361110109825</v>
      </c>
      <c r="M137">
        <f t="shared" si="44"/>
        <v>0.96224523898345582</v>
      </c>
    </row>
    <row r="138" spans="1:13" x14ac:dyDescent="0.3">
      <c r="A138">
        <v>192</v>
      </c>
      <c r="B138">
        <f t="shared" si="41"/>
        <v>0.26514717980366176</v>
      </c>
      <c r="C138">
        <f t="shared" si="37"/>
        <v>0.26514717980366176</v>
      </c>
      <c r="D138" t="s">
        <v>23</v>
      </c>
      <c r="E138" t="s">
        <v>19</v>
      </c>
      <c r="F138">
        <v>1</v>
      </c>
      <c r="G138">
        <f t="shared" si="42"/>
        <v>70</v>
      </c>
      <c r="I138">
        <v>2050</v>
      </c>
      <c r="J138" t="s">
        <v>25</v>
      </c>
      <c r="K138">
        <f t="shared" si="43"/>
        <v>72.5</v>
      </c>
      <c r="L138" cm="1">
        <f t="array" ref="L138">STOWA2024_NDJF_T(A138*60,K138,I138,J138,"")</f>
        <v>1.4345184107621824</v>
      </c>
      <c r="M138">
        <f t="shared" si="44"/>
        <v>0.69709805917979406</v>
      </c>
    </row>
    <row r="139" spans="1:13" x14ac:dyDescent="0.3">
      <c r="A139">
        <v>192</v>
      </c>
      <c r="B139">
        <f t="shared" si="41"/>
        <v>0.19453216335709189</v>
      </c>
      <c r="C139">
        <f t="shared" si="37"/>
        <v>0.19453216335709189</v>
      </c>
      <c r="D139" t="s">
        <v>23</v>
      </c>
      <c r="E139" t="s">
        <v>19</v>
      </c>
      <c r="F139">
        <v>1</v>
      </c>
      <c r="G139">
        <f t="shared" si="42"/>
        <v>75</v>
      </c>
      <c r="I139">
        <v>2050</v>
      </c>
      <c r="J139" t="s">
        <v>25</v>
      </c>
      <c r="K139">
        <f t="shared" si="43"/>
        <v>77.5</v>
      </c>
      <c r="L139" cm="1">
        <f t="array" ref="L139">STOWA2024_NDJF_T(A139*60,K139,I139,J139,"")</f>
        <v>1.9897888183657912</v>
      </c>
      <c r="M139">
        <f t="shared" si="44"/>
        <v>0.50256589582270217</v>
      </c>
    </row>
    <row r="140" spans="1:13" x14ac:dyDescent="0.3">
      <c r="A140">
        <v>192</v>
      </c>
      <c r="B140">
        <f t="shared" si="41"/>
        <v>0.14205523437374395</v>
      </c>
      <c r="C140">
        <f t="shared" si="37"/>
        <v>0.14205523437374395</v>
      </c>
      <c r="D140" t="s">
        <v>23</v>
      </c>
      <c r="E140" t="s">
        <v>19</v>
      </c>
      <c r="F140">
        <v>1</v>
      </c>
      <c r="G140">
        <f t="shared" si="42"/>
        <v>80</v>
      </c>
      <c r="I140">
        <v>2050</v>
      </c>
      <c r="J140" t="s">
        <v>25</v>
      </c>
      <c r="K140">
        <f t="shared" si="43"/>
        <v>82.5</v>
      </c>
      <c r="L140" cm="1">
        <f t="array" ref="L140">STOWA2024_NDJF_T(A140*60,K140,I140,J140,"")</f>
        <v>2.7738430702182768</v>
      </c>
      <c r="M140">
        <f t="shared" si="44"/>
        <v>0.36051066144895821</v>
      </c>
    </row>
    <row r="141" spans="1:13" x14ac:dyDescent="0.3">
      <c r="A141">
        <v>192</v>
      </c>
      <c r="B141">
        <f t="shared" si="41"/>
        <v>0.10322988499721136</v>
      </c>
      <c r="C141">
        <f t="shared" si="37"/>
        <v>0.10322988499721136</v>
      </c>
      <c r="D141" t="s">
        <v>23</v>
      </c>
      <c r="E141" t="s">
        <v>19</v>
      </c>
      <c r="F141">
        <v>1</v>
      </c>
      <c r="G141">
        <f t="shared" si="42"/>
        <v>85</v>
      </c>
      <c r="I141">
        <v>2050</v>
      </c>
      <c r="J141" t="s">
        <v>25</v>
      </c>
      <c r="K141">
        <f t="shared" si="43"/>
        <v>87.5</v>
      </c>
      <c r="L141" cm="1">
        <f t="array" ref="L141">STOWA2024_NDJF_T(A141*60,K141,I141,J141,"")</f>
        <v>3.8868041903144306</v>
      </c>
      <c r="M141">
        <f t="shared" si="44"/>
        <v>0.25728077645174685</v>
      </c>
    </row>
    <row r="142" spans="1:13" x14ac:dyDescent="0.3">
      <c r="A142">
        <v>192</v>
      </c>
      <c r="B142">
        <f t="shared" si="41"/>
        <v>7.4645974800196968E-2</v>
      </c>
      <c r="C142">
        <f t="shared" si="37"/>
        <v>7.4645974800196968E-2</v>
      </c>
      <c r="D142" t="s">
        <v>23</v>
      </c>
      <c r="E142" t="s">
        <v>19</v>
      </c>
      <c r="F142">
        <v>1</v>
      </c>
      <c r="G142">
        <f t="shared" si="42"/>
        <v>90</v>
      </c>
      <c r="I142">
        <v>2050</v>
      </c>
      <c r="J142" t="s">
        <v>25</v>
      </c>
      <c r="K142">
        <f t="shared" si="43"/>
        <v>92.5</v>
      </c>
      <c r="L142" cm="1">
        <f t="array" ref="L142">STOWA2024_NDJF_T(A142*60,K142,I142,J142,"")</f>
        <v>5.4754077041017979</v>
      </c>
      <c r="M142">
        <f t="shared" si="44"/>
        <v>0.18263480165154988</v>
      </c>
    </row>
    <row r="143" spans="1:13" x14ac:dyDescent="0.3">
      <c r="A143">
        <v>192</v>
      </c>
      <c r="B143">
        <f t="shared" si="41"/>
        <v>5.3697148878143586E-2</v>
      </c>
      <c r="C143">
        <f t="shared" si="37"/>
        <v>5.3697148878143586E-2</v>
      </c>
      <c r="D143" t="s">
        <v>23</v>
      </c>
      <c r="E143" t="s">
        <v>19</v>
      </c>
      <c r="F143">
        <v>1</v>
      </c>
      <c r="G143">
        <f t="shared" si="42"/>
        <v>95</v>
      </c>
      <c r="I143">
        <v>2050</v>
      </c>
      <c r="J143" t="s">
        <v>25</v>
      </c>
      <c r="K143">
        <f t="shared" si="43"/>
        <v>97.5</v>
      </c>
      <c r="L143" cm="1">
        <f t="array" ref="L143">STOWA2024_NDJF_T(A143*60,K143,I143,J143,"")</f>
        <v>7.755686399514266</v>
      </c>
      <c r="M143">
        <f t="shared" si="44"/>
        <v>0.1289376527734063</v>
      </c>
    </row>
    <row r="144" spans="1:13" x14ac:dyDescent="0.3">
      <c r="A144">
        <v>192</v>
      </c>
      <c r="B144">
        <f t="shared" si="41"/>
        <v>3.8423761806568049E-2</v>
      </c>
      <c r="C144">
        <f t="shared" si="37"/>
        <v>3.8423761806568049E-2</v>
      </c>
      <c r="D144" t="s">
        <v>23</v>
      </c>
      <c r="E144" t="s">
        <v>19</v>
      </c>
      <c r="F144">
        <v>1</v>
      </c>
      <c r="G144">
        <f t="shared" si="42"/>
        <v>100</v>
      </c>
      <c r="I144">
        <v>2050</v>
      </c>
      <c r="J144" t="s">
        <v>25</v>
      </c>
      <c r="K144">
        <f t="shared" si="43"/>
        <v>102.5</v>
      </c>
      <c r="L144" cm="1">
        <f t="array" ref="L144">STOWA2024_NDJF_T(A144*60,K144,I144,J144,"")</f>
        <v>11.048027980217666</v>
      </c>
      <c r="M144">
        <f t="shared" si="44"/>
        <v>9.0513890966838248E-2</v>
      </c>
    </row>
    <row r="145" spans="1:13" x14ac:dyDescent="0.3">
      <c r="A145">
        <v>192</v>
      </c>
      <c r="B145">
        <f t="shared" si="41"/>
        <v>2.7344710514525125E-2</v>
      </c>
      <c r="C145">
        <f t="shared" si="37"/>
        <v>2.7344710514525125E-2</v>
      </c>
      <c r="D145" t="s">
        <v>23</v>
      </c>
      <c r="E145" t="s">
        <v>19</v>
      </c>
      <c r="F145">
        <v>1</v>
      </c>
      <c r="G145">
        <f t="shared" si="42"/>
        <v>105</v>
      </c>
      <c r="I145">
        <v>2050</v>
      </c>
      <c r="J145" t="s">
        <v>25</v>
      </c>
      <c r="K145">
        <f t="shared" si="43"/>
        <v>107.5</v>
      </c>
      <c r="L145" cm="1">
        <f t="array" ref="L145">STOWA2024_NDJF_T(A145*60,K145,I145,J145,"")</f>
        <v>15.830504572635819</v>
      </c>
      <c r="M145">
        <f t="shared" si="44"/>
        <v>6.3169180452313123E-2</v>
      </c>
    </row>
    <row r="146" spans="1:13" x14ac:dyDescent="0.3">
      <c r="A146">
        <v>192</v>
      </c>
      <c r="B146">
        <f t="shared" si="41"/>
        <v>1.9349650720203199E-2</v>
      </c>
      <c r="C146">
        <f t="shared" si="37"/>
        <v>1.9349650720203199E-2</v>
      </c>
      <c r="D146" t="s">
        <v>23</v>
      </c>
      <c r="E146" t="s">
        <v>19</v>
      </c>
      <c r="F146">
        <v>1</v>
      </c>
      <c r="G146">
        <f t="shared" si="42"/>
        <v>110</v>
      </c>
      <c r="I146">
        <v>2050</v>
      </c>
      <c r="J146" t="s">
        <v>25</v>
      </c>
      <c r="K146">
        <f t="shared" si="43"/>
        <v>112.5</v>
      </c>
      <c r="L146" cm="1">
        <f t="array" ref="L146">STOWA2024_NDJF_T(A146*60,K146,I146,J146,"")</f>
        <v>22.820874758663223</v>
      </c>
      <c r="M146">
        <f t="shared" si="44"/>
        <v>4.3819529732109924E-2</v>
      </c>
    </row>
    <row r="147" spans="1:13" x14ac:dyDescent="0.3">
      <c r="A147">
        <v>192</v>
      </c>
      <c r="B147">
        <f t="shared" si="41"/>
        <v>1.3612177342717368E-2</v>
      </c>
      <c r="C147">
        <f t="shared" si="37"/>
        <v>1.3612177342717368E-2</v>
      </c>
      <c r="D147" t="s">
        <v>23</v>
      </c>
      <c r="E147" t="s">
        <v>19</v>
      </c>
      <c r="F147">
        <v>1</v>
      </c>
      <c r="G147">
        <f t="shared" si="42"/>
        <v>115</v>
      </c>
      <c r="I147">
        <v>2050</v>
      </c>
      <c r="J147" t="s">
        <v>25</v>
      </c>
      <c r="K147">
        <f t="shared" si="43"/>
        <v>117.5</v>
      </c>
      <c r="L147" cm="1">
        <f t="array" ref="L147">STOWA2024_NDJF_T(A147*60,K147,I147,J147,"")</f>
        <v>33.104523266698287</v>
      </c>
      <c r="M147">
        <f t="shared" si="44"/>
        <v>3.0207352389392556E-2</v>
      </c>
    </row>
    <row r="148" spans="1:13" x14ac:dyDescent="0.3">
      <c r="A148">
        <v>192</v>
      </c>
      <c r="B148">
        <f t="shared" si="41"/>
        <v>9.5180691263555169E-3</v>
      </c>
      <c r="C148">
        <f t="shared" si="37"/>
        <v>9.5180691263555169E-3</v>
      </c>
      <c r="D148" t="s">
        <v>23</v>
      </c>
      <c r="E148" t="s">
        <v>19</v>
      </c>
      <c r="F148">
        <v>1</v>
      </c>
      <c r="G148">
        <f t="shared" si="42"/>
        <v>120</v>
      </c>
      <c r="I148">
        <v>2050</v>
      </c>
      <c r="J148" t="s">
        <v>25</v>
      </c>
      <c r="K148">
        <f t="shared" si="43"/>
        <v>122.5</v>
      </c>
      <c r="L148" cm="1">
        <f t="array" ref="L148">STOWA2024_NDJF_T(A148*60,K148,I148,J148,"")</f>
        <v>48.334202170578585</v>
      </c>
      <c r="M148">
        <f t="shared" si="44"/>
        <v>2.0689283263037039E-2</v>
      </c>
    </row>
    <row r="149" spans="1:13" x14ac:dyDescent="0.3">
      <c r="A149">
        <v>192</v>
      </c>
      <c r="B149">
        <f t="shared" si="41"/>
        <v>6.6136993860359608E-3</v>
      </c>
      <c r="C149">
        <f t="shared" si="37"/>
        <v>6.6136993860359608E-3</v>
      </c>
      <c r="D149" t="s">
        <v>23</v>
      </c>
      <c r="E149" t="s">
        <v>19</v>
      </c>
      <c r="F149">
        <v>1</v>
      </c>
      <c r="G149">
        <f t="shared" si="42"/>
        <v>125</v>
      </c>
      <c r="I149">
        <v>2050</v>
      </c>
      <c r="J149" t="s">
        <v>25</v>
      </c>
      <c r="K149">
        <f t="shared" si="43"/>
        <v>127.5</v>
      </c>
      <c r="L149" cm="1">
        <f t="array" ref="L149">STOWA2024_NDJF_T(A149*60,K149,I149,J149,"")</f>
        <v>71.045010192007638</v>
      </c>
      <c r="M149">
        <f t="shared" si="44"/>
        <v>1.4075583877001079E-2</v>
      </c>
    </row>
    <row r="150" spans="1:13" x14ac:dyDescent="0.3">
      <c r="A150">
        <v>192</v>
      </c>
      <c r="B150">
        <f t="shared" si="41"/>
        <v>4.5658651563741503E-3</v>
      </c>
      <c r="C150">
        <f t="shared" si="37"/>
        <v>4.5658651563741503E-3</v>
      </c>
      <c r="D150" t="s">
        <v>23</v>
      </c>
      <c r="E150" t="s">
        <v>19</v>
      </c>
      <c r="F150">
        <v>1</v>
      </c>
      <c r="G150">
        <f t="shared" si="42"/>
        <v>130</v>
      </c>
      <c r="I150">
        <v>2050</v>
      </c>
      <c r="J150" t="s">
        <v>25</v>
      </c>
      <c r="K150">
        <f t="shared" si="43"/>
        <v>132.5</v>
      </c>
      <c r="L150" cm="1">
        <f t="array" ref="L150">STOWA2024_NDJF_T(A150*60,K150,I150,J150,"")</f>
        <v>105.15558129295279</v>
      </c>
      <c r="M150">
        <f t="shared" si="44"/>
        <v>9.5097187206269283E-3</v>
      </c>
    </row>
    <row r="151" spans="1:13" x14ac:dyDescent="0.3">
      <c r="A151">
        <v>192</v>
      </c>
      <c r="B151">
        <f t="shared" si="41"/>
        <v>3.1308845262487759E-3</v>
      </c>
      <c r="C151">
        <f t="shared" si="37"/>
        <v>3.1308845262487759E-3</v>
      </c>
      <c r="D151" t="s">
        <v>23</v>
      </c>
      <c r="E151" t="s">
        <v>19</v>
      </c>
      <c r="F151">
        <v>1</v>
      </c>
      <c r="G151">
        <f t="shared" si="42"/>
        <v>135</v>
      </c>
      <c r="I151">
        <v>2050</v>
      </c>
      <c r="J151" t="s">
        <v>25</v>
      </c>
      <c r="K151">
        <f t="shared" si="43"/>
        <v>137.5</v>
      </c>
      <c r="L151" cm="1">
        <f t="array" ref="L151">STOWA2024_NDJF_T(A151*60,K151,I151,J151,"")</f>
        <v>156.76845792313091</v>
      </c>
      <c r="M151">
        <f t="shared" si="44"/>
        <v>6.3788341943781524E-3</v>
      </c>
    </row>
    <row r="152" spans="1:13" x14ac:dyDescent="0.3">
      <c r="A152">
        <v>192</v>
      </c>
      <c r="B152">
        <f t="shared" si="41"/>
        <v>2.1319519934808202E-3</v>
      </c>
      <c r="C152">
        <f t="shared" si="37"/>
        <v>2.1319519934808202E-3</v>
      </c>
      <c r="D152" t="s">
        <v>23</v>
      </c>
      <c r="E152" t="s">
        <v>19</v>
      </c>
      <c r="F152">
        <v>1</v>
      </c>
      <c r="G152">
        <f t="shared" si="42"/>
        <v>140</v>
      </c>
      <c r="I152">
        <v>2050</v>
      </c>
      <c r="J152" t="s">
        <v>25</v>
      </c>
      <c r="K152">
        <f t="shared" si="43"/>
        <v>142.5</v>
      </c>
      <c r="L152" cm="1">
        <f t="array" ref="L152">STOWA2024_NDJF_T(A152*60,K152,I152,J152,"")</f>
        <v>235.46685608296553</v>
      </c>
      <c r="M152">
        <f t="shared" si="44"/>
        <v>4.2468822008973322E-3</v>
      </c>
    </row>
    <row r="153" spans="1:13" x14ac:dyDescent="0.3">
      <c r="A153">
        <v>192</v>
      </c>
      <c r="B153">
        <f t="shared" si="41"/>
        <v>1.4412509081228905E-3</v>
      </c>
      <c r="C153">
        <f t="shared" si="37"/>
        <v>1.4412509081228905E-3</v>
      </c>
      <c r="D153" t="s">
        <v>23</v>
      </c>
      <c r="E153" t="s">
        <v>19</v>
      </c>
      <c r="F153">
        <v>1</v>
      </c>
      <c r="G153">
        <f t="shared" si="42"/>
        <v>145</v>
      </c>
      <c r="I153">
        <v>2050</v>
      </c>
      <c r="J153" t="s">
        <v>25</v>
      </c>
      <c r="K153">
        <f t="shared" si="43"/>
        <v>147.5</v>
      </c>
      <c r="L153" cm="1">
        <f t="array" ref="L153">STOWA2024_NDJF_T(A153*60,K153,I153,J153,"")</f>
        <v>356.42602168552116</v>
      </c>
      <c r="M153">
        <f t="shared" si="44"/>
        <v>2.8056312927744417E-3</v>
      </c>
    </row>
    <row r="154" spans="1:13" x14ac:dyDescent="0.3">
      <c r="A154">
        <v>192</v>
      </c>
      <c r="B154">
        <f t="shared" si="41"/>
        <v>9.6702421678894501E-4</v>
      </c>
      <c r="C154">
        <f t="shared" si="37"/>
        <v>9.6702421678894501E-4</v>
      </c>
      <c r="D154" t="s">
        <v>23</v>
      </c>
      <c r="E154" t="s">
        <v>19</v>
      </c>
      <c r="F154">
        <v>1</v>
      </c>
      <c r="G154">
        <f t="shared" si="42"/>
        <v>150</v>
      </c>
      <c r="I154">
        <v>2050</v>
      </c>
      <c r="J154" t="s">
        <v>25</v>
      </c>
      <c r="K154">
        <f t="shared" si="43"/>
        <v>152.5</v>
      </c>
      <c r="L154" cm="1">
        <f t="array" ref="L154">STOWA2024_NDJF_T(A154*60,K154,I154,J154,"")</f>
        <v>543.8899986088644</v>
      </c>
      <c r="M154">
        <f t="shared" si="44"/>
        <v>1.8386070759854967E-3</v>
      </c>
    </row>
    <row r="155" spans="1:13" x14ac:dyDescent="0.3">
      <c r="A155">
        <v>192</v>
      </c>
      <c r="B155">
        <f t="shared" si="41"/>
        <v>6.4376903360659297E-4</v>
      </c>
      <c r="C155">
        <f t="shared" si="37"/>
        <v>6.4376903360659297E-4</v>
      </c>
      <c r="D155" t="s">
        <v>23</v>
      </c>
      <c r="E155" t="s">
        <v>19</v>
      </c>
      <c r="F155">
        <v>1</v>
      </c>
      <c r="G155">
        <f t="shared" si="42"/>
        <v>155</v>
      </c>
      <c r="I155">
        <v>2050</v>
      </c>
      <c r="J155" t="s">
        <v>25</v>
      </c>
      <c r="K155">
        <f t="shared" si="43"/>
        <v>157.5</v>
      </c>
      <c r="L155" cm="1">
        <f t="array" ref="L155">STOWA2024_NDJF_T(A155*60,K155,I155,J155,"")</f>
        <v>836.93351277049715</v>
      </c>
      <c r="M155">
        <f t="shared" si="44"/>
        <v>1.1948380423789037E-3</v>
      </c>
    </row>
    <row r="156" spans="1:13" x14ac:dyDescent="0.3">
      <c r="A156">
        <v>192</v>
      </c>
      <c r="B156" s="1">
        <f>M155</f>
        <v>1.1948380423789037E-3</v>
      </c>
      <c r="C156">
        <f t="shared" si="37"/>
        <v>1.1948380423789037E-3</v>
      </c>
      <c r="D156" t="s">
        <v>23</v>
      </c>
      <c r="E156" t="s">
        <v>19</v>
      </c>
      <c r="F156">
        <v>1</v>
      </c>
      <c r="G156">
        <f t="shared" si="42"/>
        <v>160</v>
      </c>
      <c r="I156">
        <v>2050</v>
      </c>
      <c r="J156" t="s">
        <v>25</v>
      </c>
      <c r="K156" s="1">
        <v>555</v>
      </c>
      <c r="L156" cm="1">
        <f t="array" ref="L156">STOWA2024_NDJF_T(A156*60,K156,I156,J156,"")</f>
        <v>4.3405169062213379E+278</v>
      </c>
      <c r="M156">
        <f>1/L156</f>
        <v>2.3038730676677764E-279</v>
      </c>
    </row>
    <row r="157" spans="1:13" x14ac:dyDescent="0.3">
      <c r="A157">
        <v>216</v>
      </c>
      <c r="B157" s="1">
        <f>365.25*24/A157 - M157</f>
        <v>16.546178156300567</v>
      </c>
      <c r="C157">
        <f>B157</f>
        <v>16.546178156300567</v>
      </c>
      <c r="D157" t="s">
        <v>23</v>
      </c>
      <c r="E157" t="s">
        <v>19</v>
      </c>
      <c r="F157">
        <v>1</v>
      </c>
      <c r="G157">
        <v>10</v>
      </c>
      <c r="I157">
        <v>2050</v>
      </c>
      <c r="J157" t="s">
        <v>25</v>
      </c>
      <c r="K157" s="1">
        <v>12.5</v>
      </c>
      <c r="L157" cm="1">
        <f t="array" ref="L157">STOWA2024_NDJF_T(A157*60,K157,I157,J157,"")</f>
        <v>4.1602260859699765E-2</v>
      </c>
      <c r="M157">
        <f>1/L157</f>
        <v>24.037155177032769</v>
      </c>
    </row>
    <row r="158" spans="1:13" x14ac:dyDescent="0.3">
      <c r="A158">
        <v>216</v>
      </c>
      <c r="B158">
        <f t="shared" ref="B158:B162" si="45">M157-M158</f>
        <v>5.2882381701392234</v>
      </c>
      <c r="C158">
        <f t="shared" ref="C158:C187" si="46">B158</f>
        <v>5.2882381701392234</v>
      </c>
      <c r="D158" t="s">
        <v>23</v>
      </c>
      <c r="E158" t="s">
        <v>19</v>
      </c>
      <c r="F158">
        <v>1</v>
      </c>
      <c r="G158">
        <f t="shared" ref="G158:G162" si="47">G157+5</f>
        <v>15</v>
      </c>
      <c r="I158">
        <v>2050</v>
      </c>
      <c r="J158" t="s">
        <v>25</v>
      </c>
      <c r="K158">
        <f t="shared" ref="K158:K162" si="48">AVERAGE(G158:G159)</f>
        <v>17.5</v>
      </c>
      <c r="L158" cm="1">
        <f t="array" ref="L158">STOWA2024_NDJF_T(A158*60,K158,I158,J158,"")</f>
        <v>5.3336414024997982E-2</v>
      </c>
      <c r="M158">
        <f t="shared" ref="M158:M162" si="49">1/L158</f>
        <v>18.748917006893546</v>
      </c>
    </row>
    <row r="159" spans="1:13" x14ac:dyDescent="0.3">
      <c r="A159">
        <v>216</v>
      </c>
      <c r="B159">
        <f t="shared" si="45"/>
        <v>4.1826560494038443</v>
      </c>
      <c r="C159">
        <f t="shared" si="46"/>
        <v>4.1826560494038443</v>
      </c>
      <c r="D159" t="s">
        <v>23</v>
      </c>
      <c r="E159" t="s">
        <v>19</v>
      </c>
      <c r="F159">
        <v>1</v>
      </c>
      <c r="G159">
        <f t="shared" si="47"/>
        <v>20</v>
      </c>
      <c r="I159">
        <v>2050</v>
      </c>
      <c r="J159" t="s">
        <v>25</v>
      </c>
      <c r="K159">
        <f t="shared" si="48"/>
        <v>22.5</v>
      </c>
      <c r="L159" cm="1">
        <f t="array" ref="L159">STOWA2024_NDJF_T(A159*60,K159,I159,J159,"")</f>
        <v>6.865179766574335E-2</v>
      </c>
      <c r="M159">
        <f t="shared" si="49"/>
        <v>14.566260957489702</v>
      </c>
    </row>
    <row r="160" spans="1:13" x14ac:dyDescent="0.3">
      <c r="A160">
        <v>216</v>
      </c>
      <c r="B160">
        <f t="shared" si="45"/>
        <v>3.2956574269620731</v>
      </c>
      <c r="C160">
        <f t="shared" si="46"/>
        <v>3.2956574269620731</v>
      </c>
      <c r="D160" t="s">
        <v>23</v>
      </c>
      <c r="E160" t="s">
        <v>19</v>
      </c>
      <c r="F160">
        <v>1</v>
      </c>
      <c r="G160">
        <f t="shared" si="47"/>
        <v>25</v>
      </c>
      <c r="I160">
        <v>2050</v>
      </c>
      <c r="J160" t="s">
        <v>25</v>
      </c>
      <c r="K160">
        <f t="shared" si="48"/>
        <v>27.5</v>
      </c>
      <c r="L160" cm="1">
        <f t="array" ref="L160">STOWA2024_NDJF_T(A160*60,K160,I160,J160,"")</f>
        <v>8.8726393159993047E-2</v>
      </c>
      <c r="M160">
        <f t="shared" si="49"/>
        <v>11.270603530527628</v>
      </c>
    </row>
    <row r="161" spans="1:13" x14ac:dyDescent="0.3">
      <c r="A161">
        <v>216</v>
      </c>
      <c r="B161">
        <f t="shared" si="45"/>
        <v>2.5866785298202046</v>
      </c>
      <c r="C161">
        <f t="shared" si="46"/>
        <v>2.5866785298202046</v>
      </c>
      <c r="D161" t="s">
        <v>23</v>
      </c>
      <c r="E161" t="s">
        <v>19</v>
      </c>
      <c r="F161">
        <v>1</v>
      </c>
      <c r="G161">
        <f t="shared" si="47"/>
        <v>30</v>
      </c>
      <c r="I161">
        <v>2050</v>
      </c>
      <c r="J161" t="s">
        <v>25</v>
      </c>
      <c r="K161">
        <f t="shared" si="48"/>
        <v>32.5</v>
      </c>
      <c r="L161" cm="1">
        <f t="array" ref="L161">STOWA2024_NDJF_T(A161*60,K161,I161,J161,"")</f>
        <v>0.11515530130885936</v>
      </c>
      <c r="M161">
        <f t="shared" si="49"/>
        <v>8.6839250007074238</v>
      </c>
    </row>
    <row r="162" spans="1:13" x14ac:dyDescent="0.3">
      <c r="A162">
        <v>216</v>
      </c>
      <c r="B162">
        <f t="shared" si="45"/>
        <v>2.0220855222161154</v>
      </c>
      <c r="C162">
        <f t="shared" si="46"/>
        <v>2.0220855222161154</v>
      </c>
      <c r="D162" t="s">
        <v>23</v>
      </c>
      <c r="E162" t="s">
        <v>19</v>
      </c>
      <c r="F162">
        <v>1</v>
      </c>
      <c r="G162">
        <f t="shared" si="47"/>
        <v>35</v>
      </c>
      <c r="I162">
        <v>2050</v>
      </c>
      <c r="J162" t="s">
        <v>25</v>
      </c>
      <c r="K162">
        <f t="shared" si="48"/>
        <v>37.5</v>
      </c>
      <c r="L162" cm="1">
        <f t="array" ref="L162">STOWA2024_NDJF_T(A162*60,K162,I162,J162,"")</f>
        <v>0.15010869043432246</v>
      </c>
      <c r="M162">
        <f t="shared" si="49"/>
        <v>6.6618394784913084</v>
      </c>
    </row>
    <row r="163" spans="1:13" x14ac:dyDescent="0.3">
      <c r="A163">
        <v>216</v>
      </c>
      <c r="B163">
        <f>M162-M163</f>
        <v>1.5741877504360824</v>
      </c>
      <c r="C163">
        <f t="shared" si="46"/>
        <v>1.5741877504360824</v>
      </c>
      <c r="D163" t="s">
        <v>23</v>
      </c>
      <c r="E163" t="s">
        <v>19</v>
      </c>
      <c r="F163">
        <v>1</v>
      </c>
      <c r="G163">
        <f>G162+5</f>
        <v>40</v>
      </c>
      <c r="I163">
        <v>2050</v>
      </c>
      <c r="J163" t="s">
        <v>25</v>
      </c>
      <c r="K163">
        <f>AVERAGE(G163:G164)</f>
        <v>42.5</v>
      </c>
      <c r="L163" cm="1">
        <f t="array" ref="L163">STOWA2024_NDJF_T(A163*60,K163,I163,J163,"")</f>
        <v>0.19655433458340391</v>
      </c>
      <c r="M163">
        <f>1/L163</f>
        <v>5.087651728055226</v>
      </c>
    </row>
    <row r="164" spans="1:13" x14ac:dyDescent="0.3">
      <c r="A164">
        <v>216</v>
      </c>
      <c r="B164">
        <f t="shared" ref="B164:B186" si="50">M163-M164</f>
        <v>1.220291413253761</v>
      </c>
      <c r="C164">
        <f t="shared" si="46"/>
        <v>1.220291413253761</v>
      </c>
      <c r="D164" t="s">
        <v>23</v>
      </c>
      <c r="E164" t="s">
        <v>19</v>
      </c>
      <c r="F164">
        <v>1</v>
      </c>
      <c r="G164">
        <f t="shared" ref="G164:G187" si="51">G163+5</f>
        <v>45</v>
      </c>
      <c r="I164">
        <v>2050</v>
      </c>
      <c r="J164" t="s">
        <v>25</v>
      </c>
      <c r="K164">
        <f t="shared" ref="K164:K186" si="52">AVERAGE(G164:G165)</f>
        <v>47.5</v>
      </c>
      <c r="L164" cm="1">
        <f t="array" ref="L164">STOWA2024_NDJF_T(A164*60,K164,I164,J164,"")</f>
        <v>0.2585743035560254</v>
      </c>
      <c r="M164">
        <f t="shared" ref="M164:M186" si="53">1/L164</f>
        <v>3.867360314801465</v>
      </c>
    </row>
    <row r="165" spans="1:13" x14ac:dyDescent="0.3">
      <c r="A165">
        <v>216</v>
      </c>
      <c r="B165">
        <f t="shared" si="50"/>
        <v>0.9417091832729092</v>
      </c>
      <c r="C165">
        <f t="shared" si="46"/>
        <v>0.9417091832729092</v>
      </c>
      <c r="D165" t="s">
        <v>23</v>
      </c>
      <c r="E165" t="s">
        <v>19</v>
      </c>
      <c r="F165">
        <v>1</v>
      </c>
      <c r="G165">
        <f t="shared" si="51"/>
        <v>50</v>
      </c>
      <c r="I165">
        <v>2050</v>
      </c>
      <c r="J165" t="s">
        <v>25</v>
      </c>
      <c r="K165">
        <f t="shared" si="52"/>
        <v>52.5</v>
      </c>
      <c r="L165" cm="1">
        <f t="array" ref="L165">STOWA2024_NDJF_T(A165*60,K165,I165,J165,"")</f>
        <v>0.34180425315356489</v>
      </c>
      <c r="M165">
        <f t="shared" si="53"/>
        <v>2.9256511315285558</v>
      </c>
    </row>
    <row r="166" spans="1:13" x14ac:dyDescent="0.3">
      <c r="A166">
        <v>216</v>
      </c>
      <c r="B166">
        <f t="shared" si="50"/>
        <v>0.72344075259805463</v>
      </c>
      <c r="C166">
        <f t="shared" si="46"/>
        <v>0.72344075259805463</v>
      </c>
      <c r="D166" t="s">
        <v>23</v>
      </c>
      <c r="E166" t="s">
        <v>19</v>
      </c>
      <c r="F166">
        <v>1</v>
      </c>
      <c r="G166">
        <f t="shared" si="51"/>
        <v>55</v>
      </c>
      <c r="I166">
        <v>2050</v>
      </c>
      <c r="J166" t="s">
        <v>25</v>
      </c>
      <c r="K166">
        <f t="shared" si="52"/>
        <v>57.5</v>
      </c>
      <c r="L166" cm="1">
        <f t="array" ref="L166">STOWA2024_NDJF_T(A166*60,K166,I166,J166,"")</f>
        <v>0.45408922306761984</v>
      </c>
      <c r="M166">
        <f t="shared" si="53"/>
        <v>2.2022103789305012</v>
      </c>
    </row>
    <row r="167" spans="1:13" x14ac:dyDescent="0.3">
      <c r="A167">
        <v>216</v>
      </c>
      <c r="B167">
        <f t="shared" si="50"/>
        <v>0.55310020878124089</v>
      </c>
      <c r="C167">
        <f t="shared" si="46"/>
        <v>0.55310020878124089</v>
      </c>
      <c r="D167" t="s">
        <v>23</v>
      </c>
      <c r="E167" t="s">
        <v>19</v>
      </c>
      <c r="F167">
        <v>1</v>
      </c>
      <c r="G167">
        <f t="shared" si="51"/>
        <v>60</v>
      </c>
      <c r="I167">
        <v>2050</v>
      </c>
      <c r="J167" t="s">
        <v>25</v>
      </c>
      <c r="K167">
        <f t="shared" si="52"/>
        <v>62.5</v>
      </c>
      <c r="L167" cm="1">
        <f t="array" ref="L167">STOWA2024_NDJF_T(A167*60,K167,I167,J167,"")</f>
        <v>0.60638762533948254</v>
      </c>
      <c r="M167">
        <f t="shared" si="53"/>
        <v>1.6491101701492603</v>
      </c>
    </row>
    <row r="168" spans="1:13" x14ac:dyDescent="0.3">
      <c r="A168">
        <v>216</v>
      </c>
      <c r="B168">
        <f t="shared" si="50"/>
        <v>0.4207993164358157</v>
      </c>
      <c r="C168">
        <f t="shared" si="46"/>
        <v>0.4207993164358157</v>
      </c>
      <c r="D168" t="s">
        <v>23</v>
      </c>
      <c r="E168" t="s">
        <v>19</v>
      </c>
      <c r="F168">
        <v>1</v>
      </c>
      <c r="G168">
        <f t="shared" si="51"/>
        <v>65</v>
      </c>
      <c r="I168">
        <v>2050</v>
      </c>
      <c r="J168" t="s">
        <v>25</v>
      </c>
      <c r="K168">
        <f t="shared" si="52"/>
        <v>67.5</v>
      </c>
      <c r="L168" cm="1">
        <f t="array" ref="L168">STOWA2024_NDJF_T(A168*60,K168,I168,J168,"")</f>
        <v>0.81412616112345471</v>
      </c>
      <c r="M168">
        <f t="shared" si="53"/>
        <v>1.2283108537134446</v>
      </c>
    </row>
    <row r="169" spans="1:13" x14ac:dyDescent="0.3">
      <c r="A169">
        <v>216</v>
      </c>
      <c r="B169">
        <f t="shared" si="50"/>
        <v>0.31845011745513729</v>
      </c>
      <c r="C169">
        <f t="shared" si="46"/>
        <v>0.31845011745513729</v>
      </c>
      <c r="D169" t="s">
        <v>23</v>
      </c>
      <c r="E169" t="s">
        <v>19</v>
      </c>
      <c r="F169">
        <v>1</v>
      </c>
      <c r="G169">
        <f t="shared" si="51"/>
        <v>70</v>
      </c>
      <c r="I169">
        <v>2050</v>
      </c>
      <c r="J169" t="s">
        <v>25</v>
      </c>
      <c r="K169">
        <f t="shared" si="52"/>
        <v>72.5</v>
      </c>
      <c r="L169" cm="1">
        <f t="array" ref="L169">STOWA2024_NDJF_T(A169*60,K169,I169,J169,"")</f>
        <v>1.0990692972557312</v>
      </c>
      <c r="M169">
        <f t="shared" si="53"/>
        <v>0.90986073625830732</v>
      </c>
    </row>
    <row r="170" spans="1:13" x14ac:dyDescent="0.3">
      <c r="A170">
        <v>216</v>
      </c>
      <c r="B170">
        <f t="shared" si="50"/>
        <v>0.23981754798000787</v>
      </c>
      <c r="C170">
        <f t="shared" si="46"/>
        <v>0.23981754798000787</v>
      </c>
      <c r="D170" t="s">
        <v>23</v>
      </c>
      <c r="E170" t="s">
        <v>19</v>
      </c>
      <c r="F170">
        <v>1</v>
      </c>
      <c r="G170">
        <f t="shared" si="51"/>
        <v>75</v>
      </c>
      <c r="I170">
        <v>2050</v>
      </c>
      <c r="J170" t="s">
        <v>25</v>
      </c>
      <c r="K170">
        <f t="shared" si="52"/>
        <v>77.5</v>
      </c>
      <c r="L170" cm="1">
        <f t="array" ref="L170">STOWA2024_NDJF_T(A170*60,K170,I170,J170,"")</f>
        <v>1.4924411105044388</v>
      </c>
      <c r="M170">
        <f t="shared" si="53"/>
        <v>0.67004318827829945</v>
      </c>
    </row>
    <row r="171" spans="1:13" x14ac:dyDescent="0.3">
      <c r="A171">
        <v>216</v>
      </c>
      <c r="B171">
        <f t="shared" si="50"/>
        <v>0.17956484940079598</v>
      </c>
      <c r="C171">
        <f t="shared" si="46"/>
        <v>0.17956484940079598</v>
      </c>
      <c r="D171" t="s">
        <v>23</v>
      </c>
      <c r="E171" t="s">
        <v>19</v>
      </c>
      <c r="F171">
        <v>1</v>
      </c>
      <c r="G171">
        <f t="shared" si="51"/>
        <v>80</v>
      </c>
      <c r="I171">
        <v>2050</v>
      </c>
      <c r="J171" t="s">
        <v>25</v>
      </c>
      <c r="K171">
        <f t="shared" si="52"/>
        <v>82.5</v>
      </c>
      <c r="L171" cm="1">
        <f t="array" ref="L171">STOWA2024_NDJF_T(A171*60,K171,I171,J171,"")</f>
        <v>2.0388260209178148</v>
      </c>
      <c r="M171">
        <f t="shared" si="53"/>
        <v>0.49047833887750347</v>
      </c>
    </row>
    <row r="172" spans="1:13" x14ac:dyDescent="0.3">
      <c r="A172">
        <v>216</v>
      </c>
      <c r="B172">
        <f t="shared" si="50"/>
        <v>0.13368033526255285</v>
      </c>
      <c r="C172">
        <f t="shared" si="46"/>
        <v>0.13368033526255285</v>
      </c>
      <c r="D172" t="s">
        <v>23</v>
      </c>
      <c r="E172" t="s">
        <v>19</v>
      </c>
      <c r="F172">
        <v>1</v>
      </c>
      <c r="G172">
        <f t="shared" si="51"/>
        <v>85</v>
      </c>
      <c r="I172">
        <v>2050</v>
      </c>
      <c r="J172" t="s">
        <v>25</v>
      </c>
      <c r="K172">
        <f t="shared" si="52"/>
        <v>87.5</v>
      </c>
      <c r="L172" cm="1">
        <f t="array" ref="L172">STOWA2024_NDJF_T(A172*60,K172,I172,J172,"")</f>
        <v>2.8027062648006864</v>
      </c>
      <c r="M172">
        <f t="shared" si="53"/>
        <v>0.35679800361495062</v>
      </c>
    </row>
    <row r="173" spans="1:13" x14ac:dyDescent="0.3">
      <c r="A173">
        <v>216</v>
      </c>
      <c r="B173">
        <f t="shared" si="50"/>
        <v>9.8932009891613659E-2</v>
      </c>
      <c r="C173">
        <f t="shared" si="46"/>
        <v>9.8932009891613659E-2</v>
      </c>
      <c r="D173" t="s">
        <v>23</v>
      </c>
      <c r="E173" t="s">
        <v>19</v>
      </c>
      <c r="F173">
        <v>1</v>
      </c>
      <c r="G173">
        <f t="shared" si="51"/>
        <v>90</v>
      </c>
      <c r="I173">
        <v>2050</v>
      </c>
      <c r="J173" t="s">
        <v>25</v>
      </c>
      <c r="K173">
        <f t="shared" si="52"/>
        <v>92.5</v>
      </c>
      <c r="L173" cm="1">
        <f t="array" ref="L173">STOWA2024_NDJF_T(A173*60,K173,I173,J173,"")</f>
        <v>3.8779832329225026</v>
      </c>
      <c r="M173">
        <f t="shared" si="53"/>
        <v>0.25786599372333696</v>
      </c>
    </row>
    <row r="174" spans="1:13" x14ac:dyDescent="0.3">
      <c r="A174">
        <v>216</v>
      </c>
      <c r="B174">
        <f t="shared" si="50"/>
        <v>7.2758645903984592E-2</v>
      </c>
      <c r="C174">
        <f t="shared" si="46"/>
        <v>7.2758645903984592E-2</v>
      </c>
      <c r="D174" t="s">
        <v>23</v>
      </c>
      <c r="E174" t="s">
        <v>19</v>
      </c>
      <c r="F174">
        <v>1</v>
      </c>
      <c r="G174">
        <f t="shared" si="51"/>
        <v>95</v>
      </c>
      <c r="I174">
        <v>2050</v>
      </c>
      <c r="J174" t="s">
        <v>25</v>
      </c>
      <c r="K174">
        <f t="shared" si="52"/>
        <v>97.5</v>
      </c>
      <c r="L174" cm="1">
        <f t="array" ref="L174">STOWA2024_NDJF_T(A174*60,K174,I174,J174,"")</f>
        <v>5.4022706920089814</v>
      </c>
      <c r="M174">
        <f t="shared" si="53"/>
        <v>0.18510734781935237</v>
      </c>
    </row>
    <row r="175" spans="1:13" x14ac:dyDescent="0.3">
      <c r="A175">
        <v>216</v>
      </c>
      <c r="B175">
        <f t="shared" si="50"/>
        <v>5.3166478375208048E-2</v>
      </c>
      <c r="C175">
        <f t="shared" si="46"/>
        <v>5.3166478375208048E-2</v>
      </c>
      <c r="D175" t="s">
        <v>23</v>
      </c>
      <c r="E175" t="s">
        <v>19</v>
      </c>
      <c r="F175">
        <v>1</v>
      </c>
      <c r="G175">
        <f t="shared" si="51"/>
        <v>100</v>
      </c>
      <c r="I175">
        <v>2050</v>
      </c>
      <c r="J175" t="s">
        <v>25</v>
      </c>
      <c r="K175">
        <f t="shared" si="52"/>
        <v>102.5</v>
      </c>
      <c r="L175" cm="1">
        <f t="array" ref="L175">STOWA2024_NDJF_T(A175*60,K175,I175,J175,"")</f>
        <v>7.5791527235868239</v>
      </c>
      <c r="M175">
        <f t="shared" si="53"/>
        <v>0.13194086944414432</v>
      </c>
    </row>
    <row r="176" spans="1:13" x14ac:dyDescent="0.3">
      <c r="A176">
        <v>216</v>
      </c>
      <c r="B176">
        <f t="shared" si="50"/>
        <v>3.858737108455812E-2</v>
      </c>
      <c r="C176">
        <f t="shared" si="46"/>
        <v>3.858737108455812E-2</v>
      </c>
      <c r="D176" t="s">
        <v>23</v>
      </c>
      <c r="E176" t="s">
        <v>19</v>
      </c>
      <c r="F176">
        <v>1</v>
      </c>
      <c r="G176">
        <f t="shared" si="51"/>
        <v>105</v>
      </c>
      <c r="I176">
        <v>2050</v>
      </c>
      <c r="J176" t="s">
        <v>25</v>
      </c>
      <c r="K176">
        <f t="shared" si="52"/>
        <v>107.5</v>
      </c>
      <c r="L176" cm="1">
        <f t="array" ref="L176">STOWA2024_NDJF_T(A176*60,K176,I176,J176,"")</f>
        <v>10.711971351605088</v>
      </c>
      <c r="M176">
        <f t="shared" si="53"/>
        <v>9.3353498359586201E-2</v>
      </c>
    </row>
    <row r="177" spans="1:13" x14ac:dyDescent="0.3">
      <c r="A177">
        <v>216</v>
      </c>
      <c r="B177">
        <f t="shared" si="50"/>
        <v>2.7809246921468161E-2</v>
      </c>
      <c r="C177">
        <f t="shared" si="46"/>
        <v>2.7809246921468161E-2</v>
      </c>
      <c r="D177" t="s">
        <v>23</v>
      </c>
      <c r="E177" t="s">
        <v>19</v>
      </c>
      <c r="F177">
        <v>1</v>
      </c>
      <c r="G177">
        <f t="shared" si="51"/>
        <v>110</v>
      </c>
      <c r="I177">
        <v>2050</v>
      </c>
      <c r="J177" t="s">
        <v>25</v>
      </c>
      <c r="K177">
        <f t="shared" si="52"/>
        <v>112.5</v>
      </c>
      <c r="L177" cm="1">
        <f t="array" ref="L177">STOWA2024_NDJF_T(A177*60,K177,I177,J177,"")</f>
        <v>15.25686811671234</v>
      </c>
      <c r="M177">
        <f t="shared" si="53"/>
        <v>6.554425143811804E-2</v>
      </c>
    </row>
    <row r="178" spans="1:13" x14ac:dyDescent="0.3">
      <c r="A178">
        <v>216</v>
      </c>
      <c r="B178">
        <f t="shared" si="50"/>
        <v>1.9894457092748806E-2</v>
      </c>
      <c r="C178">
        <f t="shared" si="46"/>
        <v>1.9894457092748806E-2</v>
      </c>
      <c r="D178" t="s">
        <v>23</v>
      </c>
      <c r="E178" t="s">
        <v>19</v>
      </c>
      <c r="F178">
        <v>1</v>
      </c>
      <c r="G178">
        <f t="shared" si="51"/>
        <v>115</v>
      </c>
      <c r="I178">
        <v>2050</v>
      </c>
      <c r="J178" t="s">
        <v>25</v>
      </c>
      <c r="K178">
        <f t="shared" si="52"/>
        <v>117.5</v>
      </c>
      <c r="L178" cm="1">
        <f t="array" ref="L178">STOWA2024_NDJF_T(A178*60,K178,I178,J178,"")</f>
        <v>21.905903725094024</v>
      </c>
      <c r="M178">
        <f t="shared" si="53"/>
        <v>4.5649794345369234E-2</v>
      </c>
    </row>
    <row r="179" spans="1:13" x14ac:dyDescent="0.3">
      <c r="A179">
        <v>216</v>
      </c>
      <c r="B179">
        <f t="shared" si="50"/>
        <v>1.4122981270235313E-2</v>
      </c>
      <c r="C179">
        <f t="shared" si="46"/>
        <v>1.4122981270235313E-2</v>
      </c>
      <c r="D179" t="s">
        <v>23</v>
      </c>
      <c r="E179" t="s">
        <v>19</v>
      </c>
      <c r="F179">
        <v>1</v>
      </c>
      <c r="G179">
        <f t="shared" si="51"/>
        <v>120</v>
      </c>
      <c r="I179">
        <v>2050</v>
      </c>
      <c r="J179" t="s">
        <v>25</v>
      </c>
      <c r="K179">
        <f t="shared" si="52"/>
        <v>122.5</v>
      </c>
      <c r="L179" cm="1">
        <f t="array" ref="L179">STOWA2024_NDJF_T(A179*60,K179,I179,J179,"")</f>
        <v>31.719032228751594</v>
      </c>
      <c r="M179">
        <f t="shared" si="53"/>
        <v>3.1526813075133921E-2</v>
      </c>
    </row>
    <row r="180" spans="1:13" x14ac:dyDescent="0.3">
      <c r="A180">
        <v>216</v>
      </c>
      <c r="B180">
        <f t="shared" si="50"/>
        <v>9.9453695322625248E-3</v>
      </c>
      <c r="C180">
        <f t="shared" si="46"/>
        <v>9.9453695322625248E-3</v>
      </c>
      <c r="D180" t="s">
        <v>23</v>
      </c>
      <c r="E180" t="s">
        <v>19</v>
      </c>
      <c r="F180">
        <v>1</v>
      </c>
      <c r="G180">
        <f t="shared" si="51"/>
        <v>125</v>
      </c>
      <c r="I180">
        <v>2050</v>
      </c>
      <c r="J180" t="s">
        <v>25</v>
      </c>
      <c r="K180">
        <f t="shared" si="52"/>
        <v>127.5</v>
      </c>
      <c r="L180" cm="1">
        <f t="array" ref="L180">STOWA2024_NDJF_T(A180*60,K180,I180,J180,"")</f>
        <v>46.336103422067509</v>
      </c>
      <c r="M180">
        <f t="shared" si="53"/>
        <v>2.1581443542871396E-2</v>
      </c>
    </row>
    <row r="181" spans="1:13" x14ac:dyDescent="0.3">
      <c r="A181">
        <v>216</v>
      </c>
      <c r="B181">
        <f t="shared" si="50"/>
        <v>6.9443351390815009E-3</v>
      </c>
      <c r="C181">
        <f t="shared" si="46"/>
        <v>6.9443351390815009E-3</v>
      </c>
      <c r="D181" t="s">
        <v>23</v>
      </c>
      <c r="E181" t="s">
        <v>19</v>
      </c>
      <c r="F181">
        <v>1</v>
      </c>
      <c r="G181">
        <f t="shared" si="51"/>
        <v>130</v>
      </c>
      <c r="I181">
        <v>2050</v>
      </c>
      <c r="J181" t="s">
        <v>25</v>
      </c>
      <c r="K181">
        <f t="shared" si="52"/>
        <v>132.5</v>
      </c>
      <c r="L181" cm="1">
        <f t="array" ref="L181">STOWA2024_NDJF_T(A181*60,K181,I181,J181,"")</f>
        <v>68.319504946829269</v>
      </c>
      <c r="M181">
        <f t="shared" si="53"/>
        <v>1.4637108403789895E-2</v>
      </c>
    </row>
    <row r="182" spans="1:13" x14ac:dyDescent="0.3">
      <c r="A182">
        <v>216</v>
      </c>
      <c r="B182">
        <f t="shared" si="50"/>
        <v>4.8060609181148056E-3</v>
      </c>
      <c r="C182">
        <f t="shared" si="46"/>
        <v>4.8060609181148056E-3</v>
      </c>
      <c r="D182" t="s">
        <v>23</v>
      </c>
      <c r="E182" t="s">
        <v>19</v>
      </c>
      <c r="F182">
        <v>1</v>
      </c>
      <c r="G182">
        <f t="shared" si="51"/>
        <v>135</v>
      </c>
      <c r="I182">
        <v>2050</v>
      </c>
      <c r="J182" t="s">
        <v>25</v>
      </c>
      <c r="K182">
        <f t="shared" si="52"/>
        <v>137.5</v>
      </c>
      <c r="L182" cm="1">
        <f t="array" ref="L182">STOWA2024_NDJF_T(A182*60,K182,I182,J182,"")</f>
        <v>101.71856065766229</v>
      </c>
      <c r="M182">
        <f t="shared" si="53"/>
        <v>9.8310474856750894E-3</v>
      </c>
    </row>
    <row r="183" spans="1:13" x14ac:dyDescent="0.3">
      <c r="A183">
        <v>216</v>
      </c>
      <c r="B183">
        <f t="shared" si="50"/>
        <v>3.2952386972718954E-3</v>
      </c>
      <c r="C183">
        <f t="shared" si="46"/>
        <v>3.2952386972718954E-3</v>
      </c>
      <c r="D183" t="s">
        <v>23</v>
      </c>
      <c r="E183" t="s">
        <v>19</v>
      </c>
      <c r="F183">
        <v>1</v>
      </c>
      <c r="G183">
        <f t="shared" si="51"/>
        <v>140</v>
      </c>
      <c r="I183">
        <v>2050</v>
      </c>
      <c r="J183" t="s">
        <v>25</v>
      </c>
      <c r="K183">
        <f t="shared" si="52"/>
        <v>142.5</v>
      </c>
      <c r="L183" cm="1">
        <f t="array" ref="L183">STOWA2024_NDJF_T(A183*60,K183,I183,J183,"")</f>
        <v>153.00325214139511</v>
      </c>
      <c r="M183">
        <f t="shared" si="53"/>
        <v>6.535808788403194E-3</v>
      </c>
    </row>
    <row r="184" spans="1:13" x14ac:dyDescent="0.3">
      <c r="A184">
        <v>216</v>
      </c>
      <c r="B184">
        <f t="shared" si="50"/>
        <v>2.2372870232935591E-3</v>
      </c>
      <c r="C184">
        <f t="shared" si="46"/>
        <v>2.2372870232935591E-3</v>
      </c>
      <c r="D184" t="s">
        <v>23</v>
      </c>
      <c r="E184" t="s">
        <v>19</v>
      </c>
      <c r="F184">
        <v>1</v>
      </c>
      <c r="G184">
        <f t="shared" si="51"/>
        <v>145</v>
      </c>
      <c r="I184">
        <v>2050</v>
      </c>
      <c r="J184" t="s">
        <v>25</v>
      </c>
      <c r="K184">
        <f t="shared" si="52"/>
        <v>147.5</v>
      </c>
      <c r="L184" cm="1">
        <f t="array" ref="L184">STOWA2024_NDJF_T(A184*60,K184,I184,J184,"")</f>
        <v>232.6381148321334</v>
      </c>
      <c r="M184">
        <f t="shared" si="53"/>
        <v>4.298521765109635E-3</v>
      </c>
    </row>
    <row r="185" spans="1:13" x14ac:dyDescent="0.3">
      <c r="A185">
        <v>216</v>
      </c>
      <c r="B185">
        <f t="shared" si="50"/>
        <v>1.5033863447383119E-3</v>
      </c>
      <c r="C185">
        <f t="shared" si="46"/>
        <v>1.5033863447383119E-3</v>
      </c>
      <c r="D185" t="s">
        <v>23</v>
      </c>
      <c r="E185" t="s">
        <v>19</v>
      </c>
      <c r="F185">
        <v>1</v>
      </c>
      <c r="G185">
        <f t="shared" si="51"/>
        <v>150</v>
      </c>
      <c r="I185">
        <v>2050</v>
      </c>
      <c r="J185" t="s">
        <v>25</v>
      </c>
      <c r="K185">
        <f t="shared" si="52"/>
        <v>152.5</v>
      </c>
      <c r="L185" cm="1">
        <f t="array" ref="L185">STOWA2024_NDJF_T(A185*60,K185,I185,J185,"")</f>
        <v>357.76441910895102</v>
      </c>
      <c r="M185">
        <f t="shared" si="53"/>
        <v>2.7951354203713231E-3</v>
      </c>
    </row>
    <row r="186" spans="1:13" x14ac:dyDescent="0.3">
      <c r="A186">
        <v>216</v>
      </c>
      <c r="B186">
        <f t="shared" si="50"/>
        <v>9.9925253441436449E-4</v>
      </c>
      <c r="C186">
        <f t="shared" si="46"/>
        <v>9.9925253441436449E-4</v>
      </c>
      <c r="D186" t="s">
        <v>23</v>
      </c>
      <c r="E186" t="s">
        <v>19</v>
      </c>
      <c r="F186">
        <v>1</v>
      </c>
      <c r="G186">
        <f t="shared" si="51"/>
        <v>155</v>
      </c>
      <c r="I186">
        <v>2050</v>
      </c>
      <c r="J186" t="s">
        <v>25</v>
      </c>
      <c r="K186">
        <f t="shared" si="52"/>
        <v>157.5</v>
      </c>
      <c r="L186" cm="1">
        <f t="array" ref="L186">STOWA2024_NDJF_T(A186*60,K186,I186,J186,"")</f>
        <v>556.82918291586566</v>
      </c>
      <c r="M186">
        <f t="shared" si="53"/>
        <v>1.7958828859569586E-3</v>
      </c>
    </row>
    <row r="187" spans="1:13" x14ac:dyDescent="0.3">
      <c r="A187">
        <v>216</v>
      </c>
      <c r="B187" s="1">
        <f>M186</f>
        <v>1.7958828859569586E-3</v>
      </c>
      <c r="C187">
        <f t="shared" si="46"/>
        <v>1.7958828859569586E-3</v>
      </c>
      <c r="D187" t="s">
        <v>23</v>
      </c>
      <c r="E187" t="s">
        <v>19</v>
      </c>
      <c r="F187">
        <v>1</v>
      </c>
      <c r="G187">
        <f t="shared" si="51"/>
        <v>160</v>
      </c>
      <c r="I187">
        <v>2050</v>
      </c>
      <c r="J187" t="s">
        <v>25</v>
      </c>
      <c r="K187" s="1">
        <v>444</v>
      </c>
      <c r="L187" cm="1">
        <f t="array" ref="L187">STOWA2024_NDJF_T(A187*60,K187,I187,J187,"")</f>
        <v>3.6074899052522004E+254</v>
      </c>
      <c r="M187">
        <f>1/L187</f>
        <v>2.7720105288280488E-255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M187"/>
  <sheetViews>
    <sheetView workbookViewId="0">
      <selection activeCell="K187" sqref="K187"/>
    </sheetView>
  </sheetViews>
  <sheetFormatPr defaultRowHeight="14.4" x14ac:dyDescent="0.3"/>
  <cols>
    <col min="2" max="3" width="12" bestFit="1" customWidth="1"/>
    <col min="4" max="4" width="18"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720.24512987103651</v>
      </c>
      <c r="C2">
        <f>B2</f>
        <v>720.24512987103651</v>
      </c>
      <c r="D2" t="s">
        <v>29</v>
      </c>
      <c r="E2" t="s">
        <v>21</v>
      </c>
      <c r="F2">
        <v>1</v>
      </c>
      <c r="G2">
        <v>10</v>
      </c>
      <c r="I2">
        <v>2050</v>
      </c>
      <c r="J2" t="s">
        <v>28</v>
      </c>
      <c r="K2" s="1">
        <v>12.5</v>
      </c>
      <c r="L2" cm="1">
        <f t="array" ref="L2">STOWA2024_JAARROND_T(A2*60,K2,I2,J2,"")</f>
        <v>9.7514643035374132E-2</v>
      </c>
      <c r="M2">
        <f>1/L2</f>
        <v>10.254870128963534</v>
      </c>
    </row>
    <row r="3" spans="1:13" x14ac:dyDescent="0.3">
      <c r="A3">
        <v>12</v>
      </c>
      <c r="B3">
        <f t="shared" ref="B3:B7" si="0">M2-M3</f>
        <v>5.3755587785032848</v>
      </c>
      <c r="C3">
        <f t="shared" ref="C3:C32" si="1">B3</f>
        <v>5.3755587785032848</v>
      </c>
      <c r="D3" t="s">
        <v>29</v>
      </c>
      <c r="E3" t="s">
        <v>21</v>
      </c>
      <c r="F3">
        <v>1</v>
      </c>
      <c r="G3">
        <f t="shared" ref="G3:G7" si="2">G2+5</f>
        <v>15</v>
      </c>
      <c r="I3">
        <v>2050</v>
      </c>
      <c r="J3" t="s">
        <v>28</v>
      </c>
      <c r="K3">
        <f t="shared" ref="K3:K7" si="3">AVERAGE(G3:G4)</f>
        <v>17.5</v>
      </c>
      <c r="L3" cm="1">
        <f t="array" ref="L3">STOWA2024_JAARROND_T(A3*60,K3,I3,J3,"")</f>
        <v>0.20494695422657819</v>
      </c>
      <c r="M3">
        <f t="shared" ref="M3:M7" si="4">1/L3</f>
        <v>4.8793113504602488</v>
      </c>
    </row>
    <row r="4" spans="1:13" x14ac:dyDescent="0.3">
      <c r="A4">
        <v>12</v>
      </c>
      <c r="B4">
        <f t="shared" si="0"/>
        <v>2.0598856953802245</v>
      </c>
      <c r="C4">
        <f t="shared" si="1"/>
        <v>2.0598856953802245</v>
      </c>
      <c r="D4" t="s">
        <v>29</v>
      </c>
      <c r="E4" t="s">
        <v>21</v>
      </c>
      <c r="F4">
        <v>1</v>
      </c>
      <c r="G4">
        <f t="shared" si="2"/>
        <v>20</v>
      </c>
      <c r="I4">
        <v>2050</v>
      </c>
      <c r="J4" t="s">
        <v>28</v>
      </c>
      <c r="K4">
        <f t="shared" si="3"/>
        <v>22.5</v>
      </c>
      <c r="L4" cm="1">
        <f t="array" ref="L4">STOWA2024_JAARROND_T(A4*60,K4,I4,J4,"")</f>
        <v>0.35468216663142227</v>
      </c>
      <c r="M4">
        <f t="shared" si="4"/>
        <v>2.8194256550800243</v>
      </c>
    </row>
    <row r="5" spans="1:13" x14ac:dyDescent="0.3">
      <c r="A5">
        <v>12</v>
      </c>
      <c r="B5">
        <f t="shared" si="0"/>
        <v>1.1844018037190349</v>
      </c>
      <c r="C5">
        <f t="shared" si="1"/>
        <v>1.1844018037190349</v>
      </c>
      <c r="D5" t="s">
        <v>29</v>
      </c>
      <c r="E5" t="s">
        <v>21</v>
      </c>
      <c r="F5">
        <v>1</v>
      </c>
      <c r="G5">
        <f t="shared" si="2"/>
        <v>25</v>
      </c>
      <c r="I5">
        <v>2050</v>
      </c>
      <c r="J5" t="s">
        <v>28</v>
      </c>
      <c r="K5">
        <f t="shared" si="3"/>
        <v>27.5</v>
      </c>
      <c r="L5" cm="1">
        <f t="array" ref="L5">STOWA2024_JAARROND_T(A5*60,K5,I5,J5,"")</f>
        <v>0.61161187292014285</v>
      </c>
      <c r="M5">
        <f t="shared" si="4"/>
        <v>1.6350238513609894</v>
      </c>
    </row>
    <row r="6" spans="1:13" x14ac:dyDescent="0.3">
      <c r="A6">
        <v>12</v>
      </c>
      <c r="B6">
        <f t="shared" si="0"/>
        <v>0.70071317718481774</v>
      </c>
      <c r="C6">
        <f t="shared" si="1"/>
        <v>0.70071317718481774</v>
      </c>
      <c r="D6" t="s">
        <v>29</v>
      </c>
      <c r="E6" t="s">
        <v>21</v>
      </c>
      <c r="F6">
        <v>1</v>
      </c>
      <c r="G6">
        <f t="shared" si="2"/>
        <v>30</v>
      </c>
      <c r="I6">
        <v>2050</v>
      </c>
      <c r="J6" t="s">
        <v>28</v>
      </c>
      <c r="K6">
        <f t="shared" si="3"/>
        <v>32.5</v>
      </c>
      <c r="L6" cm="1">
        <f t="array" ref="L6">STOWA2024_JAARROND_T(A6*60,K6,I6,J6,"")</f>
        <v>1.0703077976517286</v>
      </c>
      <c r="M6">
        <f t="shared" si="4"/>
        <v>0.93431067417617164</v>
      </c>
    </row>
    <row r="7" spans="1:13" x14ac:dyDescent="0.3">
      <c r="A7">
        <v>12</v>
      </c>
      <c r="B7">
        <f t="shared" si="0"/>
        <v>0.39746746532792609</v>
      </c>
      <c r="C7">
        <f t="shared" si="1"/>
        <v>0.39746746532792609</v>
      </c>
      <c r="D7" t="s">
        <v>29</v>
      </c>
      <c r="E7" t="s">
        <v>21</v>
      </c>
      <c r="F7">
        <v>1</v>
      </c>
      <c r="G7">
        <f t="shared" si="2"/>
        <v>35</v>
      </c>
      <c r="I7">
        <v>2050</v>
      </c>
      <c r="J7" t="s">
        <v>28</v>
      </c>
      <c r="K7">
        <f t="shared" si="3"/>
        <v>37.5</v>
      </c>
      <c r="L7" cm="1">
        <f t="array" ref="L7">STOWA2024_JAARROND_T(A7*60,K7,I7,J7,"")</f>
        <v>1.8627412688062508</v>
      </c>
      <c r="M7">
        <f t="shared" si="4"/>
        <v>0.53684320884824555</v>
      </c>
    </row>
    <row r="8" spans="1:13" x14ac:dyDescent="0.3">
      <c r="A8">
        <v>12</v>
      </c>
      <c r="B8">
        <f>M7-M8</f>
        <v>0.21927345338532278</v>
      </c>
      <c r="C8">
        <f t="shared" si="1"/>
        <v>0.21927345338532278</v>
      </c>
      <c r="D8" t="s">
        <v>29</v>
      </c>
      <c r="E8" t="s">
        <v>21</v>
      </c>
      <c r="F8">
        <v>1</v>
      </c>
      <c r="G8">
        <f>G7+5</f>
        <v>40</v>
      </c>
      <c r="I8">
        <v>2050</v>
      </c>
      <c r="J8" t="s">
        <v>28</v>
      </c>
      <c r="K8">
        <f>AVERAGE(G8:G9)</f>
        <v>42.5</v>
      </c>
      <c r="L8" cm="1">
        <f t="array" ref="L8">STOWA2024_JAARROND_T(A8*60,K8,I8,J8,"")</f>
        <v>3.1489144756316478</v>
      </c>
      <c r="M8">
        <f>1/L8</f>
        <v>0.31756975546292276</v>
      </c>
    </row>
    <row r="9" spans="1:13" x14ac:dyDescent="0.3">
      <c r="A9">
        <v>12</v>
      </c>
      <c r="B9">
        <f t="shared" ref="B9:B31" si="5">M8-M9</f>
        <v>0.1218794569059963</v>
      </c>
      <c r="C9">
        <f t="shared" si="1"/>
        <v>0.1218794569059963</v>
      </c>
      <c r="D9" t="s">
        <v>29</v>
      </c>
      <c r="E9" t="s">
        <v>21</v>
      </c>
      <c r="F9">
        <v>1</v>
      </c>
      <c r="G9">
        <f t="shared" ref="G9:G32" si="6">G8+5</f>
        <v>45</v>
      </c>
      <c r="I9">
        <v>2050</v>
      </c>
      <c r="J9" t="s">
        <v>28</v>
      </c>
      <c r="K9">
        <f t="shared" ref="K9:K31" si="7">AVERAGE(G9:G10)</f>
        <v>47.5</v>
      </c>
      <c r="L9" cm="1">
        <f t="array" ref="L9">STOWA2024_JAARROND_T(A9*60,K9,I9,J9,"")</f>
        <v>5.1101153576558076</v>
      </c>
      <c r="M9">
        <f t="shared" ref="M9:M31" si="8">1/L9</f>
        <v>0.19569029855692646</v>
      </c>
    </row>
    <row r="10" spans="1:13" x14ac:dyDescent="0.3">
      <c r="A10">
        <v>12</v>
      </c>
      <c r="B10">
        <f t="shared" si="5"/>
        <v>6.9846513931528853E-2</v>
      </c>
      <c r="C10">
        <f t="shared" si="1"/>
        <v>6.9846513931528853E-2</v>
      </c>
      <c r="D10" t="s">
        <v>29</v>
      </c>
      <c r="E10" t="s">
        <v>21</v>
      </c>
      <c r="F10">
        <v>1</v>
      </c>
      <c r="G10">
        <f t="shared" si="6"/>
        <v>50</v>
      </c>
      <c r="I10">
        <v>2050</v>
      </c>
      <c r="J10" t="s">
        <v>28</v>
      </c>
      <c r="K10">
        <f t="shared" si="7"/>
        <v>52.5</v>
      </c>
      <c r="L10" cm="1">
        <f t="array" ref="L10">STOWA2024_JAARROND_T(A10*60,K10,I10,J10,"")</f>
        <v>7.9463598697124809</v>
      </c>
      <c r="M10">
        <f t="shared" si="8"/>
        <v>0.12584378462539761</v>
      </c>
    </row>
    <row r="11" spans="1:13" x14ac:dyDescent="0.3">
      <c r="A11">
        <v>12</v>
      </c>
      <c r="B11">
        <f t="shared" si="5"/>
        <v>4.1643027847914127E-2</v>
      </c>
      <c r="C11">
        <f t="shared" si="1"/>
        <v>4.1643027847914127E-2</v>
      </c>
      <c r="D11" t="s">
        <v>29</v>
      </c>
      <c r="E11" t="s">
        <v>21</v>
      </c>
      <c r="F11">
        <v>1</v>
      </c>
      <c r="G11">
        <f t="shared" si="6"/>
        <v>55</v>
      </c>
      <c r="I11">
        <v>2050</v>
      </c>
      <c r="J11" t="s">
        <v>28</v>
      </c>
      <c r="K11">
        <f t="shared" si="7"/>
        <v>57.5</v>
      </c>
      <c r="L11" cm="1">
        <f t="array" ref="L11">STOWA2024_JAARROND_T(A11*60,K11,I11,J11,"")</f>
        <v>11.876377817395278</v>
      </c>
      <c r="M11">
        <f t="shared" si="8"/>
        <v>8.4200756777483482E-2</v>
      </c>
    </row>
    <row r="12" spans="1:13" x14ac:dyDescent="0.3">
      <c r="A12">
        <v>12</v>
      </c>
      <c r="B12">
        <f t="shared" si="5"/>
        <v>2.5849649180490153E-2</v>
      </c>
      <c r="C12">
        <f t="shared" si="1"/>
        <v>2.5849649180490153E-2</v>
      </c>
      <c r="D12" t="s">
        <v>29</v>
      </c>
      <c r="E12" t="s">
        <v>21</v>
      </c>
      <c r="F12">
        <v>1</v>
      </c>
      <c r="G12">
        <f t="shared" si="6"/>
        <v>60</v>
      </c>
      <c r="I12">
        <v>2050</v>
      </c>
      <c r="J12" t="s">
        <v>28</v>
      </c>
      <c r="K12">
        <f t="shared" si="7"/>
        <v>62.5</v>
      </c>
      <c r="L12" cm="1">
        <f t="array" ref="L12">STOWA2024_JAARROND_T(A12*60,K12,I12,J12,"")</f>
        <v>17.137635276892794</v>
      </c>
      <c r="M12">
        <f t="shared" si="8"/>
        <v>5.8351107596993329E-2</v>
      </c>
    </row>
    <row r="13" spans="1:13" x14ac:dyDescent="0.3">
      <c r="A13">
        <v>12</v>
      </c>
      <c r="B13">
        <f t="shared" si="5"/>
        <v>1.6661412093520588E-2</v>
      </c>
      <c r="C13">
        <f t="shared" si="1"/>
        <v>1.6661412093520588E-2</v>
      </c>
      <c r="D13" t="s">
        <v>29</v>
      </c>
      <c r="E13" t="s">
        <v>21</v>
      </c>
      <c r="F13">
        <v>1</v>
      </c>
      <c r="G13">
        <f t="shared" si="6"/>
        <v>65</v>
      </c>
      <c r="I13">
        <v>2050</v>
      </c>
      <c r="J13" t="s">
        <v>28</v>
      </c>
      <c r="K13">
        <f t="shared" si="7"/>
        <v>67.5</v>
      </c>
      <c r="L13" cm="1">
        <f t="array" ref="L13">STOWA2024_JAARROND_T(A13*60,K13,I13,J13,"")</f>
        <v>23.986742717194954</v>
      </c>
      <c r="M13">
        <f t="shared" si="8"/>
        <v>4.1689695503472742E-2</v>
      </c>
    </row>
    <row r="14" spans="1:13" x14ac:dyDescent="0.3">
      <c r="A14">
        <v>12</v>
      </c>
      <c r="B14">
        <f t="shared" si="5"/>
        <v>1.1106537109046577E-2</v>
      </c>
      <c r="C14">
        <f t="shared" si="1"/>
        <v>1.1106537109046577E-2</v>
      </c>
      <c r="D14" t="s">
        <v>29</v>
      </c>
      <c r="E14" t="s">
        <v>21</v>
      </c>
      <c r="F14">
        <v>1</v>
      </c>
      <c r="G14">
        <f t="shared" si="6"/>
        <v>70</v>
      </c>
      <c r="I14">
        <v>2050</v>
      </c>
      <c r="J14" t="s">
        <v>28</v>
      </c>
      <c r="K14">
        <f t="shared" si="7"/>
        <v>72.5</v>
      </c>
      <c r="L14" cm="1">
        <f t="array" ref="L14">STOWA2024_JAARROND_T(A14*60,K14,I14,J14,"")</f>
        <v>32.697734717361691</v>
      </c>
      <c r="M14">
        <f t="shared" si="8"/>
        <v>3.0583158394426165E-2</v>
      </c>
    </row>
    <row r="15" spans="1:13" x14ac:dyDescent="0.3">
      <c r="A15">
        <v>12</v>
      </c>
      <c r="B15">
        <f t="shared" si="5"/>
        <v>7.6280678275415098E-3</v>
      </c>
      <c r="C15">
        <f t="shared" si="1"/>
        <v>7.6280678275415098E-3</v>
      </c>
      <c r="D15" t="s">
        <v>29</v>
      </c>
      <c r="E15" t="s">
        <v>21</v>
      </c>
      <c r="F15">
        <v>1</v>
      </c>
      <c r="G15">
        <f t="shared" si="6"/>
        <v>75</v>
      </c>
      <c r="I15">
        <v>2050</v>
      </c>
      <c r="J15" t="s">
        <v>28</v>
      </c>
      <c r="K15">
        <f t="shared" si="7"/>
        <v>77.5</v>
      </c>
      <c r="L15" cm="1">
        <f t="array" ref="L15">STOWA2024_JAARROND_T(A15*60,K15,I15,J15,"")</f>
        <v>43.563321917039808</v>
      </c>
      <c r="M15">
        <f t="shared" si="8"/>
        <v>2.2955090566884655E-2</v>
      </c>
    </row>
    <row r="16" spans="1:13" x14ac:dyDescent="0.3">
      <c r="A16">
        <v>12</v>
      </c>
      <c r="B16">
        <f t="shared" si="5"/>
        <v>5.378597497910198E-3</v>
      </c>
      <c r="C16">
        <f t="shared" si="1"/>
        <v>5.378597497910198E-3</v>
      </c>
      <c r="D16" t="s">
        <v>29</v>
      </c>
      <c r="E16" t="s">
        <v>21</v>
      </c>
      <c r="F16">
        <v>1</v>
      </c>
      <c r="G16">
        <f t="shared" si="6"/>
        <v>80</v>
      </c>
      <c r="I16">
        <v>2050</v>
      </c>
      <c r="J16" t="s">
        <v>28</v>
      </c>
      <c r="K16">
        <f t="shared" si="7"/>
        <v>82.5</v>
      </c>
      <c r="L16" cm="1">
        <f t="array" ref="L16">STOWA2024_JAARROND_T(A16*60,K16,I16,J16,"")</f>
        <v>56.894170872184539</v>
      </c>
      <c r="M16">
        <f t="shared" si="8"/>
        <v>1.7576493068974457E-2</v>
      </c>
    </row>
    <row r="17" spans="1:13" x14ac:dyDescent="0.3">
      <c r="A17">
        <v>12</v>
      </c>
      <c r="B17">
        <f t="shared" si="5"/>
        <v>3.8809897771572999E-3</v>
      </c>
      <c r="C17">
        <f t="shared" si="1"/>
        <v>3.8809897771572999E-3</v>
      </c>
      <c r="D17" t="s">
        <v>29</v>
      </c>
      <c r="E17" t="s">
        <v>21</v>
      </c>
      <c r="F17">
        <v>1</v>
      </c>
      <c r="G17">
        <f t="shared" si="6"/>
        <v>85</v>
      </c>
      <c r="I17">
        <v>2050</v>
      </c>
      <c r="J17" t="s">
        <v>28</v>
      </c>
      <c r="K17">
        <f t="shared" si="7"/>
        <v>87.5</v>
      </c>
      <c r="L17" cm="1">
        <f t="array" ref="L17">STOWA2024_JAARROND_T(A17*60,K17,I17,J17,"")</f>
        <v>73.016666762256477</v>
      </c>
      <c r="M17">
        <f t="shared" si="8"/>
        <v>1.3695503291817157E-2</v>
      </c>
    </row>
    <row r="18" spans="1:13" x14ac:dyDescent="0.3">
      <c r="A18">
        <v>12</v>
      </c>
      <c r="B18">
        <f t="shared" si="5"/>
        <v>2.8583943185956535E-3</v>
      </c>
      <c r="C18">
        <f t="shared" si="1"/>
        <v>2.8583943185956535E-3</v>
      </c>
      <c r="D18" t="s">
        <v>29</v>
      </c>
      <c r="E18" t="s">
        <v>21</v>
      </c>
      <c r="F18">
        <v>1</v>
      </c>
      <c r="G18">
        <f t="shared" si="6"/>
        <v>90</v>
      </c>
      <c r="I18">
        <v>2050</v>
      </c>
      <c r="J18" t="s">
        <v>28</v>
      </c>
      <c r="K18">
        <f t="shared" si="7"/>
        <v>92.5</v>
      </c>
      <c r="L18" cm="1">
        <f t="array" ref="L18">STOWA2024_JAARROND_T(A18*60,K18,I18,J18,"")</f>
        <v>92.275532383313674</v>
      </c>
      <c r="M18">
        <f t="shared" si="8"/>
        <v>1.0837108973221503E-2</v>
      </c>
    </row>
    <row r="19" spans="1:13" x14ac:dyDescent="0.3">
      <c r="A19">
        <v>12</v>
      </c>
      <c r="B19">
        <f t="shared" si="5"/>
        <v>2.1438512467882448E-3</v>
      </c>
      <c r="C19">
        <f t="shared" si="1"/>
        <v>2.1438512467882448E-3</v>
      </c>
      <c r="D19" t="s">
        <v>29</v>
      </c>
      <c r="E19" t="s">
        <v>21</v>
      </c>
      <c r="F19">
        <v>1</v>
      </c>
      <c r="G19">
        <f t="shared" si="6"/>
        <v>95</v>
      </c>
      <c r="I19">
        <v>2050</v>
      </c>
      <c r="J19" t="s">
        <v>28</v>
      </c>
      <c r="K19">
        <f t="shared" si="7"/>
        <v>97.5</v>
      </c>
      <c r="L19" cm="1">
        <f t="array" ref="L19">STOWA2024_JAARROND_T(A19*60,K19,I19,J19,"")</f>
        <v>115.03167529007428</v>
      </c>
      <c r="M19">
        <f t="shared" si="8"/>
        <v>8.6932577264332584E-3</v>
      </c>
    </row>
    <row r="20" spans="1:13" x14ac:dyDescent="0.3">
      <c r="A20">
        <v>12</v>
      </c>
      <c r="B20">
        <f t="shared" si="5"/>
        <v>3.6782351969486754E-3</v>
      </c>
      <c r="C20">
        <f t="shared" si="1"/>
        <v>3.6782351969486754E-3</v>
      </c>
      <c r="D20" t="s">
        <v>29</v>
      </c>
      <c r="E20" t="s">
        <v>21</v>
      </c>
      <c r="F20">
        <v>1</v>
      </c>
      <c r="G20">
        <f t="shared" si="6"/>
        <v>100</v>
      </c>
      <c r="I20">
        <v>2050</v>
      </c>
      <c r="J20" t="s">
        <v>28</v>
      </c>
      <c r="K20">
        <f t="shared" si="7"/>
        <v>102.5</v>
      </c>
      <c r="L20" cm="1">
        <f t="array" ref="L20">STOWA2024_JAARROND_T(A20*60,K20,I20,J20,"")</f>
        <v>199.40089882363392</v>
      </c>
      <c r="M20">
        <f t="shared" si="8"/>
        <v>5.015022529484583E-3</v>
      </c>
    </row>
    <row r="21" spans="1:13" x14ac:dyDescent="0.3">
      <c r="A21">
        <v>12</v>
      </c>
      <c r="B21">
        <f t="shared" si="5"/>
        <v>9.940527351411689E-4</v>
      </c>
      <c r="C21">
        <f t="shared" si="1"/>
        <v>9.940527351411689E-4</v>
      </c>
      <c r="D21" t="s">
        <v>29</v>
      </c>
      <c r="E21" t="s">
        <v>21</v>
      </c>
      <c r="F21">
        <v>1</v>
      </c>
      <c r="G21">
        <f t="shared" si="6"/>
        <v>105</v>
      </c>
      <c r="I21">
        <v>2050</v>
      </c>
      <c r="J21" t="s">
        <v>28</v>
      </c>
      <c r="K21">
        <f t="shared" si="7"/>
        <v>107.5</v>
      </c>
      <c r="L21" cm="1">
        <f t="array" ref="L21">STOWA2024_JAARROND_T(A21*60,K21,I21,J21,"")</f>
        <v>248.69622283827437</v>
      </c>
      <c r="M21">
        <f t="shared" si="8"/>
        <v>4.0209697943434141E-3</v>
      </c>
    </row>
    <row r="22" spans="1:13" x14ac:dyDescent="0.3">
      <c r="A22">
        <v>12</v>
      </c>
      <c r="B22">
        <f t="shared" si="5"/>
        <v>7.6258567829751113E-4</v>
      </c>
      <c r="C22">
        <f t="shared" si="1"/>
        <v>7.6258567829751113E-4</v>
      </c>
      <c r="D22" t="s">
        <v>29</v>
      </c>
      <c r="E22" t="s">
        <v>21</v>
      </c>
      <c r="F22">
        <v>1</v>
      </c>
      <c r="G22">
        <f t="shared" si="6"/>
        <v>110</v>
      </c>
      <c r="I22">
        <v>2050</v>
      </c>
      <c r="J22" t="s">
        <v>28</v>
      </c>
      <c r="K22">
        <f t="shared" si="7"/>
        <v>112.5</v>
      </c>
      <c r="L22" cm="1">
        <f t="array" ref="L22">STOWA2024_JAARROND_T(A22*60,K22,I22,J22,"")</f>
        <v>306.90058764879899</v>
      </c>
      <c r="M22">
        <f t="shared" si="8"/>
        <v>3.2583841160459029E-3</v>
      </c>
    </row>
    <row r="23" spans="1:13" x14ac:dyDescent="0.3">
      <c r="A23">
        <v>12</v>
      </c>
      <c r="B23">
        <f t="shared" si="5"/>
        <v>5.9231468098559304E-4</v>
      </c>
      <c r="C23">
        <f t="shared" si="1"/>
        <v>5.9231468098559304E-4</v>
      </c>
      <c r="D23" t="s">
        <v>29</v>
      </c>
      <c r="E23" t="s">
        <v>21</v>
      </c>
      <c r="F23">
        <v>1</v>
      </c>
      <c r="G23">
        <f t="shared" si="6"/>
        <v>115</v>
      </c>
      <c r="I23">
        <v>2050</v>
      </c>
      <c r="J23" t="s">
        <v>28</v>
      </c>
      <c r="K23">
        <f t="shared" si="7"/>
        <v>117.5</v>
      </c>
      <c r="L23" cm="1">
        <f t="array" ref="L23">STOWA2024_JAARROND_T(A23*60,K23,I23,J23,"")</f>
        <v>375.08400450844925</v>
      </c>
      <c r="M23">
        <f t="shared" si="8"/>
        <v>2.6660694350603099E-3</v>
      </c>
    </row>
    <row r="24" spans="1:13" x14ac:dyDescent="0.3">
      <c r="A24">
        <v>12</v>
      </c>
      <c r="B24">
        <f t="shared" si="5"/>
        <v>4.6530766862953009E-4</v>
      </c>
      <c r="C24">
        <f t="shared" si="1"/>
        <v>4.6530766862953009E-4</v>
      </c>
      <c r="D24" t="s">
        <v>29</v>
      </c>
      <c r="E24" t="s">
        <v>21</v>
      </c>
      <c r="F24">
        <v>1</v>
      </c>
      <c r="G24">
        <f t="shared" si="6"/>
        <v>120</v>
      </c>
      <c r="I24">
        <v>2050</v>
      </c>
      <c r="J24" t="s">
        <v>28</v>
      </c>
      <c r="K24">
        <f t="shared" si="7"/>
        <v>122.5</v>
      </c>
      <c r="L24" cm="1">
        <f t="array" ref="L24">STOWA2024_JAARROND_T(A24*60,K24,I24,J24,"")</f>
        <v>454.38811926554473</v>
      </c>
      <c r="M24">
        <f t="shared" si="8"/>
        <v>2.2007617664307798E-3</v>
      </c>
    </row>
    <row r="25" spans="1:13" x14ac:dyDescent="0.3">
      <c r="A25">
        <v>12</v>
      </c>
      <c r="B25">
        <f t="shared" si="5"/>
        <v>3.6934465046665598E-4</v>
      </c>
      <c r="C25">
        <f t="shared" si="1"/>
        <v>3.6934465046665598E-4</v>
      </c>
      <c r="D25" t="s">
        <v>29</v>
      </c>
      <c r="E25" t="s">
        <v>21</v>
      </c>
      <c r="F25">
        <v>1</v>
      </c>
      <c r="G25">
        <f t="shared" si="6"/>
        <v>125</v>
      </c>
      <c r="I25">
        <v>2050</v>
      </c>
      <c r="J25" t="s">
        <v>28</v>
      </c>
      <c r="K25">
        <f t="shared" si="7"/>
        <v>127.5</v>
      </c>
      <c r="L25" cm="1">
        <f t="array" ref="L25">STOWA2024_JAARROND_T(A25*60,K25,I25,J25,"")</f>
        <v>546.02525622545795</v>
      </c>
      <c r="M25">
        <f t="shared" si="8"/>
        <v>1.8314171159641238E-3</v>
      </c>
    </row>
    <row r="26" spans="1:13" x14ac:dyDescent="0.3">
      <c r="A26">
        <v>12</v>
      </c>
      <c r="B26">
        <f t="shared" si="5"/>
        <v>2.9598538086792305E-4</v>
      </c>
      <c r="C26">
        <f t="shared" si="1"/>
        <v>2.9598538086792305E-4</v>
      </c>
      <c r="D26" t="s">
        <v>29</v>
      </c>
      <c r="E26" t="s">
        <v>21</v>
      </c>
      <c r="F26">
        <v>1</v>
      </c>
      <c r="G26">
        <f t="shared" si="6"/>
        <v>130</v>
      </c>
      <c r="I26">
        <v>2050</v>
      </c>
      <c r="J26" t="s">
        <v>28</v>
      </c>
      <c r="K26">
        <f t="shared" si="7"/>
        <v>132.5</v>
      </c>
      <c r="L26" cm="1">
        <f t="array" ref="L26">STOWA2024_JAARROND_T(A26*60,K26,I26,J26,"")</f>
        <v>651.28261787382303</v>
      </c>
      <c r="M26">
        <f t="shared" si="8"/>
        <v>1.5354317350962008E-3</v>
      </c>
    </row>
    <row r="27" spans="1:13" x14ac:dyDescent="0.3">
      <c r="A27">
        <v>12</v>
      </c>
      <c r="B27">
        <f t="shared" si="5"/>
        <v>2.3928528588186451E-4</v>
      </c>
      <c r="C27">
        <f t="shared" si="1"/>
        <v>2.3928528588186451E-4</v>
      </c>
      <c r="D27" t="s">
        <v>29</v>
      </c>
      <c r="E27" t="s">
        <v>21</v>
      </c>
      <c r="F27">
        <v>1</v>
      </c>
      <c r="G27">
        <f t="shared" si="6"/>
        <v>135</v>
      </c>
      <c r="I27">
        <v>2050</v>
      </c>
      <c r="J27" t="s">
        <v>28</v>
      </c>
      <c r="K27">
        <f t="shared" si="7"/>
        <v>137.5</v>
      </c>
      <c r="L27" cm="1">
        <f t="array" ref="L27">STOWA2024_JAARROND_T(A27*60,K27,I27,J27,"")</f>
        <v>771.51775604226941</v>
      </c>
      <c r="M27">
        <f t="shared" si="8"/>
        <v>1.2961464492143363E-3</v>
      </c>
    </row>
    <row r="28" spans="1:13" x14ac:dyDescent="0.3">
      <c r="A28">
        <v>12</v>
      </c>
      <c r="B28">
        <f t="shared" si="5"/>
        <v>1.9502520731068916E-4</v>
      </c>
      <c r="C28">
        <f t="shared" si="1"/>
        <v>1.9502520731068916E-4</v>
      </c>
      <c r="D28" t="s">
        <v>29</v>
      </c>
      <c r="E28" t="s">
        <v>21</v>
      </c>
      <c r="F28">
        <v>1</v>
      </c>
      <c r="G28">
        <f t="shared" si="6"/>
        <v>140</v>
      </c>
      <c r="I28">
        <v>2050</v>
      </c>
      <c r="J28" t="s">
        <v>28</v>
      </c>
      <c r="K28">
        <f t="shared" si="7"/>
        <v>142.5</v>
      </c>
      <c r="L28" cm="1">
        <f t="array" ref="L28">STOWA2024_JAARROND_T(A28*60,K28,I28,J28,"")</f>
        <v>908.16520646824858</v>
      </c>
      <c r="M28">
        <f t="shared" si="8"/>
        <v>1.1011212419036471E-3</v>
      </c>
    </row>
    <row r="29" spans="1:13" x14ac:dyDescent="0.3">
      <c r="A29">
        <v>12</v>
      </c>
      <c r="B29">
        <f t="shared" si="5"/>
        <v>1.6015328647211037E-4</v>
      </c>
      <c r="C29">
        <f t="shared" si="1"/>
        <v>1.6015328647211037E-4</v>
      </c>
      <c r="D29" t="s">
        <v>29</v>
      </c>
      <c r="E29" t="s">
        <v>21</v>
      </c>
      <c r="F29">
        <v>1</v>
      </c>
      <c r="G29">
        <f t="shared" si="6"/>
        <v>145</v>
      </c>
      <c r="I29">
        <v>2050</v>
      </c>
      <c r="J29" t="s">
        <v>28</v>
      </c>
      <c r="K29">
        <f t="shared" si="7"/>
        <v>147.5</v>
      </c>
      <c r="L29" cm="1">
        <f t="array" ref="L29">STOWA2024_JAARROND_T(A29*60,K29,I29,J29,"")</f>
        <v>1062.7354462261051</v>
      </c>
      <c r="M29">
        <f t="shared" si="8"/>
        <v>9.4096795543153675E-4</v>
      </c>
    </row>
    <row r="30" spans="1:13" x14ac:dyDescent="0.3">
      <c r="A30">
        <v>12</v>
      </c>
      <c r="B30">
        <f t="shared" si="5"/>
        <v>1.324423418374947E-4</v>
      </c>
      <c r="C30">
        <f t="shared" si="1"/>
        <v>1.324423418374947E-4</v>
      </c>
      <c r="D30" t="s">
        <v>29</v>
      </c>
      <c r="E30" t="s">
        <v>21</v>
      </c>
      <c r="F30">
        <v>1</v>
      </c>
      <c r="G30">
        <f t="shared" si="6"/>
        <v>150</v>
      </c>
      <c r="I30">
        <v>2050</v>
      </c>
      <c r="J30" t="s">
        <v>28</v>
      </c>
      <c r="K30">
        <f t="shared" si="7"/>
        <v>152.5</v>
      </c>
      <c r="L30" cm="1">
        <f t="array" ref="L30">STOWA2024_JAARROND_T(A30*60,K30,I30,J30,"")</f>
        <v>1236.8191968029557</v>
      </c>
      <c r="M30">
        <f t="shared" si="8"/>
        <v>8.0852561359404205E-4</v>
      </c>
    </row>
    <row r="31" spans="1:13" x14ac:dyDescent="0.3">
      <c r="A31">
        <v>12</v>
      </c>
      <c r="B31">
        <f t="shared" si="5"/>
        <v>1.1023503776173837E-4</v>
      </c>
      <c r="C31">
        <f t="shared" si="1"/>
        <v>1.1023503776173837E-4</v>
      </c>
      <c r="D31" t="s">
        <v>29</v>
      </c>
      <c r="E31" t="s">
        <v>21</v>
      </c>
      <c r="F31">
        <v>1</v>
      </c>
      <c r="G31">
        <f t="shared" si="6"/>
        <v>155</v>
      </c>
      <c r="I31">
        <v>2050</v>
      </c>
      <c r="J31" t="s">
        <v>28</v>
      </c>
      <c r="K31">
        <f t="shared" si="7"/>
        <v>157.5</v>
      </c>
      <c r="L31" cm="1">
        <f t="array" ref="L31">STOWA2024_JAARROND_T(A31*60,K31,I31,J31,"")</f>
        <v>1432.0685895095808</v>
      </c>
      <c r="M31">
        <f t="shared" si="8"/>
        <v>6.9829057583230367E-4</v>
      </c>
    </row>
    <row r="32" spans="1:13" x14ac:dyDescent="0.3">
      <c r="A32">
        <v>12</v>
      </c>
      <c r="B32" s="1">
        <f>M31</f>
        <v>6.9829057583230367E-4</v>
      </c>
      <c r="C32">
        <f t="shared" si="1"/>
        <v>6.9829057583230367E-4</v>
      </c>
      <c r="D32" t="s">
        <v>29</v>
      </c>
      <c r="E32" t="s">
        <v>21</v>
      </c>
      <c r="F32">
        <v>1</v>
      </c>
      <c r="G32">
        <f t="shared" si="6"/>
        <v>160</v>
      </c>
      <c r="I32">
        <v>2050</v>
      </c>
      <c r="J32" t="s">
        <v>28</v>
      </c>
      <c r="K32" s="1">
        <v>999</v>
      </c>
      <c r="L32" cm="1">
        <f t="array" ref="L32">STOWA2024_JAARROND_T(A32*60,K32,I32,J32,"")</f>
        <v>5141315.9318161132</v>
      </c>
      <c r="M32">
        <f>1/L32</f>
        <v>1.945027330088157E-7</v>
      </c>
    </row>
    <row r="33" spans="1:13" x14ac:dyDescent="0.3">
      <c r="A33">
        <v>24</v>
      </c>
      <c r="B33" s="1">
        <f>365.25*24/A33 - M33</f>
        <v>341.53724946784467</v>
      </c>
      <c r="C33">
        <f>B33</f>
        <v>341.53724946784467</v>
      </c>
      <c r="D33" t="s">
        <v>29</v>
      </c>
      <c r="E33" t="s">
        <v>21</v>
      </c>
      <c r="F33">
        <v>1</v>
      </c>
      <c r="G33">
        <v>10</v>
      </c>
      <c r="I33">
        <v>2050</v>
      </c>
      <c r="J33" t="s">
        <v>28</v>
      </c>
      <c r="K33" s="1">
        <v>12.5</v>
      </c>
      <c r="L33" cm="1">
        <f t="array" ref="L33">STOWA2024_JAARROND_T(A33*60,K33,I33,J33,"")</f>
        <v>4.2171404731980111E-2</v>
      </c>
      <c r="M33">
        <f>1/L33</f>
        <v>23.712750532155351</v>
      </c>
    </row>
    <row r="34" spans="1:13" x14ac:dyDescent="0.3">
      <c r="A34">
        <v>24</v>
      </c>
      <c r="B34">
        <f t="shared" ref="B34:B38" si="9">M33-M34</f>
        <v>12.253025176912669</v>
      </c>
      <c r="C34">
        <f t="shared" ref="C34:C63" si="10">B34</f>
        <v>12.253025176912669</v>
      </c>
      <c r="D34" t="s">
        <v>29</v>
      </c>
      <c r="E34" t="s">
        <v>21</v>
      </c>
      <c r="F34">
        <v>1</v>
      </c>
      <c r="G34">
        <f t="shared" ref="G34:G38" si="11">G33+5</f>
        <v>15</v>
      </c>
      <c r="I34">
        <v>2050</v>
      </c>
      <c r="J34" t="s">
        <v>28</v>
      </c>
      <c r="K34">
        <f t="shared" ref="K34:K38" si="12">AVERAGE(G34:G35)</f>
        <v>17.5</v>
      </c>
      <c r="L34" cm="1">
        <f t="array" ref="L34">STOWA2024_JAARROND_T(A34*60,K34,I34,J34,"")</f>
        <v>8.7262126185468525E-2</v>
      </c>
      <c r="M34">
        <f t="shared" ref="M34:M38" si="13">1/L34</f>
        <v>11.459725355242682</v>
      </c>
    </row>
    <row r="35" spans="1:13" x14ac:dyDescent="0.3">
      <c r="A35">
        <v>24</v>
      </c>
      <c r="B35">
        <f t="shared" si="9"/>
        <v>5.5427714978232538</v>
      </c>
      <c r="C35">
        <f t="shared" si="10"/>
        <v>5.5427714978232538</v>
      </c>
      <c r="D35" t="s">
        <v>29</v>
      </c>
      <c r="E35" t="s">
        <v>21</v>
      </c>
      <c r="F35">
        <v>1</v>
      </c>
      <c r="G35">
        <f t="shared" si="11"/>
        <v>20</v>
      </c>
      <c r="I35">
        <v>2050</v>
      </c>
      <c r="J35" t="s">
        <v>28</v>
      </c>
      <c r="K35">
        <f t="shared" si="12"/>
        <v>22.5</v>
      </c>
      <c r="L35" cm="1">
        <f t="array" ref="L35">STOWA2024_JAARROND_T(A35*60,K35,I35,J35,"")</f>
        <v>0.16900588108289419</v>
      </c>
      <c r="M35">
        <f t="shared" si="13"/>
        <v>5.9169538574194283</v>
      </c>
    </row>
    <row r="36" spans="1:13" x14ac:dyDescent="0.3">
      <c r="A36">
        <v>24</v>
      </c>
      <c r="B36">
        <f t="shared" si="9"/>
        <v>2.6886952020195189</v>
      </c>
      <c r="C36">
        <f t="shared" si="10"/>
        <v>2.6886952020195189</v>
      </c>
      <c r="D36" t="s">
        <v>29</v>
      </c>
      <c r="E36" t="s">
        <v>21</v>
      </c>
      <c r="F36">
        <v>1</v>
      </c>
      <c r="G36">
        <f t="shared" si="11"/>
        <v>25</v>
      </c>
      <c r="I36">
        <v>2050</v>
      </c>
      <c r="J36" t="s">
        <v>28</v>
      </c>
      <c r="K36">
        <f t="shared" si="12"/>
        <v>27.5</v>
      </c>
      <c r="L36" cm="1">
        <f t="array" ref="L36">STOWA2024_JAARROND_T(A36*60,K36,I36,J36,"")</f>
        <v>0.30976452222231315</v>
      </c>
      <c r="M36">
        <f t="shared" si="13"/>
        <v>3.2282586553999093</v>
      </c>
    </row>
    <row r="37" spans="1:13" x14ac:dyDescent="0.3">
      <c r="A37">
        <v>24</v>
      </c>
      <c r="B37">
        <f t="shared" si="9"/>
        <v>1.3828234047127916</v>
      </c>
      <c r="C37">
        <f t="shared" si="10"/>
        <v>1.3828234047127916</v>
      </c>
      <c r="D37" t="s">
        <v>29</v>
      </c>
      <c r="E37" t="s">
        <v>21</v>
      </c>
      <c r="F37">
        <v>1</v>
      </c>
      <c r="G37">
        <f t="shared" si="11"/>
        <v>30</v>
      </c>
      <c r="I37">
        <v>2050</v>
      </c>
      <c r="J37" t="s">
        <v>28</v>
      </c>
      <c r="K37">
        <f t="shared" si="12"/>
        <v>32.5</v>
      </c>
      <c r="L37" cm="1">
        <f t="array" ref="L37">STOWA2024_JAARROND_T(A37*60,K37,I37,J37,"")</f>
        <v>0.54187758667103947</v>
      </c>
      <c r="M37">
        <f t="shared" si="13"/>
        <v>1.8454352506871177</v>
      </c>
    </row>
    <row r="38" spans="1:13" x14ac:dyDescent="0.3">
      <c r="A38">
        <v>24</v>
      </c>
      <c r="B38">
        <f t="shared" si="9"/>
        <v>0.74748173658420058</v>
      </c>
      <c r="C38">
        <f t="shared" si="10"/>
        <v>0.74748173658420058</v>
      </c>
      <c r="D38" t="s">
        <v>29</v>
      </c>
      <c r="E38" t="s">
        <v>21</v>
      </c>
      <c r="F38">
        <v>1</v>
      </c>
      <c r="G38">
        <f t="shared" si="11"/>
        <v>35</v>
      </c>
      <c r="I38">
        <v>2050</v>
      </c>
      <c r="J38" t="s">
        <v>28</v>
      </c>
      <c r="K38">
        <f t="shared" si="12"/>
        <v>37.5</v>
      </c>
      <c r="L38" cm="1">
        <f t="array" ref="L38">STOWA2024_JAARROND_T(A38*60,K38,I38,J38,"")</f>
        <v>0.91078537219952349</v>
      </c>
      <c r="M38">
        <f t="shared" si="13"/>
        <v>1.0979535141029171</v>
      </c>
    </row>
    <row r="39" spans="1:13" x14ac:dyDescent="0.3">
      <c r="A39">
        <v>24</v>
      </c>
      <c r="B39">
        <f>M38-M39</f>
        <v>0.42160015783861104</v>
      </c>
      <c r="C39">
        <f t="shared" si="10"/>
        <v>0.42160015783861104</v>
      </c>
      <c r="D39" t="s">
        <v>29</v>
      </c>
      <c r="E39" t="s">
        <v>21</v>
      </c>
      <c r="F39">
        <v>1</v>
      </c>
      <c r="G39">
        <f>G38+5</f>
        <v>40</v>
      </c>
      <c r="I39">
        <v>2050</v>
      </c>
      <c r="J39" t="s">
        <v>28</v>
      </c>
      <c r="K39">
        <f>AVERAGE(G39:G40)</f>
        <v>42.5</v>
      </c>
      <c r="L39" cm="1">
        <f t="array" ref="L39">STOWA2024_JAARROND_T(A39*60,K39,I39,J39,"")</f>
        <v>1.4785170957431</v>
      </c>
      <c r="M39">
        <f>1/L39</f>
        <v>0.67635335626430604</v>
      </c>
    </row>
    <row r="40" spans="1:13" x14ac:dyDescent="0.3">
      <c r="A40">
        <v>24</v>
      </c>
      <c r="B40">
        <f t="shared" ref="B40:B62" si="14">M39-M40</f>
        <v>0.246957678810799</v>
      </c>
      <c r="C40">
        <f t="shared" si="10"/>
        <v>0.246957678810799</v>
      </c>
      <c r="D40" t="s">
        <v>29</v>
      </c>
      <c r="E40" t="s">
        <v>21</v>
      </c>
      <c r="F40">
        <v>1</v>
      </c>
      <c r="G40">
        <f t="shared" ref="G40:G63" si="15">G39+5</f>
        <v>45</v>
      </c>
      <c r="I40">
        <v>2050</v>
      </c>
      <c r="J40" t="s">
        <v>28</v>
      </c>
      <c r="K40">
        <f t="shared" ref="K40:K62" si="16">AVERAGE(G40:G41)</f>
        <v>47.5</v>
      </c>
      <c r="L40" cm="1">
        <f t="array" ref="L40">STOWA2024_JAARROND_T(A40*60,K40,I40,J40,"")</f>
        <v>2.3288543702405464</v>
      </c>
      <c r="M40">
        <f t="shared" ref="M40:M62" si="17">1/L40</f>
        <v>0.42939567745350704</v>
      </c>
    </row>
    <row r="41" spans="1:13" x14ac:dyDescent="0.3">
      <c r="A41">
        <v>24</v>
      </c>
      <c r="B41">
        <f t="shared" si="14"/>
        <v>0.14939606276459272</v>
      </c>
      <c r="C41">
        <f t="shared" si="10"/>
        <v>0.14939606276459272</v>
      </c>
      <c r="D41" t="s">
        <v>29</v>
      </c>
      <c r="E41" t="s">
        <v>21</v>
      </c>
      <c r="F41">
        <v>1</v>
      </c>
      <c r="G41">
        <f t="shared" si="15"/>
        <v>50</v>
      </c>
      <c r="I41">
        <v>2050</v>
      </c>
      <c r="J41" t="s">
        <v>28</v>
      </c>
      <c r="K41">
        <f t="shared" si="16"/>
        <v>52.5</v>
      </c>
      <c r="L41" cm="1">
        <f t="array" ref="L41">STOWA2024_JAARROND_T(A41*60,K41,I41,J41,"")</f>
        <v>3.5714334861175501</v>
      </c>
      <c r="M41">
        <f t="shared" si="17"/>
        <v>0.27999961468891432</v>
      </c>
    </row>
    <row r="42" spans="1:13" x14ac:dyDescent="0.3">
      <c r="A42">
        <v>24</v>
      </c>
      <c r="B42">
        <f t="shared" si="14"/>
        <v>9.3028997161763272E-2</v>
      </c>
      <c r="C42">
        <f t="shared" si="10"/>
        <v>9.3028997161763272E-2</v>
      </c>
      <c r="D42" t="s">
        <v>29</v>
      </c>
      <c r="E42" t="s">
        <v>21</v>
      </c>
      <c r="F42">
        <v>1</v>
      </c>
      <c r="G42">
        <f t="shared" si="15"/>
        <v>55</v>
      </c>
      <c r="I42">
        <v>2050</v>
      </c>
      <c r="J42" t="s">
        <v>28</v>
      </c>
      <c r="K42">
        <f t="shared" si="16"/>
        <v>57.5</v>
      </c>
      <c r="L42" cm="1">
        <f t="array" ref="L42">STOWA2024_JAARROND_T(A42*60,K42,I42,J42,"")</f>
        <v>5.348433958372012</v>
      </c>
      <c r="M42">
        <f t="shared" si="17"/>
        <v>0.18697061752715105</v>
      </c>
    </row>
    <row r="43" spans="1:13" x14ac:dyDescent="0.3">
      <c r="A43">
        <v>24</v>
      </c>
      <c r="B43">
        <f t="shared" si="14"/>
        <v>5.943657200550484E-2</v>
      </c>
      <c r="C43">
        <f t="shared" si="10"/>
        <v>5.943657200550484E-2</v>
      </c>
      <c r="D43" t="s">
        <v>29</v>
      </c>
      <c r="E43" t="s">
        <v>21</v>
      </c>
      <c r="F43">
        <v>1</v>
      </c>
      <c r="G43">
        <f t="shared" si="15"/>
        <v>60</v>
      </c>
      <c r="I43">
        <v>2050</v>
      </c>
      <c r="J43" t="s">
        <v>28</v>
      </c>
      <c r="K43">
        <f t="shared" si="16"/>
        <v>62.5</v>
      </c>
      <c r="L43" cm="1">
        <f t="array" ref="L43">STOWA2024_JAARROND_T(A43*60,K43,I43,J43,"")</f>
        <v>7.84104351045832</v>
      </c>
      <c r="M43">
        <f t="shared" si="17"/>
        <v>0.12753404552164621</v>
      </c>
    </row>
    <row r="44" spans="1:13" x14ac:dyDescent="0.3">
      <c r="A44">
        <v>24</v>
      </c>
      <c r="B44">
        <f t="shared" si="14"/>
        <v>3.8862030533724098E-2</v>
      </c>
      <c r="C44">
        <f t="shared" si="10"/>
        <v>3.8862030533724098E-2</v>
      </c>
      <c r="D44" t="s">
        <v>29</v>
      </c>
      <c r="E44" t="s">
        <v>21</v>
      </c>
      <c r="F44">
        <v>1</v>
      </c>
      <c r="G44">
        <f t="shared" si="15"/>
        <v>65</v>
      </c>
      <c r="I44">
        <v>2050</v>
      </c>
      <c r="J44" t="s">
        <v>28</v>
      </c>
      <c r="K44">
        <f t="shared" si="16"/>
        <v>67.5</v>
      </c>
      <c r="L44" cm="1">
        <f t="array" ref="L44">STOWA2024_JAARROND_T(A44*60,K44,I44,J44,"")</f>
        <v>11.277515235626579</v>
      </c>
      <c r="M44">
        <f t="shared" si="17"/>
        <v>8.8672014987922113E-2</v>
      </c>
    </row>
    <row r="45" spans="1:13" x14ac:dyDescent="0.3">
      <c r="A45">
        <v>24</v>
      </c>
      <c r="B45">
        <f t="shared" si="14"/>
        <v>2.5943721148581816E-2</v>
      </c>
      <c r="C45">
        <f t="shared" si="10"/>
        <v>2.5943721148581816E-2</v>
      </c>
      <c r="D45" t="s">
        <v>29</v>
      </c>
      <c r="E45" t="s">
        <v>21</v>
      </c>
      <c r="F45">
        <v>1</v>
      </c>
      <c r="G45">
        <f t="shared" si="15"/>
        <v>70</v>
      </c>
      <c r="I45">
        <v>2050</v>
      </c>
      <c r="J45" t="s">
        <v>28</v>
      </c>
      <c r="K45">
        <f t="shared" si="16"/>
        <v>72.5</v>
      </c>
      <c r="L45" cm="1">
        <f t="array" ref="L45">STOWA2024_JAARROND_T(A45*60,K45,I45,J45,"")</f>
        <v>15.941769475847693</v>
      </c>
      <c r="M45">
        <f t="shared" si="17"/>
        <v>6.2728293839340296E-2</v>
      </c>
    </row>
    <row r="46" spans="1:13" x14ac:dyDescent="0.3">
      <c r="A46">
        <v>24</v>
      </c>
      <c r="B46">
        <f t="shared" si="14"/>
        <v>1.7649364738277114E-2</v>
      </c>
      <c r="C46">
        <f t="shared" si="10"/>
        <v>1.7649364738277114E-2</v>
      </c>
      <c r="D46" t="s">
        <v>29</v>
      </c>
      <c r="E46" t="s">
        <v>21</v>
      </c>
      <c r="F46">
        <v>1</v>
      </c>
      <c r="G46">
        <f t="shared" si="15"/>
        <v>75</v>
      </c>
      <c r="I46">
        <v>2050</v>
      </c>
      <c r="J46" t="s">
        <v>28</v>
      </c>
      <c r="K46">
        <f t="shared" si="16"/>
        <v>77.5</v>
      </c>
      <c r="L46" cm="1">
        <f t="array" ref="L46">STOWA2024_JAARROND_T(A46*60,K46,I46,J46,"")</f>
        <v>22.183313134127118</v>
      </c>
      <c r="M46">
        <f t="shared" si="17"/>
        <v>4.5078929101063182E-2</v>
      </c>
    </row>
    <row r="47" spans="1:13" x14ac:dyDescent="0.3">
      <c r="A47">
        <v>24</v>
      </c>
      <c r="B47">
        <f t="shared" si="14"/>
        <v>1.2214747654463197E-2</v>
      </c>
      <c r="C47">
        <f t="shared" si="10"/>
        <v>1.2214747654463197E-2</v>
      </c>
      <c r="D47" t="s">
        <v>29</v>
      </c>
      <c r="E47" t="s">
        <v>21</v>
      </c>
      <c r="F47">
        <v>1</v>
      </c>
      <c r="G47">
        <f t="shared" si="15"/>
        <v>80</v>
      </c>
      <c r="I47">
        <v>2050</v>
      </c>
      <c r="J47" t="s">
        <v>28</v>
      </c>
      <c r="K47">
        <f t="shared" si="16"/>
        <v>82.5</v>
      </c>
      <c r="L47" cm="1">
        <f t="array" ref="L47">STOWA2024_JAARROND_T(A47*60,K47,I47,J47,"")</f>
        <v>30.428264328593418</v>
      </c>
      <c r="M47">
        <f t="shared" si="17"/>
        <v>3.2864181446599985E-2</v>
      </c>
    </row>
    <row r="48" spans="1:13" x14ac:dyDescent="0.3">
      <c r="A48">
        <v>24</v>
      </c>
      <c r="B48">
        <f t="shared" si="14"/>
        <v>8.5871675991096574E-3</v>
      </c>
      <c r="C48">
        <f t="shared" si="10"/>
        <v>8.5871675991096574E-3</v>
      </c>
      <c r="D48" t="s">
        <v>29</v>
      </c>
      <c r="E48" t="s">
        <v>21</v>
      </c>
      <c r="F48">
        <v>1</v>
      </c>
      <c r="G48">
        <f t="shared" si="15"/>
        <v>85</v>
      </c>
      <c r="I48">
        <v>2050</v>
      </c>
      <c r="J48" t="s">
        <v>28</v>
      </c>
      <c r="K48">
        <f t="shared" si="16"/>
        <v>87.5</v>
      </c>
      <c r="L48" cm="1">
        <f t="array" ref="L48">STOWA2024_JAARROND_T(A48*60,K48,I48,J48,"")</f>
        <v>41.191227483003495</v>
      </c>
      <c r="M48">
        <f t="shared" si="17"/>
        <v>2.4277013847490328E-2</v>
      </c>
    </row>
    <row r="49" spans="1:13" x14ac:dyDescent="0.3">
      <c r="A49">
        <v>24</v>
      </c>
      <c r="B49">
        <f t="shared" si="14"/>
        <v>6.1249966524920263E-3</v>
      </c>
      <c r="C49">
        <f t="shared" si="10"/>
        <v>6.1249966524920263E-3</v>
      </c>
      <c r="D49" t="s">
        <v>29</v>
      </c>
      <c r="E49" t="s">
        <v>21</v>
      </c>
      <c r="F49">
        <v>1</v>
      </c>
      <c r="G49">
        <f t="shared" si="15"/>
        <v>90</v>
      </c>
      <c r="I49">
        <v>2050</v>
      </c>
      <c r="J49" t="s">
        <v>28</v>
      </c>
      <c r="K49">
        <f t="shared" si="16"/>
        <v>92.5</v>
      </c>
      <c r="L49" cm="1">
        <f t="array" ref="L49">STOWA2024_JAARROND_T(A49*60,K49,I49,J49,"")</f>
        <v>55.090295985150625</v>
      </c>
      <c r="M49">
        <f t="shared" si="17"/>
        <v>1.8152017194998302E-2</v>
      </c>
    </row>
    <row r="50" spans="1:13" x14ac:dyDescent="0.3">
      <c r="A50">
        <v>24</v>
      </c>
      <c r="B50">
        <f t="shared" si="14"/>
        <v>4.4269329680644166E-3</v>
      </c>
      <c r="C50">
        <f t="shared" si="10"/>
        <v>4.4269329680644166E-3</v>
      </c>
      <c r="D50" t="s">
        <v>29</v>
      </c>
      <c r="E50" t="s">
        <v>21</v>
      </c>
      <c r="F50">
        <v>1</v>
      </c>
      <c r="G50">
        <f t="shared" si="15"/>
        <v>95</v>
      </c>
      <c r="I50">
        <v>2050</v>
      </c>
      <c r="J50" t="s">
        <v>28</v>
      </c>
      <c r="K50">
        <f t="shared" si="16"/>
        <v>97.5</v>
      </c>
      <c r="L50" cm="1">
        <f t="array" ref="L50">STOWA2024_JAARROND_T(A50*60,K50,I50,J50,"")</f>
        <v>72.859297871383262</v>
      </c>
      <c r="M50">
        <f t="shared" si="17"/>
        <v>1.3725084226933885E-2</v>
      </c>
    </row>
    <row r="51" spans="1:13" x14ac:dyDescent="0.3">
      <c r="A51">
        <v>24</v>
      </c>
      <c r="B51">
        <f t="shared" si="14"/>
        <v>3.2392771099906299E-3</v>
      </c>
      <c r="C51">
        <f t="shared" si="10"/>
        <v>3.2392771099906299E-3</v>
      </c>
      <c r="D51" t="s">
        <v>29</v>
      </c>
      <c r="E51" t="s">
        <v>21</v>
      </c>
      <c r="F51">
        <v>1</v>
      </c>
      <c r="G51">
        <f t="shared" si="15"/>
        <v>100</v>
      </c>
      <c r="I51">
        <v>2050</v>
      </c>
      <c r="J51" t="s">
        <v>28</v>
      </c>
      <c r="K51">
        <f t="shared" si="16"/>
        <v>102.5</v>
      </c>
      <c r="L51" cm="1">
        <f t="array" ref="L51">STOWA2024_JAARROND_T(A51*60,K51,I51,J51,"")</f>
        <v>95.367003116448004</v>
      </c>
      <c r="M51">
        <f t="shared" si="17"/>
        <v>1.0485807116943255E-2</v>
      </c>
    </row>
    <row r="52" spans="1:13" x14ac:dyDescent="0.3">
      <c r="A52">
        <v>24</v>
      </c>
      <c r="B52">
        <f t="shared" si="14"/>
        <v>2.3973778611180753E-3</v>
      </c>
      <c r="C52">
        <f t="shared" si="10"/>
        <v>2.3973778611180753E-3</v>
      </c>
      <c r="D52" t="s">
        <v>29</v>
      </c>
      <c r="E52" t="s">
        <v>21</v>
      </c>
      <c r="F52">
        <v>1</v>
      </c>
      <c r="G52">
        <f t="shared" si="15"/>
        <v>105</v>
      </c>
      <c r="I52">
        <v>2050</v>
      </c>
      <c r="J52" t="s">
        <v>28</v>
      </c>
      <c r="K52">
        <f t="shared" si="16"/>
        <v>107.5</v>
      </c>
      <c r="L52" cm="1">
        <f t="array" ref="L52">STOWA2024_JAARROND_T(A52*60,K52,I52,J52,"")</f>
        <v>123.63339881841868</v>
      </c>
      <c r="M52">
        <f t="shared" si="17"/>
        <v>8.0884292558251799E-3</v>
      </c>
    </row>
    <row r="53" spans="1:13" x14ac:dyDescent="0.3">
      <c r="A53">
        <v>24</v>
      </c>
      <c r="B53">
        <f t="shared" si="14"/>
        <v>1.7931644191712254E-3</v>
      </c>
      <c r="C53">
        <f t="shared" si="10"/>
        <v>1.7931644191712254E-3</v>
      </c>
      <c r="D53" t="s">
        <v>29</v>
      </c>
      <c r="E53" t="s">
        <v>21</v>
      </c>
      <c r="F53">
        <v>1</v>
      </c>
      <c r="G53">
        <f t="shared" si="15"/>
        <v>110</v>
      </c>
      <c r="I53">
        <v>2050</v>
      </c>
      <c r="J53" t="s">
        <v>28</v>
      </c>
      <c r="K53">
        <f t="shared" si="16"/>
        <v>112.5</v>
      </c>
      <c r="L53" cm="1">
        <f t="array" ref="L53">STOWA2024_JAARROND_T(A53*60,K53,I53,J53,"")</f>
        <v>158.84955215506355</v>
      </c>
      <c r="M53">
        <f t="shared" si="17"/>
        <v>6.2952648366539545E-3</v>
      </c>
    </row>
    <row r="54" spans="1:13" x14ac:dyDescent="0.3">
      <c r="A54">
        <v>24</v>
      </c>
      <c r="B54">
        <f t="shared" si="14"/>
        <v>1.3545597608823042E-3</v>
      </c>
      <c r="C54">
        <f t="shared" si="10"/>
        <v>1.3545597608823042E-3</v>
      </c>
      <c r="D54" t="s">
        <v>29</v>
      </c>
      <c r="E54" t="s">
        <v>21</v>
      </c>
      <c r="F54">
        <v>1</v>
      </c>
      <c r="G54">
        <f t="shared" si="15"/>
        <v>115</v>
      </c>
      <c r="I54">
        <v>2050</v>
      </c>
      <c r="J54" t="s">
        <v>28</v>
      </c>
      <c r="K54">
        <f t="shared" si="16"/>
        <v>117.5</v>
      </c>
      <c r="L54" cm="1">
        <f t="array" ref="L54">STOWA2024_JAARROND_T(A54*60,K54,I54,J54,"")</f>
        <v>202.40026163549496</v>
      </c>
      <c r="M54">
        <f t="shared" si="17"/>
        <v>4.9407050757716503E-3</v>
      </c>
    </row>
    <row r="55" spans="1:13" x14ac:dyDescent="0.3">
      <c r="A55">
        <v>24</v>
      </c>
      <c r="B55">
        <f t="shared" si="14"/>
        <v>1.0326434963035726E-3</v>
      </c>
      <c r="C55">
        <f t="shared" si="10"/>
        <v>1.0326434963035726E-3</v>
      </c>
      <c r="D55" t="s">
        <v>29</v>
      </c>
      <c r="E55" t="s">
        <v>21</v>
      </c>
      <c r="F55">
        <v>1</v>
      </c>
      <c r="G55">
        <f t="shared" si="15"/>
        <v>120</v>
      </c>
      <c r="I55">
        <v>2050</v>
      </c>
      <c r="J55" t="s">
        <v>28</v>
      </c>
      <c r="K55">
        <f t="shared" si="16"/>
        <v>122.5</v>
      </c>
      <c r="L55" cm="1">
        <f t="array" ref="L55">STOWA2024_JAARROND_T(A55*60,K55,I55,J55,"")</f>
        <v>255.88133136226298</v>
      </c>
      <c r="M55">
        <f t="shared" si="17"/>
        <v>3.9080615794680777E-3</v>
      </c>
    </row>
    <row r="56" spans="1:13" x14ac:dyDescent="0.3">
      <c r="A56">
        <v>24</v>
      </c>
      <c r="B56">
        <f t="shared" si="14"/>
        <v>7.9405965318608222E-4</v>
      </c>
      <c r="C56">
        <f t="shared" si="10"/>
        <v>7.9405965318608222E-4</v>
      </c>
      <c r="D56" t="s">
        <v>29</v>
      </c>
      <c r="E56" t="s">
        <v>21</v>
      </c>
      <c r="F56">
        <v>1</v>
      </c>
      <c r="G56">
        <f t="shared" si="15"/>
        <v>125</v>
      </c>
      <c r="I56">
        <v>2050</v>
      </c>
      <c r="J56" t="s">
        <v>28</v>
      </c>
      <c r="K56">
        <f t="shared" si="16"/>
        <v>127.5</v>
      </c>
      <c r="L56" cm="1">
        <f t="array" ref="L56">STOWA2024_JAARROND_T(A56*60,K56,I56,J56,"")</f>
        <v>321.13018028667807</v>
      </c>
      <c r="M56">
        <f t="shared" si="17"/>
        <v>3.1140019262819955E-3</v>
      </c>
    </row>
    <row r="57" spans="1:13" x14ac:dyDescent="0.3">
      <c r="A57">
        <v>24</v>
      </c>
      <c r="B57">
        <f t="shared" si="14"/>
        <v>6.155987645767233E-4</v>
      </c>
      <c r="C57">
        <f t="shared" si="10"/>
        <v>6.155987645767233E-4</v>
      </c>
      <c r="D57" t="s">
        <v>29</v>
      </c>
      <c r="E57" t="s">
        <v>21</v>
      </c>
      <c r="F57">
        <v>1</v>
      </c>
      <c r="G57">
        <f t="shared" si="15"/>
        <v>130</v>
      </c>
      <c r="I57">
        <v>2050</v>
      </c>
      <c r="J57" t="s">
        <v>28</v>
      </c>
      <c r="K57">
        <f t="shared" si="16"/>
        <v>132.5</v>
      </c>
      <c r="L57" cm="1">
        <f t="array" ref="L57">STOWA2024_JAARROND_T(A57*60,K57,I57,J57,"")</f>
        <v>400.25565742458281</v>
      </c>
      <c r="M57">
        <f t="shared" si="17"/>
        <v>2.4984031617052722E-3</v>
      </c>
    </row>
    <row r="58" spans="1:13" x14ac:dyDescent="0.3">
      <c r="A58">
        <v>24</v>
      </c>
      <c r="B58">
        <f t="shared" si="14"/>
        <v>4.8087519745666643E-4</v>
      </c>
      <c r="C58">
        <f t="shared" si="10"/>
        <v>4.8087519745666643E-4</v>
      </c>
      <c r="D58" t="s">
        <v>29</v>
      </c>
      <c r="E58" t="s">
        <v>21</v>
      </c>
      <c r="F58">
        <v>1</v>
      </c>
      <c r="G58">
        <f t="shared" si="15"/>
        <v>135</v>
      </c>
      <c r="I58">
        <v>2050</v>
      </c>
      <c r="J58" t="s">
        <v>28</v>
      </c>
      <c r="K58">
        <f t="shared" si="16"/>
        <v>137.5</v>
      </c>
      <c r="L58" cm="1">
        <f t="array" ref="L58">STOWA2024_JAARROND_T(A58*60,K58,I58,J58,"")</f>
        <v>495.6560789839823</v>
      </c>
      <c r="M58">
        <f t="shared" si="17"/>
        <v>2.0175279642486057E-3</v>
      </c>
    </row>
    <row r="59" spans="1:13" x14ac:dyDescent="0.3">
      <c r="A59">
        <v>24</v>
      </c>
      <c r="B59">
        <f t="shared" si="14"/>
        <v>3.7833815689605364E-4</v>
      </c>
      <c r="C59">
        <f t="shared" si="10"/>
        <v>3.7833815689605364E-4</v>
      </c>
      <c r="D59" t="s">
        <v>29</v>
      </c>
      <c r="E59" t="s">
        <v>21</v>
      </c>
      <c r="F59">
        <v>1</v>
      </c>
      <c r="G59">
        <f t="shared" si="15"/>
        <v>140</v>
      </c>
      <c r="I59">
        <v>2050</v>
      </c>
      <c r="J59" t="s">
        <v>28</v>
      </c>
      <c r="K59">
        <f t="shared" si="16"/>
        <v>142.5</v>
      </c>
      <c r="L59" cm="1">
        <f t="array" ref="L59">STOWA2024_JAARROND_T(A59*60,K59,I59,J59,"")</f>
        <v>610.05747809955903</v>
      </c>
      <c r="M59">
        <f t="shared" si="17"/>
        <v>1.6391898073525521E-3</v>
      </c>
    </row>
    <row r="60" spans="1:13" x14ac:dyDescent="0.3">
      <c r="A60">
        <v>24</v>
      </c>
      <c r="B60">
        <f t="shared" si="14"/>
        <v>2.9968522211042408E-4</v>
      </c>
      <c r="C60">
        <f t="shared" si="10"/>
        <v>2.9968522211042408E-4</v>
      </c>
      <c r="D60" t="s">
        <v>29</v>
      </c>
      <c r="E60" t="s">
        <v>21</v>
      </c>
      <c r="F60">
        <v>1</v>
      </c>
      <c r="G60">
        <f t="shared" si="15"/>
        <v>145</v>
      </c>
      <c r="I60">
        <v>2050</v>
      </c>
      <c r="J60" t="s">
        <v>28</v>
      </c>
      <c r="K60">
        <f t="shared" si="16"/>
        <v>147.5</v>
      </c>
      <c r="L60" cm="1">
        <f t="array" ref="L60">STOWA2024_JAARROND_T(A60*60,K60,I60,J60,"")</f>
        <v>746.54466361475022</v>
      </c>
      <c r="M60">
        <f t="shared" si="17"/>
        <v>1.339504585242128E-3</v>
      </c>
    </row>
    <row r="61" spans="1:13" x14ac:dyDescent="0.3">
      <c r="A61">
        <v>24</v>
      </c>
      <c r="B61">
        <f t="shared" si="14"/>
        <v>2.3890580261012873E-4</v>
      </c>
      <c r="C61">
        <f t="shared" si="10"/>
        <v>2.3890580261012873E-4</v>
      </c>
      <c r="D61" t="s">
        <v>29</v>
      </c>
      <c r="E61" t="s">
        <v>21</v>
      </c>
      <c r="F61">
        <v>1</v>
      </c>
      <c r="G61">
        <f t="shared" si="15"/>
        <v>150</v>
      </c>
      <c r="I61">
        <v>2050</v>
      </c>
      <c r="J61" t="s">
        <v>28</v>
      </c>
      <c r="K61">
        <f t="shared" si="16"/>
        <v>152.5</v>
      </c>
      <c r="L61" cm="1">
        <f t="array" ref="L61">STOWA2024_JAARROND_T(A61*60,K61,I61,J61,"")</f>
        <v>908.59631664190579</v>
      </c>
      <c r="M61">
        <f t="shared" si="17"/>
        <v>1.1005987826319993E-3</v>
      </c>
    </row>
    <row r="62" spans="1:13" x14ac:dyDescent="0.3">
      <c r="A62">
        <v>24</v>
      </c>
      <c r="B62">
        <f t="shared" si="14"/>
        <v>1.9160422882371438E-4</v>
      </c>
      <c r="C62">
        <f t="shared" si="10"/>
        <v>1.9160422882371438E-4</v>
      </c>
      <c r="D62" t="s">
        <v>29</v>
      </c>
      <c r="E62" t="s">
        <v>21</v>
      </c>
      <c r="F62">
        <v>1</v>
      </c>
      <c r="G62">
        <f t="shared" si="15"/>
        <v>155</v>
      </c>
      <c r="I62">
        <v>2050</v>
      </c>
      <c r="J62" t="s">
        <v>28</v>
      </c>
      <c r="K62">
        <f t="shared" si="16"/>
        <v>157.5</v>
      </c>
      <c r="L62" cm="1">
        <f t="array" ref="L62">STOWA2024_JAARROND_T(A62*60,K62,I62,J62,"")</f>
        <v>1100.1166022507423</v>
      </c>
      <c r="M62">
        <f t="shared" si="17"/>
        <v>9.0899455380828492E-4</v>
      </c>
    </row>
    <row r="63" spans="1:13" x14ac:dyDescent="0.3">
      <c r="A63">
        <v>24</v>
      </c>
      <c r="B63" s="1">
        <f>M62</f>
        <v>9.0899455380828492E-4</v>
      </c>
      <c r="C63">
        <f t="shared" si="10"/>
        <v>9.0899455380828492E-4</v>
      </c>
      <c r="D63" t="s">
        <v>29</v>
      </c>
      <c r="E63" t="s">
        <v>21</v>
      </c>
      <c r="F63">
        <v>1</v>
      </c>
      <c r="G63">
        <f t="shared" si="15"/>
        <v>160</v>
      </c>
      <c r="I63">
        <v>2050</v>
      </c>
      <c r="J63" t="s">
        <v>28</v>
      </c>
      <c r="K63" s="1">
        <v>999</v>
      </c>
      <c r="L63" cm="1">
        <f t="array" ref="L63">STOWA2024_JAARROND_T(A63*60,K63,I63,J63,"")</f>
        <v>222862024.63746685</v>
      </c>
      <c r="M63">
        <f>1/L63</f>
        <v>4.4870811957609899E-9</v>
      </c>
    </row>
    <row r="64" spans="1:13" x14ac:dyDescent="0.3">
      <c r="A64">
        <v>48</v>
      </c>
      <c r="B64" s="1">
        <f>365.25*24/A64 - M64</f>
        <v>144.80261998886721</v>
      </c>
      <c r="C64">
        <f>B64</f>
        <v>144.80261998886721</v>
      </c>
      <c r="D64" t="s">
        <v>29</v>
      </c>
      <c r="E64" t="s">
        <v>21</v>
      </c>
      <c r="F64">
        <v>1</v>
      </c>
      <c r="G64">
        <v>10</v>
      </c>
      <c r="I64">
        <v>2050</v>
      </c>
      <c r="J64" t="s">
        <v>28</v>
      </c>
      <c r="K64" s="1">
        <v>12.5</v>
      </c>
      <c r="L64" cm="1">
        <f t="array" ref="L64">STOWA2024_JAARROND_T(A64*60,K64,I64,J64,"")</f>
        <v>2.6439372659934561E-2</v>
      </c>
      <c r="M64">
        <f>1/L64</f>
        <v>37.8223800111328</v>
      </c>
    </row>
    <row r="65" spans="1:13" x14ac:dyDescent="0.3">
      <c r="A65">
        <v>48</v>
      </c>
      <c r="B65">
        <f t="shared" ref="B65:B69" si="18">M64-M65</f>
        <v>17.199340660722886</v>
      </c>
      <c r="C65">
        <f t="shared" ref="C65:C94" si="19">B65</f>
        <v>17.199340660722886</v>
      </c>
      <c r="D65" t="s">
        <v>29</v>
      </c>
      <c r="E65" t="s">
        <v>21</v>
      </c>
      <c r="F65">
        <v>1</v>
      </c>
      <c r="G65">
        <f t="shared" ref="G65:G69" si="20">G64+5</f>
        <v>15</v>
      </c>
      <c r="I65">
        <v>2050</v>
      </c>
      <c r="J65" t="s">
        <v>28</v>
      </c>
      <c r="K65">
        <f t="shared" ref="K65:K69" si="21">AVERAGE(G65:G66)</f>
        <v>17.5</v>
      </c>
      <c r="L65" cm="1">
        <f t="array" ref="L65">STOWA2024_JAARROND_T(A65*60,K65,I65,J65,"")</f>
        <v>4.8489457979922997E-2</v>
      </c>
      <c r="M65">
        <f t="shared" ref="M65:M69" si="22">1/L65</f>
        <v>20.623039350409915</v>
      </c>
    </row>
    <row r="66" spans="1:13" x14ac:dyDescent="0.3">
      <c r="A66">
        <v>48</v>
      </c>
      <c r="B66">
        <f t="shared" si="18"/>
        <v>8.9777267499030255</v>
      </c>
      <c r="C66">
        <f t="shared" si="19"/>
        <v>8.9777267499030255</v>
      </c>
      <c r="D66" t="s">
        <v>29</v>
      </c>
      <c r="E66" t="s">
        <v>21</v>
      </c>
      <c r="F66">
        <v>1</v>
      </c>
      <c r="G66">
        <f t="shared" si="20"/>
        <v>20</v>
      </c>
      <c r="I66">
        <v>2050</v>
      </c>
      <c r="J66" t="s">
        <v>28</v>
      </c>
      <c r="K66">
        <f t="shared" si="21"/>
        <v>22.5</v>
      </c>
      <c r="L66" cm="1">
        <f t="array" ref="L66">STOWA2024_JAARROND_T(A66*60,K66,I66,J66,"")</f>
        <v>8.5871460415452711E-2</v>
      </c>
      <c r="M66">
        <f t="shared" si="22"/>
        <v>11.645312600506889</v>
      </c>
    </row>
    <row r="67" spans="1:13" x14ac:dyDescent="0.3">
      <c r="A67">
        <v>48</v>
      </c>
      <c r="B67">
        <f t="shared" si="18"/>
        <v>4.8613373674059606</v>
      </c>
      <c r="C67">
        <f t="shared" si="19"/>
        <v>4.8613373674059606</v>
      </c>
      <c r="D67" t="s">
        <v>29</v>
      </c>
      <c r="E67" t="s">
        <v>21</v>
      </c>
      <c r="F67">
        <v>1</v>
      </c>
      <c r="G67">
        <f t="shared" si="20"/>
        <v>25</v>
      </c>
      <c r="I67">
        <v>2050</v>
      </c>
      <c r="J67" t="s">
        <v>28</v>
      </c>
      <c r="K67">
        <f t="shared" si="21"/>
        <v>27.5</v>
      </c>
      <c r="L67" cm="1">
        <f t="array" ref="L67">STOWA2024_JAARROND_T(A67*60,K67,I67,J67,"")</f>
        <v>0.14740619852512402</v>
      </c>
      <c r="M67">
        <f t="shared" si="22"/>
        <v>6.7839752331009286</v>
      </c>
    </row>
    <row r="68" spans="1:13" x14ac:dyDescent="0.3">
      <c r="A68">
        <v>48</v>
      </c>
      <c r="B68">
        <f t="shared" si="18"/>
        <v>2.7198987088594375</v>
      </c>
      <c r="C68">
        <f t="shared" si="19"/>
        <v>2.7198987088594375</v>
      </c>
      <c r="D68" t="s">
        <v>29</v>
      </c>
      <c r="E68" t="s">
        <v>21</v>
      </c>
      <c r="F68">
        <v>1</v>
      </c>
      <c r="G68">
        <f t="shared" si="20"/>
        <v>30</v>
      </c>
      <c r="I68">
        <v>2050</v>
      </c>
      <c r="J68" t="s">
        <v>28</v>
      </c>
      <c r="K68">
        <f t="shared" si="21"/>
        <v>32.5</v>
      </c>
      <c r="L68" cm="1">
        <f t="array" ref="L68">STOWA2024_JAARROND_T(A68*60,K68,I68,J68,"")</f>
        <v>0.24605835890027622</v>
      </c>
      <c r="M68">
        <f t="shared" si="22"/>
        <v>4.0640765242414911</v>
      </c>
    </row>
    <row r="69" spans="1:13" x14ac:dyDescent="0.3">
      <c r="A69">
        <v>48</v>
      </c>
      <c r="B69">
        <f t="shared" si="18"/>
        <v>1.5673004441197786</v>
      </c>
      <c r="C69">
        <f t="shared" si="19"/>
        <v>1.5673004441197786</v>
      </c>
      <c r="D69" t="s">
        <v>29</v>
      </c>
      <c r="E69" t="s">
        <v>21</v>
      </c>
      <c r="F69">
        <v>1</v>
      </c>
      <c r="G69">
        <f t="shared" si="20"/>
        <v>35</v>
      </c>
      <c r="I69">
        <v>2050</v>
      </c>
      <c r="J69" t="s">
        <v>28</v>
      </c>
      <c r="K69">
        <f t="shared" si="21"/>
        <v>37.5</v>
      </c>
      <c r="L69" cm="1">
        <f t="array" ref="L69">STOWA2024_JAARROND_T(A69*60,K69,I69,J69,"")</f>
        <v>0.40051649323364719</v>
      </c>
      <c r="M69">
        <f t="shared" si="22"/>
        <v>2.4967760801217125</v>
      </c>
    </row>
    <row r="70" spans="1:13" x14ac:dyDescent="0.3">
      <c r="A70">
        <v>48</v>
      </c>
      <c r="B70">
        <f>M69-M70</f>
        <v>0.92746352286092182</v>
      </c>
      <c r="C70">
        <f t="shared" si="19"/>
        <v>0.92746352286092182</v>
      </c>
      <c r="D70" t="s">
        <v>29</v>
      </c>
      <c r="E70" t="s">
        <v>21</v>
      </c>
      <c r="F70">
        <v>1</v>
      </c>
      <c r="G70">
        <f>G69+5</f>
        <v>40</v>
      </c>
      <c r="I70">
        <v>2050</v>
      </c>
      <c r="J70" t="s">
        <v>28</v>
      </c>
      <c r="K70">
        <f>AVERAGE(G70:G71)</f>
        <v>42.5</v>
      </c>
      <c r="L70" cm="1">
        <f t="array" ref="L70">STOWA2024_JAARROND_T(A70*60,K70,I70,J70,"")</f>
        <v>0.63722169007905194</v>
      </c>
      <c r="M70">
        <f>1/L70</f>
        <v>1.5693125572607907</v>
      </c>
    </row>
    <row r="71" spans="1:13" x14ac:dyDescent="0.3">
      <c r="A71">
        <v>48</v>
      </c>
      <c r="B71">
        <f t="shared" ref="B71:B93" si="23">M70-M71</f>
        <v>0.56222417924435719</v>
      </c>
      <c r="C71">
        <f t="shared" si="19"/>
        <v>0.56222417924435719</v>
      </c>
      <c r="D71" t="s">
        <v>29</v>
      </c>
      <c r="E71" t="s">
        <v>21</v>
      </c>
      <c r="F71">
        <v>1</v>
      </c>
      <c r="G71">
        <f t="shared" ref="G71:G94" si="24">G70+5</f>
        <v>45</v>
      </c>
      <c r="I71">
        <v>2050</v>
      </c>
      <c r="J71" t="s">
        <v>28</v>
      </c>
      <c r="K71">
        <f t="shared" ref="K71:K93" si="25">AVERAGE(G71:G72)</f>
        <v>47.5</v>
      </c>
      <c r="L71" cm="1">
        <f t="array" ref="L71">STOWA2024_JAARROND_T(A71*60,K71,I71,J71,"")</f>
        <v>0.9929615134369888</v>
      </c>
      <c r="M71">
        <f t="shared" ref="M71:M93" si="26">1/L71</f>
        <v>1.0070883780164335</v>
      </c>
    </row>
    <row r="72" spans="1:13" x14ac:dyDescent="0.3">
      <c r="A72">
        <v>48</v>
      </c>
      <c r="B72">
        <f t="shared" si="23"/>
        <v>0.34831654690906799</v>
      </c>
      <c r="C72">
        <f t="shared" si="19"/>
        <v>0.34831654690906799</v>
      </c>
      <c r="D72" t="s">
        <v>29</v>
      </c>
      <c r="E72" t="s">
        <v>21</v>
      </c>
      <c r="F72">
        <v>1</v>
      </c>
      <c r="G72">
        <f t="shared" si="24"/>
        <v>50</v>
      </c>
      <c r="I72">
        <v>2050</v>
      </c>
      <c r="J72" t="s">
        <v>28</v>
      </c>
      <c r="K72">
        <f t="shared" si="25"/>
        <v>52.5</v>
      </c>
      <c r="L72" cm="1">
        <f t="array" ref="L72">STOWA2024_JAARROND_T(A72*60,K72,I72,J72,"")</f>
        <v>1.5179762594266446</v>
      </c>
      <c r="M72">
        <f t="shared" si="26"/>
        <v>0.65877183110736548</v>
      </c>
    </row>
    <row r="73" spans="1:13" x14ac:dyDescent="0.3">
      <c r="A73">
        <v>48</v>
      </c>
      <c r="B73">
        <f t="shared" si="23"/>
        <v>0.2203181313042572</v>
      </c>
      <c r="C73">
        <f t="shared" si="19"/>
        <v>0.2203181313042572</v>
      </c>
      <c r="D73" t="s">
        <v>29</v>
      </c>
      <c r="E73" t="s">
        <v>21</v>
      </c>
      <c r="F73">
        <v>1</v>
      </c>
      <c r="G73">
        <f t="shared" si="24"/>
        <v>55</v>
      </c>
      <c r="I73">
        <v>2050</v>
      </c>
      <c r="J73" t="s">
        <v>28</v>
      </c>
      <c r="K73">
        <f t="shared" si="25"/>
        <v>57.5</v>
      </c>
      <c r="L73" cm="1">
        <f t="array" ref="L73">STOWA2024_JAARROND_T(A73*60,K73,I73,J73,"")</f>
        <v>2.2807425286844638</v>
      </c>
      <c r="M73">
        <f t="shared" si="26"/>
        <v>0.43845369980310828</v>
      </c>
    </row>
    <row r="74" spans="1:13" x14ac:dyDescent="0.3">
      <c r="A74">
        <v>48</v>
      </c>
      <c r="B74">
        <f t="shared" si="23"/>
        <v>0.14190525474896304</v>
      </c>
      <c r="C74">
        <f t="shared" si="19"/>
        <v>0.14190525474896304</v>
      </c>
      <c r="D74" t="s">
        <v>29</v>
      </c>
      <c r="E74" t="s">
        <v>21</v>
      </c>
      <c r="F74">
        <v>1</v>
      </c>
      <c r="G74">
        <f t="shared" si="24"/>
        <v>60</v>
      </c>
      <c r="I74">
        <v>2050</v>
      </c>
      <c r="J74" t="s">
        <v>28</v>
      </c>
      <c r="K74">
        <f t="shared" si="25"/>
        <v>62.5</v>
      </c>
      <c r="L74" cm="1">
        <f t="array" ref="L74">STOWA2024_JAARROND_T(A74*60,K74,I74,J74,"")</f>
        <v>3.3721303101670799</v>
      </c>
      <c r="M74">
        <f t="shared" si="26"/>
        <v>0.29654844505414524</v>
      </c>
    </row>
    <row r="75" spans="1:13" x14ac:dyDescent="0.3">
      <c r="A75">
        <v>48</v>
      </c>
      <c r="B75">
        <f t="shared" si="23"/>
        <v>9.2979071156334636E-2</v>
      </c>
      <c r="C75">
        <f t="shared" si="19"/>
        <v>9.2979071156334636E-2</v>
      </c>
      <c r="D75" t="s">
        <v>29</v>
      </c>
      <c r="E75" t="s">
        <v>21</v>
      </c>
      <c r="F75">
        <v>1</v>
      </c>
      <c r="G75">
        <f t="shared" si="24"/>
        <v>65</v>
      </c>
      <c r="I75">
        <v>2050</v>
      </c>
      <c r="J75" t="s">
        <v>28</v>
      </c>
      <c r="K75">
        <f t="shared" si="25"/>
        <v>67.5</v>
      </c>
      <c r="L75" cm="1">
        <f t="array" ref="L75">STOWA2024_JAARROND_T(A75*60,K75,I75,J75,"")</f>
        <v>4.9123302825600286</v>
      </c>
      <c r="M75">
        <f t="shared" si="26"/>
        <v>0.2035693738978106</v>
      </c>
    </row>
    <row r="76" spans="1:13" x14ac:dyDescent="0.3">
      <c r="A76">
        <v>48</v>
      </c>
      <c r="B76">
        <f t="shared" si="23"/>
        <v>6.1890968432592952E-2</v>
      </c>
      <c r="C76">
        <f t="shared" si="19"/>
        <v>6.1890968432592952E-2</v>
      </c>
      <c r="D76" t="s">
        <v>29</v>
      </c>
      <c r="E76" t="s">
        <v>21</v>
      </c>
      <c r="F76">
        <v>1</v>
      </c>
      <c r="G76">
        <f t="shared" si="24"/>
        <v>70</v>
      </c>
      <c r="I76">
        <v>2050</v>
      </c>
      <c r="J76" t="s">
        <v>28</v>
      </c>
      <c r="K76">
        <f t="shared" si="25"/>
        <v>72.5</v>
      </c>
      <c r="L76" cm="1">
        <f t="array" ref="L76">STOWA2024_JAARROND_T(A76*60,K76,I76,J76,"")</f>
        <v>7.058238668880997</v>
      </c>
      <c r="M76">
        <f t="shared" si="26"/>
        <v>0.14167840546521765</v>
      </c>
    </row>
    <row r="77" spans="1:13" x14ac:dyDescent="0.3">
      <c r="A77">
        <v>48</v>
      </c>
      <c r="B77">
        <f t="shared" si="23"/>
        <v>4.1805335872779334E-2</v>
      </c>
      <c r="C77">
        <f t="shared" si="19"/>
        <v>4.1805335872779334E-2</v>
      </c>
      <c r="D77" t="s">
        <v>29</v>
      </c>
      <c r="E77" t="s">
        <v>21</v>
      </c>
      <c r="F77">
        <v>1</v>
      </c>
      <c r="G77">
        <f t="shared" si="24"/>
        <v>75</v>
      </c>
      <c r="I77">
        <v>2050</v>
      </c>
      <c r="J77" t="s">
        <v>28</v>
      </c>
      <c r="K77">
        <f t="shared" si="25"/>
        <v>77.5</v>
      </c>
      <c r="L77" cm="1">
        <f t="array" ref="L77">STOWA2024_JAARROND_T(A77*60,K77,I77,J77,"")</f>
        <v>10.012709172560697</v>
      </c>
      <c r="M77">
        <f t="shared" si="26"/>
        <v>9.9873069592438316E-2</v>
      </c>
    </row>
    <row r="78" spans="1:13" x14ac:dyDescent="0.3">
      <c r="A78">
        <v>48</v>
      </c>
      <c r="B78">
        <f t="shared" si="23"/>
        <v>2.8625061002528485E-2</v>
      </c>
      <c r="C78">
        <f t="shared" si="19"/>
        <v>2.8625061002528485E-2</v>
      </c>
      <c r="D78" t="s">
        <v>29</v>
      </c>
      <c r="E78" t="s">
        <v>21</v>
      </c>
      <c r="F78">
        <v>1</v>
      </c>
      <c r="G78">
        <f t="shared" si="24"/>
        <v>80</v>
      </c>
      <c r="I78">
        <v>2050</v>
      </c>
      <c r="J78" t="s">
        <v>28</v>
      </c>
      <c r="K78">
        <f t="shared" si="25"/>
        <v>82.5</v>
      </c>
      <c r="L78" cm="1">
        <f t="array" ref="L78">STOWA2024_JAARROND_T(A78*60,K78,I78,J78,"")</f>
        <v>14.035480005564962</v>
      </c>
      <c r="M78">
        <f t="shared" si="26"/>
        <v>7.1248008589909831E-2</v>
      </c>
    </row>
    <row r="79" spans="1:13" x14ac:dyDescent="0.3">
      <c r="A79">
        <v>48</v>
      </c>
      <c r="B79">
        <f t="shared" si="23"/>
        <v>1.9851831924462639E-2</v>
      </c>
      <c r="C79">
        <f t="shared" si="19"/>
        <v>1.9851831924462639E-2</v>
      </c>
      <c r="D79" t="s">
        <v>29</v>
      </c>
      <c r="E79" t="s">
        <v>21</v>
      </c>
      <c r="F79">
        <v>1</v>
      </c>
      <c r="G79">
        <f t="shared" si="24"/>
        <v>85</v>
      </c>
      <c r="I79">
        <v>2050</v>
      </c>
      <c r="J79" t="s">
        <v>28</v>
      </c>
      <c r="K79">
        <f t="shared" si="25"/>
        <v>87.5</v>
      </c>
      <c r="L79" cm="1">
        <f t="array" ref="L79">STOWA2024_JAARROND_T(A79*60,K79,I79,J79,"")</f>
        <v>19.456700184320979</v>
      </c>
      <c r="M79">
        <f t="shared" si="26"/>
        <v>5.1396176665447192E-2</v>
      </c>
    </row>
    <row r="80" spans="1:13" x14ac:dyDescent="0.3">
      <c r="A80">
        <v>48</v>
      </c>
      <c r="B80">
        <f t="shared" si="23"/>
        <v>1.3932169882816647E-2</v>
      </c>
      <c r="C80">
        <f t="shared" si="19"/>
        <v>1.3932169882816647E-2</v>
      </c>
      <c r="D80" t="s">
        <v>29</v>
      </c>
      <c r="E80" t="s">
        <v>21</v>
      </c>
      <c r="F80">
        <v>1</v>
      </c>
      <c r="G80">
        <f t="shared" si="24"/>
        <v>90</v>
      </c>
      <c r="I80">
        <v>2050</v>
      </c>
      <c r="J80" t="s">
        <v>28</v>
      </c>
      <c r="K80">
        <f t="shared" si="25"/>
        <v>92.5</v>
      </c>
      <c r="L80" cm="1">
        <f t="array" ref="L80">STOWA2024_JAARROND_T(A80*60,K80,I80,J80,"")</f>
        <v>26.692286433805325</v>
      </c>
      <c r="M80">
        <f t="shared" si="26"/>
        <v>3.7464006782630545E-2</v>
      </c>
    </row>
    <row r="81" spans="1:13" x14ac:dyDescent="0.3">
      <c r="A81">
        <v>48</v>
      </c>
      <c r="B81">
        <f t="shared" si="23"/>
        <v>9.8872509505741994E-3</v>
      </c>
      <c r="C81">
        <f t="shared" si="19"/>
        <v>9.8872509505741994E-3</v>
      </c>
      <c r="D81" t="s">
        <v>29</v>
      </c>
      <c r="E81" t="s">
        <v>21</v>
      </c>
      <c r="F81">
        <v>1</v>
      </c>
      <c r="G81">
        <f t="shared" si="24"/>
        <v>95</v>
      </c>
      <c r="I81">
        <v>2050</v>
      </c>
      <c r="J81" t="s">
        <v>28</v>
      </c>
      <c r="K81">
        <f t="shared" si="25"/>
        <v>97.5</v>
      </c>
      <c r="L81" cm="1">
        <f t="array" ref="L81">STOWA2024_JAARROND_T(A81*60,K81,I81,J81,"")</f>
        <v>36.26242354575875</v>
      </c>
      <c r="M81">
        <f t="shared" si="26"/>
        <v>2.7576755832056345E-2</v>
      </c>
    </row>
    <row r="82" spans="1:13" x14ac:dyDescent="0.3">
      <c r="A82">
        <v>48</v>
      </c>
      <c r="B82">
        <f t="shared" si="23"/>
        <v>7.0904776946388789E-3</v>
      </c>
      <c r="C82">
        <f t="shared" si="19"/>
        <v>7.0904776946388789E-3</v>
      </c>
      <c r="D82" t="s">
        <v>29</v>
      </c>
      <c r="E82" t="s">
        <v>21</v>
      </c>
      <c r="F82">
        <v>1</v>
      </c>
      <c r="G82">
        <f t="shared" si="24"/>
        <v>100</v>
      </c>
      <c r="I82">
        <v>2050</v>
      </c>
      <c r="J82" t="s">
        <v>28</v>
      </c>
      <c r="K82">
        <f t="shared" si="25"/>
        <v>102.5</v>
      </c>
      <c r="L82" cm="1">
        <f t="array" ref="L82">STOWA2024_JAARROND_T(A82*60,K82,I82,J82,"")</f>
        <v>48.813161341080068</v>
      </c>
      <c r="M82">
        <f t="shared" si="26"/>
        <v>2.0486278137417466E-2</v>
      </c>
    </row>
    <row r="83" spans="1:13" x14ac:dyDescent="0.3">
      <c r="A83">
        <v>48</v>
      </c>
      <c r="B83">
        <f t="shared" si="23"/>
        <v>5.1351060745558064E-3</v>
      </c>
      <c r="C83">
        <f t="shared" si="19"/>
        <v>5.1351060745558064E-3</v>
      </c>
      <c r="D83" t="s">
        <v>29</v>
      </c>
      <c r="E83" t="s">
        <v>21</v>
      </c>
      <c r="F83">
        <v>1</v>
      </c>
      <c r="G83">
        <f t="shared" si="24"/>
        <v>105</v>
      </c>
      <c r="I83">
        <v>2050</v>
      </c>
      <c r="J83" t="s">
        <v>28</v>
      </c>
      <c r="K83">
        <f t="shared" si="25"/>
        <v>107.5</v>
      </c>
      <c r="L83" cm="1">
        <f t="array" ref="L83">STOWA2024_JAARROND_T(A83*60,K83,I83,J83,"")</f>
        <v>65.141605859480336</v>
      </c>
      <c r="M83">
        <f t="shared" si="26"/>
        <v>1.535117206286166E-2</v>
      </c>
    </row>
    <row r="84" spans="1:13" x14ac:dyDescent="0.3">
      <c r="A84">
        <v>48</v>
      </c>
      <c r="B84">
        <f t="shared" si="23"/>
        <v>3.7536298761691386E-3</v>
      </c>
      <c r="C84">
        <f t="shared" si="19"/>
        <v>3.7536298761691386E-3</v>
      </c>
      <c r="D84" t="s">
        <v>29</v>
      </c>
      <c r="E84" t="s">
        <v>21</v>
      </c>
      <c r="F84">
        <v>1</v>
      </c>
      <c r="G84">
        <f t="shared" si="24"/>
        <v>110</v>
      </c>
      <c r="I84">
        <v>2050</v>
      </c>
      <c r="J84" t="s">
        <v>28</v>
      </c>
      <c r="K84">
        <f t="shared" si="25"/>
        <v>112.5</v>
      </c>
      <c r="L84" cm="1">
        <f t="array" ref="L84">STOWA2024_JAARROND_T(A84*60,K84,I84,J84,"")</f>
        <v>86.225165979343416</v>
      </c>
      <c r="M84">
        <f t="shared" si="26"/>
        <v>1.1597542186692521E-2</v>
      </c>
    </row>
    <row r="85" spans="1:13" x14ac:dyDescent="0.3">
      <c r="A85">
        <v>48</v>
      </c>
      <c r="B85">
        <f t="shared" si="23"/>
        <v>2.7678744167059406E-3</v>
      </c>
      <c r="C85">
        <f t="shared" si="19"/>
        <v>2.7678744167059406E-3</v>
      </c>
      <c r="D85" t="s">
        <v>29</v>
      </c>
      <c r="E85" t="s">
        <v>21</v>
      </c>
      <c r="F85">
        <v>1</v>
      </c>
      <c r="G85">
        <f t="shared" si="24"/>
        <v>115</v>
      </c>
      <c r="I85">
        <v>2050</v>
      </c>
      <c r="J85" t="s">
        <v>28</v>
      </c>
      <c r="K85">
        <f t="shared" si="25"/>
        <v>117.5</v>
      </c>
      <c r="L85" cm="1">
        <f t="array" ref="L85">STOWA2024_JAARROND_T(A85*60,K85,I85,J85,"")</f>
        <v>113.25454434414353</v>
      </c>
      <c r="M85">
        <f t="shared" si="26"/>
        <v>8.8296677699865808E-3</v>
      </c>
    </row>
    <row r="86" spans="1:13" x14ac:dyDescent="0.3">
      <c r="A86">
        <v>48</v>
      </c>
      <c r="B86">
        <f t="shared" si="23"/>
        <v>2.0580768129431562E-3</v>
      </c>
      <c r="C86">
        <f t="shared" si="19"/>
        <v>2.0580768129431562E-3</v>
      </c>
      <c r="D86" t="s">
        <v>29</v>
      </c>
      <c r="E86" t="s">
        <v>21</v>
      </c>
      <c r="F86">
        <v>1</v>
      </c>
      <c r="G86">
        <f t="shared" si="24"/>
        <v>120</v>
      </c>
      <c r="I86">
        <v>2050</v>
      </c>
      <c r="J86" t="s">
        <v>28</v>
      </c>
      <c r="K86">
        <f t="shared" si="25"/>
        <v>122.5</v>
      </c>
      <c r="L86" cm="1">
        <f t="array" ref="L86">STOWA2024_JAARROND_T(A86*60,K86,I86,J86,"")</f>
        <v>147.67578348185026</v>
      </c>
      <c r="M86">
        <f t="shared" si="26"/>
        <v>6.7715909570434246E-3</v>
      </c>
    </row>
    <row r="87" spans="1:13" x14ac:dyDescent="0.3">
      <c r="A87">
        <v>48</v>
      </c>
      <c r="B87">
        <f t="shared" si="23"/>
        <v>1.5422614225608791E-3</v>
      </c>
      <c r="C87">
        <f t="shared" si="19"/>
        <v>1.5422614225608791E-3</v>
      </c>
      <c r="D87" t="s">
        <v>29</v>
      </c>
      <c r="E87" t="s">
        <v>21</v>
      </c>
      <c r="F87">
        <v>1</v>
      </c>
      <c r="G87">
        <f t="shared" si="24"/>
        <v>125</v>
      </c>
      <c r="I87">
        <v>2050</v>
      </c>
      <c r="J87" t="s">
        <v>28</v>
      </c>
      <c r="K87">
        <f t="shared" si="25"/>
        <v>127.5</v>
      </c>
      <c r="L87" cm="1">
        <f t="array" ref="L87">STOWA2024_JAARROND_T(A87*60,K87,I87,J87,"")</f>
        <v>191.22910373231096</v>
      </c>
      <c r="M87">
        <f t="shared" si="26"/>
        <v>5.2293295344825455E-3</v>
      </c>
    </row>
    <row r="88" spans="1:13" x14ac:dyDescent="0.3">
      <c r="A88">
        <v>48</v>
      </c>
      <c r="B88">
        <f t="shared" si="23"/>
        <v>1.1644159855461874E-3</v>
      </c>
      <c r="C88">
        <f t="shared" si="19"/>
        <v>1.1644159855461874E-3</v>
      </c>
      <c r="D88" t="s">
        <v>29</v>
      </c>
      <c r="E88" t="s">
        <v>21</v>
      </c>
      <c r="F88">
        <v>1</v>
      </c>
      <c r="G88">
        <f t="shared" si="24"/>
        <v>130</v>
      </c>
      <c r="I88">
        <v>2050</v>
      </c>
      <c r="J88" t="s">
        <v>28</v>
      </c>
      <c r="K88">
        <f t="shared" si="25"/>
        <v>132.5</v>
      </c>
      <c r="L88" cm="1">
        <f t="array" ref="L88">STOWA2024_JAARROND_T(A88*60,K88,I88,J88,"")</f>
        <v>246.00769191307012</v>
      </c>
      <c r="M88">
        <f t="shared" si="26"/>
        <v>4.064913548936358E-3</v>
      </c>
    </row>
    <row r="89" spans="1:13" x14ac:dyDescent="0.3">
      <c r="A89">
        <v>48</v>
      </c>
      <c r="B89">
        <f t="shared" si="23"/>
        <v>8.8532404071741235E-4</v>
      </c>
      <c r="C89">
        <f t="shared" si="19"/>
        <v>8.8532404071741235E-4</v>
      </c>
      <c r="D89" t="s">
        <v>29</v>
      </c>
      <c r="E89" t="s">
        <v>21</v>
      </c>
      <c r="F89">
        <v>1</v>
      </c>
      <c r="G89">
        <f t="shared" si="24"/>
        <v>135</v>
      </c>
      <c r="I89">
        <v>2050</v>
      </c>
      <c r="J89" t="s">
        <v>28</v>
      </c>
      <c r="K89">
        <f t="shared" si="25"/>
        <v>137.5</v>
      </c>
      <c r="L89" cm="1">
        <f t="array" ref="L89">STOWA2024_JAARROND_T(A89*60,K89,I89,J89,"")</f>
        <v>314.50600695941796</v>
      </c>
      <c r="M89">
        <f t="shared" si="26"/>
        <v>3.1795895082189457E-3</v>
      </c>
    </row>
    <row r="90" spans="1:13" x14ac:dyDescent="0.3">
      <c r="A90">
        <v>48</v>
      </c>
      <c r="B90">
        <f t="shared" si="23"/>
        <v>6.7768254301480216E-4</v>
      </c>
      <c r="C90">
        <f t="shared" si="19"/>
        <v>6.7768254301480216E-4</v>
      </c>
      <c r="D90" t="s">
        <v>29</v>
      </c>
      <c r="E90" t="s">
        <v>21</v>
      </c>
      <c r="F90">
        <v>1</v>
      </c>
      <c r="G90">
        <f t="shared" si="24"/>
        <v>140</v>
      </c>
      <c r="I90">
        <v>2050</v>
      </c>
      <c r="J90" t="s">
        <v>28</v>
      </c>
      <c r="K90">
        <f t="shared" si="25"/>
        <v>142.5</v>
      </c>
      <c r="L90" cm="1">
        <f t="array" ref="L90">STOWA2024_JAARROND_T(A90*60,K90,I90,J90,"")</f>
        <v>399.6951181269863</v>
      </c>
      <c r="M90">
        <f t="shared" si="26"/>
        <v>2.5019069652041435E-3</v>
      </c>
    </row>
    <row r="91" spans="1:13" x14ac:dyDescent="0.3">
      <c r="A91">
        <v>48</v>
      </c>
      <c r="B91">
        <f t="shared" si="23"/>
        <v>5.2208060212229805E-4</v>
      </c>
      <c r="C91">
        <f t="shared" si="19"/>
        <v>5.2208060212229805E-4</v>
      </c>
      <c r="D91" t="s">
        <v>29</v>
      </c>
      <c r="E91" t="s">
        <v>21</v>
      </c>
      <c r="F91">
        <v>1</v>
      </c>
      <c r="G91">
        <f t="shared" si="24"/>
        <v>145</v>
      </c>
      <c r="I91">
        <v>2050</v>
      </c>
      <c r="J91" t="s">
        <v>28</v>
      </c>
      <c r="K91">
        <f t="shared" si="25"/>
        <v>147.5</v>
      </c>
      <c r="L91" cm="1">
        <f t="array" ref="L91">STOWA2024_JAARROND_T(A91*60,K91,I91,J91,"")</f>
        <v>505.0947995476613</v>
      </c>
      <c r="M91">
        <f t="shared" si="26"/>
        <v>1.9798263630818455E-3</v>
      </c>
    </row>
    <row r="92" spans="1:13" x14ac:dyDescent="0.3">
      <c r="A92">
        <v>48</v>
      </c>
      <c r="B92">
        <f t="shared" si="23"/>
        <v>4.0464452351695809E-4</v>
      </c>
      <c r="C92">
        <f t="shared" si="19"/>
        <v>4.0464452351695809E-4</v>
      </c>
      <c r="D92" t="s">
        <v>29</v>
      </c>
      <c r="E92" t="s">
        <v>21</v>
      </c>
      <c r="F92">
        <v>1</v>
      </c>
      <c r="G92">
        <f t="shared" si="24"/>
        <v>150</v>
      </c>
      <c r="I92">
        <v>2050</v>
      </c>
      <c r="J92" t="s">
        <v>28</v>
      </c>
      <c r="K92">
        <f t="shared" si="25"/>
        <v>152.5</v>
      </c>
      <c r="L92" cm="1">
        <f t="array" ref="L92">STOWA2024_JAARROND_T(A92*60,K92,I92,J92,"")</f>
        <v>634.84733945144399</v>
      </c>
      <c r="M92">
        <f t="shared" si="26"/>
        <v>1.5751818395648874E-3</v>
      </c>
    </row>
    <row r="93" spans="1:13" x14ac:dyDescent="0.3">
      <c r="A93">
        <v>48</v>
      </c>
      <c r="B93">
        <f t="shared" si="23"/>
        <v>3.154632105270682E-4</v>
      </c>
      <c r="C93">
        <f t="shared" si="19"/>
        <v>3.154632105270682E-4</v>
      </c>
      <c r="D93" t="s">
        <v>29</v>
      </c>
      <c r="E93" t="s">
        <v>21</v>
      </c>
      <c r="F93">
        <v>1</v>
      </c>
      <c r="G93">
        <f t="shared" si="24"/>
        <v>155</v>
      </c>
      <c r="I93">
        <v>2050</v>
      </c>
      <c r="J93" t="s">
        <v>28</v>
      </c>
      <c r="K93">
        <f t="shared" si="25"/>
        <v>157.5</v>
      </c>
      <c r="L93" cm="1">
        <f t="array" ref="L93">STOWA2024_JAARROND_T(A93*60,K93,I93,J93,"")</f>
        <v>793.8280636238635</v>
      </c>
      <c r="M93">
        <f t="shared" si="26"/>
        <v>1.2597186290378192E-3</v>
      </c>
    </row>
    <row r="94" spans="1:13" x14ac:dyDescent="0.3">
      <c r="A94">
        <v>48</v>
      </c>
      <c r="B94" s="1">
        <f>M93</f>
        <v>1.2597186290378192E-3</v>
      </c>
      <c r="C94">
        <f t="shared" si="19"/>
        <v>1.2597186290378192E-3</v>
      </c>
      <c r="D94" t="s">
        <v>29</v>
      </c>
      <c r="E94" t="s">
        <v>21</v>
      </c>
      <c r="F94">
        <v>1</v>
      </c>
      <c r="G94">
        <f t="shared" si="24"/>
        <v>160</v>
      </c>
      <c r="I94">
        <v>2050</v>
      </c>
      <c r="J94" t="s">
        <v>28</v>
      </c>
      <c r="K94" s="1">
        <v>999</v>
      </c>
      <c r="L94" cm="1">
        <f t="array" ref="L94">STOWA2024_JAARROND_T(A94*60,K94,I94,J94,"")</f>
        <v>4058498029.3172798</v>
      </c>
      <c r="M94">
        <f>1/L94</f>
        <v>2.463965715336863E-10</v>
      </c>
    </row>
    <row r="95" spans="1:13" x14ac:dyDescent="0.3">
      <c r="A95">
        <v>96</v>
      </c>
      <c r="B95" s="1">
        <f>365.25*24/A95 - M95</f>
        <v>38.133844752947823</v>
      </c>
      <c r="C95">
        <f>B95</f>
        <v>38.133844752947823</v>
      </c>
      <c r="D95" t="s">
        <v>29</v>
      </c>
      <c r="E95" t="s">
        <v>21</v>
      </c>
      <c r="F95">
        <v>1</v>
      </c>
      <c r="G95">
        <v>10</v>
      </c>
      <c r="I95">
        <v>2050</v>
      </c>
      <c r="J95" t="s">
        <v>28</v>
      </c>
      <c r="K95" s="1">
        <v>12.5</v>
      </c>
      <c r="L95" cm="1">
        <f t="array" ref="L95">STOWA2024_JAARROND_T(A95*60,K95,I95,J95,"")</f>
        <v>1.8804537184219837E-2</v>
      </c>
      <c r="M95">
        <f>1/L95</f>
        <v>53.178655247052177</v>
      </c>
    </row>
    <row r="96" spans="1:13" x14ac:dyDescent="0.3">
      <c r="A96">
        <v>96</v>
      </c>
      <c r="B96">
        <f t="shared" ref="B96:B100" si="27">M95-M96</f>
        <v>19.388860277844365</v>
      </c>
      <c r="C96">
        <f t="shared" ref="C96:C125" si="28">B96</f>
        <v>19.388860277844365</v>
      </c>
      <c r="D96" t="s">
        <v>29</v>
      </c>
      <c r="E96" t="s">
        <v>21</v>
      </c>
      <c r="F96">
        <v>1</v>
      </c>
      <c r="G96">
        <f t="shared" ref="G96:G100" si="29">G95+5</f>
        <v>15</v>
      </c>
      <c r="I96">
        <v>2050</v>
      </c>
      <c r="J96" t="s">
        <v>28</v>
      </c>
      <c r="K96">
        <f t="shared" ref="K96:K100" si="30">AVERAGE(G96:G97)</f>
        <v>17.5</v>
      </c>
      <c r="L96" cm="1">
        <f t="array" ref="L96">STOWA2024_JAARROND_T(A96*60,K96,I96,J96,"")</f>
        <v>2.959473417673255E-2</v>
      </c>
      <c r="M96">
        <f t="shared" ref="M96:M100" si="31">1/L96</f>
        <v>33.789794969207811</v>
      </c>
    </row>
    <row r="97" spans="1:13" x14ac:dyDescent="0.3">
      <c r="A97">
        <v>96</v>
      </c>
      <c r="B97">
        <f t="shared" si="27"/>
        <v>12.087319450948357</v>
      </c>
      <c r="C97">
        <f t="shared" si="28"/>
        <v>12.087319450948357</v>
      </c>
      <c r="D97" t="s">
        <v>29</v>
      </c>
      <c r="E97" t="s">
        <v>21</v>
      </c>
      <c r="F97">
        <v>1</v>
      </c>
      <c r="G97">
        <f t="shared" si="29"/>
        <v>20</v>
      </c>
      <c r="I97">
        <v>2050</v>
      </c>
      <c r="J97" t="s">
        <v>28</v>
      </c>
      <c r="K97">
        <f t="shared" si="30"/>
        <v>22.5</v>
      </c>
      <c r="L97" cm="1">
        <f t="array" ref="L97">STOWA2024_JAARROND_T(A97*60,K97,I97,J97,"")</f>
        <v>4.6077692803230971E-2</v>
      </c>
      <c r="M97">
        <f t="shared" si="31"/>
        <v>21.702475518259455</v>
      </c>
    </row>
    <row r="98" spans="1:13" x14ac:dyDescent="0.3">
      <c r="A98">
        <v>96</v>
      </c>
      <c r="B98">
        <f t="shared" si="27"/>
        <v>7.6197361095618863</v>
      </c>
      <c r="C98">
        <f t="shared" si="28"/>
        <v>7.6197361095618863</v>
      </c>
      <c r="D98" t="s">
        <v>29</v>
      </c>
      <c r="E98" t="s">
        <v>21</v>
      </c>
      <c r="F98">
        <v>1</v>
      </c>
      <c r="G98">
        <f t="shared" si="29"/>
        <v>25</v>
      </c>
      <c r="I98">
        <v>2050</v>
      </c>
      <c r="J98" t="s">
        <v>28</v>
      </c>
      <c r="K98">
        <f t="shared" si="30"/>
        <v>27.5</v>
      </c>
      <c r="L98" cm="1">
        <f t="array" ref="L98">STOWA2024_JAARROND_T(A98*60,K98,I98,J98,"")</f>
        <v>7.1008911759199003E-2</v>
      </c>
      <c r="M98">
        <f t="shared" si="31"/>
        <v>14.082739408697568</v>
      </c>
    </row>
    <row r="99" spans="1:13" x14ac:dyDescent="0.3">
      <c r="A99">
        <v>96</v>
      </c>
      <c r="B99">
        <f t="shared" si="27"/>
        <v>4.8541399940571974</v>
      </c>
      <c r="C99">
        <f t="shared" si="28"/>
        <v>4.8541399940571974</v>
      </c>
      <c r="D99" t="s">
        <v>29</v>
      </c>
      <c r="E99" t="s">
        <v>21</v>
      </c>
      <c r="F99">
        <v>1</v>
      </c>
      <c r="G99">
        <f t="shared" si="29"/>
        <v>30</v>
      </c>
      <c r="I99">
        <v>2050</v>
      </c>
      <c r="J99" t="s">
        <v>28</v>
      </c>
      <c r="K99">
        <f t="shared" si="30"/>
        <v>32.5</v>
      </c>
      <c r="L99" cm="1">
        <f t="array" ref="L99">STOWA2024_JAARROND_T(A99*60,K99,I99,J99,"")</f>
        <v>0.10835880452385731</v>
      </c>
      <c r="M99">
        <f t="shared" si="31"/>
        <v>9.2285994146403709</v>
      </c>
    </row>
    <row r="100" spans="1:13" x14ac:dyDescent="0.3">
      <c r="A100">
        <v>96</v>
      </c>
      <c r="B100">
        <f t="shared" si="27"/>
        <v>3.1241459152935427</v>
      </c>
      <c r="C100">
        <f t="shared" si="28"/>
        <v>3.1241459152935427</v>
      </c>
      <c r="D100" t="s">
        <v>29</v>
      </c>
      <c r="E100" t="s">
        <v>21</v>
      </c>
      <c r="F100">
        <v>1</v>
      </c>
      <c r="G100">
        <f t="shared" si="29"/>
        <v>35</v>
      </c>
      <c r="I100">
        <v>2050</v>
      </c>
      <c r="J100" t="s">
        <v>28</v>
      </c>
      <c r="K100">
        <f t="shared" si="30"/>
        <v>37.5</v>
      </c>
      <c r="L100" cm="1">
        <f t="array" ref="L100">STOWA2024_JAARROND_T(A100*60,K100,I100,J100,"")</f>
        <v>0.16381482799516767</v>
      </c>
      <c r="M100">
        <f t="shared" si="31"/>
        <v>6.1044534993468282</v>
      </c>
    </row>
    <row r="101" spans="1:13" x14ac:dyDescent="0.3">
      <c r="A101">
        <v>96</v>
      </c>
      <c r="B101">
        <f>M100-M101</f>
        <v>2.0302219240130022</v>
      </c>
      <c r="C101">
        <f t="shared" si="28"/>
        <v>2.0302219240130022</v>
      </c>
      <c r="D101" t="s">
        <v>29</v>
      </c>
      <c r="E101" t="s">
        <v>21</v>
      </c>
      <c r="F101">
        <v>1</v>
      </c>
      <c r="G101">
        <f>G100+5</f>
        <v>40</v>
      </c>
      <c r="I101">
        <v>2050</v>
      </c>
      <c r="J101" t="s">
        <v>28</v>
      </c>
      <c r="K101">
        <f>AVERAGE(G101:G102)</f>
        <v>42.5</v>
      </c>
      <c r="L101" cm="1">
        <f t="array" ref="L101">STOWA2024_JAARROND_T(A101*60,K101,I101,J101,"")</f>
        <v>0.24544505669589095</v>
      </c>
      <c r="M101">
        <f>1/L101</f>
        <v>4.0742315753338261</v>
      </c>
    </row>
    <row r="102" spans="1:13" x14ac:dyDescent="0.3">
      <c r="A102">
        <v>96</v>
      </c>
      <c r="B102">
        <f t="shared" ref="B102:B124" si="32">M101-M102</f>
        <v>1.3315495556413701</v>
      </c>
      <c r="C102">
        <f t="shared" si="28"/>
        <v>1.3315495556413701</v>
      </c>
      <c r="D102" t="s">
        <v>29</v>
      </c>
      <c r="E102" t="s">
        <v>21</v>
      </c>
      <c r="F102">
        <v>1</v>
      </c>
      <c r="G102">
        <f t="shared" ref="G102:G125" si="33">G101+5</f>
        <v>45</v>
      </c>
      <c r="I102">
        <v>2050</v>
      </c>
      <c r="J102" t="s">
        <v>28</v>
      </c>
      <c r="K102">
        <f t="shared" ref="K102:K124" si="34">AVERAGE(G102:G103)</f>
        <v>47.5</v>
      </c>
      <c r="L102" cm="1">
        <f t="array" ref="L102">STOWA2024_JAARROND_T(A102*60,K102,I102,J102,"")</f>
        <v>0.36460661236701897</v>
      </c>
      <c r="M102">
        <f t="shared" ref="M102:M124" si="35">1/L102</f>
        <v>2.742682019692456</v>
      </c>
    </row>
    <row r="103" spans="1:13" x14ac:dyDescent="0.3">
      <c r="A103">
        <v>96</v>
      </c>
      <c r="B103">
        <f t="shared" si="32"/>
        <v>0.88112641513822898</v>
      </c>
      <c r="C103">
        <f t="shared" si="28"/>
        <v>0.88112641513822898</v>
      </c>
      <c r="D103" t="s">
        <v>29</v>
      </c>
      <c r="E103" t="s">
        <v>21</v>
      </c>
      <c r="F103">
        <v>1</v>
      </c>
      <c r="G103">
        <f t="shared" si="33"/>
        <v>50</v>
      </c>
      <c r="I103">
        <v>2050</v>
      </c>
      <c r="J103" t="s">
        <v>28</v>
      </c>
      <c r="K103">
        <f t="shared" si="34"/>
        <v>52.5</v>
      </c>
      <c r="L103" cm="1">
        <f t="array" ref="L103">STOWA2024_JAARROND_T(A103*60,K103,I103,J103,"")</f>
        <v>0.53718513567552695</v>
      </c>
      <c r="M103">
        <f t="shared" si="35"/>
        <v>1.861555604554227</v>
      </c>
    </row>
    <row r="104" spans="1:13" x14ac:dyDescent="0.3">
      <c r="A104">
        <v>96</v>
      </c>
      <c r="B104">
        <f t="shared" si="32"/>
        <v>0.58804134831858379</v>
      </c>
      <c r="C104">
        <f t="shared" si="28"/>
        <v>0.58804134831858379</v>
      </c>
      <c r="D104" t="s">
        <v>29</v>
      </c>
      <c r="E104" t="s">
        <v>21</v>
      </c>
      <c r="F104">
        <v>1</v>
      </c>
      <c r="G104">
        <f t="shared" si="33"/>
        <v>55</v>
      </c>
      <c r="I104">
        <v>2050</v>
      </c>
      <c r="J104" t="s">
        <v>28</v>
      </c>
      <c r="K104">
        <f t="shared" si="34"/>
        <v>57.5</v>
      </c>
      <c r="L104" cm="1">
        <f t="array" ref="L104">STOWA2024_JAARROND_T(A104*60,K104,I104,J104,"")</f>
        <v>0.78522874408636867</v>
      </c>
      <c r="M104">
        <f t="shared" si="35"/>
        <v>1.2735142562356432</v>
      </c>
    </row>
    <row r="105" spans="1:13" x14ac:dyDescent="0.3">
      <c r="A105">
        <v>96</v>
      </c>
      <c r="B105">
        <f t="shared" si="32"/>
        <v>0.39556995212191115</v>
      </c>
      <c r="C105">
        <f t="shared" si="28"/>
        <v>0.39556995212191115</v>
      </c>
      <c r="D105" t="s">
        <v>29</v>
      </c>
      <c r="E105" t="s">
        <v>21</v>
      </c>
      <c r="F105">
        <v>1</v>
      </c>
      <c r="G105">
        <f t="shared" si="33"/>
        <v>60</v>
      </c>
      <c r="I105">
        <v>2050</v>
      </c>
      <c r="J105" t="s">
        <v>28</v>
      </c>
      <c r="K105">
        <f t="shared" si="34"/>
        <v>62.5</v>
      </c>
      <c r="L105" cm="1">
        <f t="array" ref="L105">STOWA2024_JAARROND_T(A105*60,K105,I105,J105,"")</f>
        <v>1.139024417966332</v>
      </c>
      <c r="M105">
        <f t="shared" si="35"/>
        <v>0.87794430411373203</v>
      </c>
    </row>
    <row r="106" spans="1:13" x14ac:dyDescent="0.3">
      <c r="A106">
        <v>96</v>
      </c>
      <c r="B106">
        <f t="shared" si="32"/>
        <v>0.26834551385888772</v>
      </c>
      <c r="C106">
        <f t="shared" si="28"/>
        <v>0.26834551385888772</v>
      </c>
      <c r="D106" t="s">
        <v>29</v>
      </c>
      <c r="E106" t="s">
        <v>21</v>
      </c>
      <c r="F106">
        <v>1</v>
      </c>
      <c r="G106">
        <f t="shared" si="33"/>
        <v>65</v>
      </c>
      <c r="I106">
        <v>2050</v>
      </c>
      <c r="J106" t="s">
        <v>28</v>
      </c>
      <c r="K106">
        <f t="shared" si="34"/>
        <v>67.5</v>
      </c>
      <c r="L106" cm="1">
        <f t="array" ref="L106">STOWA2024_JAARROND_T(A106*60,K106,I106,J106,"")</f>
        <v>1.6404232029101427</v>
      </c>
      <c r="M106">
        <f t="shared" si="35"/>
        <v>0.60959879025484431</v>
      </c>
    </row>
    <row r="107" spans="1:13" x14ac:dyDescent="0.3">
      <c r="A107">
        <v>96</v>
      </c>
      <c r="B107">
        <f t="shared" si="32"/>
        <v>0.18334762322317849</v>
      </c>
      <c r="C107">
        <f t="shared" si="28"/>
        <v>0.18334762322317849</v>
      </c>
      <c r="D107" t="s">
        <v>29</v>
      </c>
      <c r="E107" t="s">
        <v>21</v>
      </c>
      <c r="F107">
        <v>1</v>
      </c>
      <c r="G107">
        <f t="shared" si="33"/>
        <v>70</v>
      </c>
      <c r="I107">
        <v>2050</v>
      </c>
      <c r="J107" t="s">
        <v>28</v>
      </c>
      <c r="K107">
        <f t="shared" si="34"/>
        <v>72.5</v>
      </c>
      <c r="L107" cm="1">
        <f t="array" ref="L107">STOWA2024_JAARROND_T(A107*60,K107,I107,J107,"")</f>
        <v>2.3460346325003982</v>
      </c>
      <c r="M107">
        <f t="shared" si="35"/>
        <v>0.42625116703166582</v>
      </c>
    </row>
    <row r="108" spans="1:13" x14ac:dyDescent="0.3">
      <c r="A108">
        <v>96</v>
      </c>
      <c r="B108">
        <f t="shared" si="32"/>
        <v>0.12619125650845403</v>
      </c>
      <c r="C108">
        <f t="shared" si="28"/>
        <v>0.12619125650845403</v>
      </c>
      <c r="D108" t="s">
        <v>29</v>
      </c>
      <c r="E108" t="s">
        <v>21</v>
      </c>
      <c r="F108">
        <v>1</v>
      </c>
      <c r="G108">
        <f t="shared" si="33"/>
        <v>75</v>
      </c>
      <c r="I108">
        <v>2050</v>
      </c>
      <c r="J108" t="s">
        <v>28</v>
      </c>
      <c r="K108">
        <f t="shared" si="34"/>
        <v>77.5</v>
      </c>
      <c r="L108" cm="1">
        <f t="array" ref="L108">STOWA2024_JAARROND_T(A108*60,K108,I108,J108,"")</f>
        <v>3.332667793762615</v>
      </c>
      <c r="M108">
        <f t="shared" si="35"/>
        <v>0.30005991052321179</v>
      </c>
    </row>
    <row r="109" spans="1:13" x14ac:dyDescent="0.3">
      <c r="A109">
        <v>96</v>
      </c>
      <c r="B109">
        <f t="shared" si="32"/>
        <v>8.7458819372889851E-2</v>
      </c>
      <c r="C109">
        <f t="shared" si="28"/>
        <v>8.7458819372889851E-2</v>
      </c>
      <c r="D109" t="s">
        <v>29</v>
      </c>
      <c r="E109" t="s">
        <v>21</v>
      </c>
      <c r="F109">
        <v>1</v>
      </c>
      <c r="G109">
        <f t="shared" si="33"/>
        <v>80</v>
      </c>
      <c r="I109">
        <v>2050</v>
      </c>
      <c r="J109" t="s">
        <v>28</v>
      </c>
      <c r="K109">
        <f t="shared" si="34"/>
        <v>82.5</v>
      </c>
      <c r="L109" cm="1">
        <f t="array" ref="L109">STOWA2024_JAARROND_T(A109*60,K109,I109,J109,"")</f>
        <v>4.7036447206799092</v>
      </c>
      <c r="M109">
        <f t="shared" si="35"/>
        <v>0.21260109115032194</v>
      </c>
    </row>
    <row r="110" spans="1:13" x14ac:dyDescent="0.3">
      <c r="A110">
        <v>96</v>
      </c>
      <c r="B110">
        <f t="shared" si="32"/>
        <v>6.1021328168607974E-2</v>
      </c>
      <c r="C110">
        <f t="shared" si="28"/>
        <v>6.1021328168607974E-2</v>
      </c>
      <c r="D110" t="s">
        <v>29</v>
      </c>
      <c r="E110" t="s">
        <v>21</v>
      </c>
      <c r="F110">
        <v>1</v>
      </c>
      <c r="G110">
        <f t="shared" si="33"/>
        <v>85</v>
      </c>
      <c r="I110">
        <v>2050</v>
      </c>
      <c r="J110" t="s">
        <v>28</v>
      </c>
      <c r="K110">
        <f t="shared" si="34"/>
        <v>87.5</v>
      </c>
      <c r="L110" cm="1">
        <f t="array" ref="L110">STOWA2024_JAARROND_T(A110*60,K110,I110,J110,"")</f>
        <v>6.5971867241977176</v>
      </c>
      <c r="M110">
        <f t="shared" si="35"/>
        <v>0.15157976298171397</v>
      </c>
    </row>
    <row r="111" spans="1:13" x14ac:dyDescent="0.3">
      <c r="A111">
        <v>96</v>
      </c>
      <c r="B111">
        <f t="shared" si="32"/>
        <v>4.2854640285746551E-2</v>
      </c>
      <c r="C111">
        <f t="shared" si="28"/>
        <v>4.2854640285746551E-2</v>
      </c>
      <c r="D111" t="s">
        <v>29</v>
      </c>
      <c r="E111" t="s">
        <v>21</v>
      </c>
      <c r="F111">
        <v>1</v>
      </c>
      <c r="G111">
        <f t="shared" si="33"/>
        <v>90</v>
      </c>
      <c r="I111">
        <v>2050</v>
      </c>
      <c r="J111" t="s">
        <v>28</v>
      </c>
      <c r="K111">
        <f t="shared" si="34"/>
        <v>92.5</v>
      </c>
      <c r="L111" cm="1">
        <f t="array" ref="L111">STOWA2024_JAARROND_T(A111*60,K111,I111,J111,"")</f>
        <v>9.1975062911296188</v>
      </c>
      <c r="M111">
        <f t="shared" si="35"/>
        <v>0.10872512269596742</v>
      </c>
    </row>
    <row r="112" spans="1:13" x14ac:dyDescent="0.3">
      <c r="A112">
        <v>96</v>
      </c>
      <c r="B112">
        <f t="shared" si="32"/>
        <v>3.0283154433609932E-2</v>
      </c>
      <c r="C112">
        <f t="shared" si="28"/>
        <v>3.0283154433609932E-2</v>
      </c>
      <c r="D112" t="s">
        <v>29</v>
      </c>
      <c r="E112" t="s">
        <v>21</v>
      </c>
      <c r="F112">
        <v>1</v>
      </c>
      <c r="G112">
        <f t="shared" si="33"/>
        <v>95</v>
      </c>
      <c r="I112">
        <v>2050</v>
      </c>
      <c r="J112" t="s">
        <v>28</v>
      </c>
      <c r="K112">
        <f t="shared" si="34"/>
        <v>97.5</v>
      </c>
      <c r="L112" cm="1">
        <f t="array" ref="L112">STOWA2024_JAARROND_T(A112*60,K112,I112,J112,"")</f>
        <v>12.748277767016171</v>
      </c>
      <c r="M112">
        <f t="shared" si="35"/>
        <v>7.8441968262357484E-2</v>
      </c>
    </row>
    <row r="113" spans="1:13" x14ac:dyDescent="0.3">
      <c r="A113">
        <v>96</v>
      </c>
      <c r="B113">
        <f t="shared" si="32"/>
        <v>2.1529689255507828E-2</v>
      </c>
      <c r="C113">
        <f t="shared" si="28"/>
        <v>2.1529689255507828E-2</v>
      </c>
      <c r="D113" t="s">
        <v>29</v>
      </c>
      <c r="E113" t="s">
        <v>21</v>
      </c>
      <c r="F113">
        <v>1</v>
      </c>
      <c r="G113">
        <f t="shared" si="33"/>
        <v>100</v>
      </c>
      <c r="I113">
        <v>2050</v>
      </c>
      <c r="J113" t="s">
        <v>28</v>
      </c>
      <c r="K113">
        <f t="shared" si="34"/>
        <v>102.5</v>
      </c>
      <c r="L113" cm="1">
        <f t="array" ref="L113">STOWA2024_JAARROND_T(A113*60,K113,I113,J113,"")</f>
        <v>17.570900646583585</v>
      </c>
      <c r="M113">
        <f t="shared" si="35"/>
        <v>5.6912279006849656E-2</v>
      </c>
    </row>
    <row r="114" spans="1:13" x14ac:dyDescent="0.3">
      <c r="A114">
        <v>96</v>
      </c>
      <c r="B114">
        <f t="shared" si="32"/>
        <v>1.5395515412454513E-2</v>
      </c>
      <c r="C114">
        <f t="shared" si="28"/>
        <v>1.5395515412454513E-2</v>
      </c>
      <c r="D114" t="s">
        <v>29</v>
      </c>
      <c r="E114" t="s">
        <v>21</v>
      </c>
      <c r="F114">
        <v>1</v>
      </c>
      <c r="G114">
        <f t="shared" si="33"/>
        <v>105</v>
      </c>
      <c r="I114">
        <v>2050</v>
      </c>
      <c r="J114" t="s">
        <v>28</v>
      </c>
      <c r="K114">
        <f t="shared" si="34"/>
        <v>107.5</v>
      </c>
      <c r="L114" cm="1">
        <f t="array" ref="L114">STOWA2024_JAARROND_T(A114*60,K114,I114,J114,"")</f>
        <v>24.086655929389501</v>
      </c>
      <c r="M114">
        <f t="shared" si="35"/>
        <v>4.1516763594395142E-2</v>
      </c>
    </row>
    <row r="115" spans="1:13" x14ac:dyDescent="0.3">
      <c r="A115">
        <v>96</v>
      </c>
      <c r="B115">
        <f t="shared" si="32"/>
        <v>1.1071801883650093E-2</v>
      </c>
      <c r="C115">
        <f t="shared" si="28"/>
        <v>1.1071801883650093E-2</v>
      </c>
      <c r="D115" t="s">
        <v>29</v>
      </c>
      <c r="E115" t="s">
        <v>21</v>
      </c>
      <c r="F115">
        <v>1</v>
      </c>
      <c r="G115">
        <f t="shared" si="33"/>
        <v>110</v>
      </c>
      <c r="I115">
        <v>2050</v>
      </c>
      <c r="J115" t="s">
        <v>28</v>
      </c>
      <c r="K115">
        <f t="shared" si="34"/>
        <v>112.5</v>
      </c>
      <c r="L115" cm="1">
        <f t="array" ref="L115">STOWA2024_JAARROND_T(A115*60,K115,I115,J115,"")</f>
        <v>32.84615725586761</v>
      </c>
      <c r="M115">
        <f t="shared" si="35"/>
        <v>3.0444961710745049E-2</v>
      </c>
    </row>
    <row r="116" spans="1:13" x14ac:dyDescent="0.3">
      <c r="A116">
        <v>96</v>
      </c>
      <c r="B116">
        <f t="shared" si="32"/>
        <v>8.0055689637259682E-3</v>
      </c>
      <c r="C116">
        <f t="shared" si="28"/>
        <v>8.0055689637259682E-3</v>
      </c>
      <c r="D116" t="s">
        <v>29</v>
      </c>
      <c r="E116" t="s">
        <v>21</v>
      </c>
      <c r="F116">
        <v>1</v>
      </c>
      <c r="G116">
        <f t="shared" si="33"/>
        <v>115</v>
      </c>
      <c r="I116">
        <v>2050</v>
      </c>
      <c r="J116" t="s">
        <v>28</v>
      </c>
      <c r="K116">
        <f t="shared" si="34"/>
        <v>117.5</v>
      </c>
      <c r="L116" cm="1">
        <f t="array" ref="L116">STOWA2024_JAARROND_T(A116*60,K116,I116,J116,"")</f>
        <v>44.564485825172035</v>
      </c>
      <c r="M116">
        <f t="shared" si="35"/>
        <v>2.2439392747019081E-2</v>
      </c>
    </row>
    <row r="117" spans="1:13" x14ac:dyDescent="0.3">
      <c r="A117">
        <v>96</v>
      </c>
      <c r="B117">
        <f t="shared" si="32"/>
        <v>5.8189452616334951E-3</v>
      </c>
      <c r="C117">
        <f t="shared" si="28"/>
        <v>5.8189452616334951E-3</v>
      </c>
      <c r="D117" t="s">
        <v>29</v>
      </c>
      <c r="E117" t="s">
        <v>21</v>
      </c>
      <c r="F117">
        <v>1</v>
      </c>
      <c r="G117">
        <f t="shared" si="33"/>
        <v>120</v>
      </c>
      <c r="I117">
        <v>2050</v>
      </c>
      <c r="J117" t="s">
        <v>28</v>
      </c>
      <c r="K117">
        <f t="shared" si="34"/>
        <v>122.5</v>
      </c>
      <c r="L117" cm="1">
        <f t="array" ref="L117">STOWA2024_JAARROND_T(A117*60,K117,I117,J117,"")</f>
        <v>60.166851757710091</v>
      </c>
      <c r="M117">
        <f t="shared" si="35"/>
        <v>1.6620447485385586E-2</v>
      </c>
    </row>
    <row r="118" spans="1:13" x14ac:dyDescent="0.3">
      <c r="A118">
        <v>96</v>
      </c>
      <c r="B118">
        <f t="shared" si="32"/>
        <v>4.2514008406675224E-3</v>
      </c>
      <c r="C118">
        <f t="shared" si="28"/>
        <v>4.2514008406675224E-3</v>
      </c>
      <c r="D118" t="s">
        <v>29</v>
      </c>
      <c r="E118" t="s">
        <v>21</v>
      </c>
      <c r="F118">
        <v>1</v>
      </c>
      <c r="G118">
        <f t="shared" si="33"/>
        <v>125</v>
      </c>
      <c r="I118">
        <v>2050</v>
      </c>
      <c r="J118" t="s">
        <v>28</v>
      </c>
      <c r="K118">
        <f t="shared" si="34"/>
        <v>127.5</v>
      </c>
      <c r="L118" cm="1">
        <f t="array" ref="L118">STOWA2024_JAARROND_T(A118*60,K118,I118,J118,"")</f>
        <v>80.846974607135834</v>
      </c>
      <c r="M118">
        <f t="shared" si="35"/>
        <v>1.2369046644718064E-2</v>
      </c>
    </row>
    <row r="119" spans="1:13" x14ac:dyDescent="0.3">
      <c r="A119">
        <v>96</v>
      </c>
      <c r="B119">
        <f t="shared" si="32"/>
        <v>3.1213502927027997E-3</v>
      </c>
      <c r="C119">
        <f t="shared" si="28"/>
        <v>3.1213502927027997E-3</v>
      </c>
      <c r="D119" t="s">
        <v>29</v>
      </c>
      <c r="E119" t="s">
        <v>21</v>
      </c>
      <c r="F119">
        <v>1</v>
      </c>
      <c r="G119">
        <f t="shared" si="33"/>
        <v>130</v>
      </c>
      <c r="I119">
        <v>2050</v>
      </c>
      <c r="J119" t="s">
        <v>28</v>
      </c>
      <c r="K119">
        <f t="shared" si="34"/>
        <v>132.5</v>
      </c>
      <c r="L119" cm="1">
        <f t="array" ref="L119">STOWA2024_JAARROND_T(A119*60,K119,I119,J119,"")</f>
        <v>108.13503838521682</v>
      </c>
      <c r="M119">
        <f t="shared" si="35"/>
        <v>9.2476963520152639E-3</v>
      </c>
    </row>
    <row r="120" spans="1:13" x14ac:dyDescent="0.3">
      <c r="A120">
        <v>96</v>
      </c>
      <c r="B120">
        <f t="shared" si="32"/>
        <v>2.302776201475093E-3</v>
      </c>
      <c r="C120">
        <f t="shared" si="28"/>
        <v>2.302776201475093E-3</v>
      </c>
      <c r="D120" t="s">
        <v>29</v>
      </c>
      <c r="E120" t="s">
        <v>21</v>
      </c>
      <c r="F120">
        <v>1</v>
      </c>
      <c r="G120">
        <f t="shared" si="33"/>
        <v>135</v>
      </c>
      <c r="I120">
        <v>2050</v>
      </c>
      <c r="J120" t="s">
        <v>28</v>
      </c>
      <c r="K120">
        <f t="shared" si="34"/>
        <v>137.5</v>
      </c>
      <c r="L120" cm="1">
        <f t="array" ref="L120">STOWA2024_JAARROND_T(A120*60,K120,I120,J120,"")</f>
        <v>143.99013643406983</v>
      </c>
      <c r="M120">
        <f t="shared" si="35"/>
        <v>6.9449201505401709E-3</v>
      </c>
    </row>
    <row r="121" spans="1:13" x14ac:dyDescent="0.3">
      <c r="A121">
        <v>96</v>
      </c>
      <c r="B121">
        <f t="shared" si="32"/>
        <v>1.7066916425343285E-3</v>
      </c>
      <c r="C121">
        <f t="shared" si="28"/>
        <v>1.7066916425343285E-3</v>
      </c>
      <c r="D121" t="s">
        <v>29</v>
      </c>
      <c r="E121" t="s">
        <v>21</v>
      </c>
      <c r="F121">
        <v>1</v>
      </c>
      <c r="G121">
        <f t="shared" si="33"/>
        <v>140</v>
      </c>
      <c r="I121">
        <v>2050</v>
      </c>
      <c r="J121" t="s">
        <v>28</v>
      </c>
      <c r="K121">
        <f t="shared" si="34"/>
        <v>142.5</v>
      </c>
      <c r="L121" cm="1">
        <f t="array" ref="L121">STOWA2024_JAARROND_T(A121*60,K121,I121,J121,"")</f>
        <v>190.90423384005695</v>
      </c>
      <c r="M121">
        <f t="shared" si="35"/>
        <v>5.2382285080058424E-3</v>
      </c>
    </row>
    <row r="122" spans="1:13" x14ac:dyDescent="0.3">
      <c r="A122">
        <v>96</v>
      </c>
      <c r="B122">
        <f t="shared" si="32"/>
        <v>1.2706437142963089E-3</v>
      </c>
      <c r="C122">
        <f t="shared" si="28"/>
        <v>1.2706437142963089E-3</v>
      </c>
      <c r="D122" t="s">
        <v>29</v>
      </c>
      <c r="E122" t="s">
        <v>21</v>
      </c>
      <c r="F122">
        <v>1</v>
      </c>
      <c r="G122">
        <f t="shared" si="33"/>
        <v>145</v>
      </c>
      <c r="I122">
        <v>2050</v>
      </c>
      <c r="J122" t="s">
        <v>28</v>
      </c>
      <c r="K122">
        <f t="shared" si="34"/>
        <v>147.5</v>
      </c>
      <c r="L122" cm="1">
        <f t="array" ref="L122">STOWA2024_JAARROND_T(A122*60,K122,I122,J122,"")</f>
        <v>252.04250242753852</v>
      </c>
      <c r="M122">
        <f t="shared" si="35"/>
        <v>3.9675847937095336E-3</v>
      </c>
    </row>
    <row r="123" spans="1:13" x14ac:dyDescent="0.3">
      <c r="A123">
        <v>96</v>
      </c>
      <c r="B123">
        <f t="shared" si="32"/>
        <v>9.501421489259798E-4</v>
      </c>
      <c r="C123">
        <f t="shared" si="28"/>
        <v>9.501421489259798E-4</v>
      </c>
      <c r="D123" t="s">
        <v>29</v>
      </c>
      <c r="E123" t="s">
        <v>21</v>
      </c>
      <c r="F123">
        <v>1</v>
      </c>
      <c r="G123">
        <f t="shared" si="33"/>
        <v>150</v>
      </c>
      <c r="I123">
        <v>2050</v>
      </c>
      <c r="J123" t="s">
        <v>28</v>
      </c>
      <c r="K123">
        <f t="shared" si="34"/>
        <v>152.5</v>
      </c>
      <c r="L123" cm="1">
        <f t="array" ref="L123">STOWA2024_JAARROND_T(A123*60,K123,I123,J123,"")</f>
        <v>331.40646491782172</v>
      </c>
      <c r="M123">
        <f t="shared" si="35"/>
        <v>3.0174426447835538E-3</v>
      </c>
    </row>
    <row r="124" spans="1:13" x14ac:dyDescent="0.3">
      <c r="A124">
        <v>96</v>
      </c>
      <c r="B124">
        <f t="shared" si="32"/>
        <v>7.1351352579821468E-4</v>
      </c>
      <c r="C124">
        <f t="shared" si="28"/>
        <v>7.1351352579821468E-4</v>
      </c>
      <c r="D124" t="s">
        <v>29</v>
      </c>
      <c r="E124" t="s">
        <v>21</v>
      </c>
      <c r="F124">
        <v>1</v>
      </c>
      <c r="G124">
        <f t="shared" si="33"/>
        <v>155</v>
      </c>
      <c r="I124">
        <v>2050</v>
      </c>
      <c r="J124" t="s">
        <v>28</v>
      </c>
      <c r="K124">
        <f t="shared" si="34"/>
        <v>157.5</v>
      </c>
      <c r="L124" cm="1">
        <f t="array" ref="L124">STOWA2024_JAARROND_T(A124*60,K124,I124,J124,"")</f>
        <v>434.04113076204555</v>
      </c>
      <c r="M124">
        <f t="shared" si="35"/>
        <v>2.3039291189853391E-3</v>
      </c>
    </row>
    <row r="125" spans="1:13" x14ac:dyDescent="0.3">
      <c r="A125">
        <v>96</v>
      </c>
      <c r="B125" s="1">
        <f>M124</f>
        <v>2.3039291189853391E-3</v>
      </c>
      <c r="C125">
        <f t="shared" si="28"/>
        <v>2.3039291189853391E-3</v>
      </c>
      <c r="D125" t="s">
        <v>29</v>
      </c>
      <c r="E125" t="s">
        <v>21</v>
      </c>
      <c r="F125">
        <v>1</v>
      </c>
      <c r="G125">
        <f t="shared" si="33"/>
        <v>160</v>
      </c>
      <c r="I125">
        <v>2050</v>
      </c>
      <c r="J125" t="s">
        <v>28</v>
      </c>
      <c r="K125" s="1">
        <v>999</v>
      </c>
      <c r="L125" cm="1">
        <f t="array" ref="L125">STOWA2024_JAARROND_T(A125*60,K125,I125,J125,"")</f>
        <v>3889905434434.4341</v>
      </c>
      <c r="M125">
        <f>1/L125</f>
        <v>2.5707565822750992E-13</v>
      </c>
    </row>
    <row r="126" spans="1:13" x14ac:dyDescent="0.3">
      <c r="A126">
        <v>192</v>
      </c>
      <c r="B126" s="1">
        <f>365.25*24/A126 - M126</f>
        <v>-18.559303098427534</v>
      </c>
      <c r="C126">
        <f>B126</f>
        <v>-18.559303098427534</v>
      </c>
      <c r="D126" t="s">
        <v>29</v>
      </c>
      <c r="E126" t="s">
        <v>21</v>
      </c>
      <c r="F126">
        <v>1</v>
      </c>
      <c r="G126">
        <v>10</v>
      </c>
      <c r="I126">
        <v>2050</v>
      </c>
      <c r="J126" t="s">
        <v>28</v>
      </c>
      <c r="K126" s="1">
        <v>12.5</v>
      </c>
      <c r="L126" cm="1">
        <f t="array" ref="L126">STOWA2024_JAARROND_T(A126*60,K126,I126,J126,"")</f>
        <v>1.5572551379682616E-2</v>
      </c>
      <c r="M126">
        <f>1/L126</f>
        <v>64.215553098427534</v>
      </c>
    </row>
    <row r="127" spans="1:13" x14ac:dyDescent="0.3">
      <c r="A127">
        <v>192</v>
      </c>
      <c r="B127">
        <f t="shared" ref="B127:B131" si="36">M126-M127</f>
        <v>16.685669235346722</v>
      </c>
      <c r="C127">
        <f t="shared" ref="C127:C156" si="37">B127</f>
        <v>16.685669235346722</v>
      </c>
      <c r="D127" t="s">
        <v>29</v>
      </c>
      <c r="E127" t="s">
        <v>21</v>
      </c>
      <c r="F127">
        <v>1</v>
      </c>
      <c r="G127">
        <f t="shared" ref="G127:G131" si="38">G126+5</f>
        <v>15</v>
      </c>
      <c r="I127">
        <v>2050</v>
      </c>
      <c r="J127" t="s">
        <v>28</v>
      </c>
      <c r="K127">
        <f t="shared" ref="K127:K131" si="39">AVERAGE(G127:G128)</f>
        <v>17.5</v>
      </c>
      <c r="L127" cm="1">
        <f t="array" ref="L127">STOWA2024_JAARROND_T(A127*60,K127,I127,J127,"")</f>
        <v>2.1039394981075418E-2</v>
      </c>
      <c r="M127">
        <f t="shared" ref="M127:M131" si="40">1/L127</f>
        <v>47.529883863080812</v>
      </c>
    </row>
    <row r="128" spans="1:13" x14ac:dyDescent="0.3">
      <c r="A128">
        <v>192</v>
      </c>
      <c r="B128">
        <f t="shared" si="36"/>
        <v>12.364375372861275</v>
      </c>
      <c r="C128">
        <f t="shared" si="37"/>
        <v>12.364375372861275</v>
      </c>
      <c r="D128" t="s">
        <v>29</v>
      </c>
      <c r="E128" t="s">
        <v>21</v>
      </c>
      <c r="F128">
        <v>1</v>
      </c>
      <c r="G128">
        <f t="shared" si="38"/>
        <v>20</v>
      </c>
      <c r="I128">
        <v>2050</v>
      </c>
      <c r="J128" t="s">
        <v>28</v>
      </c>
      <c r="K128">
        <f t="shared" si="39"/>
        <v>22.5</v>
      </c>
      <c r="L128" cm="1">
        <f t="array" ref="L128">STOWA2024_JAARROND_T(A128*60,K128,I128,J128,"")</f>
        <v>2.8436955497974002E-2</v>
      </c>
      <c r="M128">
        <f t="shared" si="40"/>
        <v>35.165508490219537</v>
      </c>
    </row>
    <row r="129" spans="1:13" x14ac:dyDescent="0.3">
      <c r="A129">
        <v>192</v>
      </c>
      <c r="B129">
        <f t="shared" si="36"/>
        <v>9.1581794410558253</v>
      </c>
      <c r="C129">
        <f t="shared" si="37"/>
        <v>9.1581794410558253</v>
      </c>
      <c r="D129" t="s">
        <v>29</v>
      </c>
      <c r="E129" t="s">
        <v>21</v>
      </c>
      <c r="F129">
        <v>1</v>
      </c>
      <c r="G129">
        <f t="shared" si="38"/>
        <v>25</v>
      </c>
      <c r="I129">
        <v>2050</v>
      </c>
      <c r="J129" t="s">
        <v>28</v>
      </c>
      <c r="K129">
        <f t="shared" si="39"/>
        <v>27.5</v>
      </c>
      <c r="L129" cm="1">
        <f t="array" ref="L129">STOWA2024_JAARROND_T(A129*60,K129,I129,J129,"")</f>
        <v>3.8450699728127438E-2</v>
      </c>
      <c r="M129">
        <f t="shared" si="40"/>
        <v>26.007329049163712</v>
      </c>
    </row>
    <row r="130" spans="1:13" x14ac:dyDescent="0.3">
      <c r="A130">
        <v>192</v>
      </c>
      <c r="B130">
        <f t="shared" si="36"/>
        <v>6.7805530251778769</v>
      </c>
      <c r="C130">
        <f t="shared" si="37"/>
        <v>6.7805530251778769</v>
      </c>
      <c r="D130" t="s">
        <v>29</v>
      </c>
      <c r="E130" t="s">
        <v>21</v>
      </c>
      <c r="F130">
        <v>1</v>
      </c>
      <c r="G130">
        <f t="shared" si="38"/>
        <v>30</v>
      </c>
      <c r="I130">
        <v>2050</v>
      </c>
      <c r="J130" t="s">
        <v>28</v>
      </c>
      <c r="K130">
        <f t="shared" si="39"/>
        <v>32.5</v>
      </c>
      <c r="L130" cm="1">
        <f t="array" ref="L130">STOWA2024_JAARROND_T(A130*60,K130,I130,J130,"")</f>
        <v>5.2010799873701004E-2</v>
      </c>
      <c r="M130">
        <f t="shared" si="40"/>
        <v>19.226776023985835</v>
      </c>
    </row>
    <row r="131" spans="1:13" x14ac:dyDescent="0.3">
      <c r="A131">
        <v>192</v>
      </c>
      <c r="B131">
        <f t="shared" si="36"/>
        <v>5.0182568102762843</v>
      </c>
      <c r="C131">
        <f t="shared" si="37"/>
        <v>5.0182568102762843</v>
      </c>
      <c r="D131" t="s">
        <v>29</v>
      </c>
      <c r="E131" t="s">
        <v>21</v>
      </c>
      <c r="F131">
        <v>1</v>
      </c>
      <c r="G131">
        <f t="shared" si="38"/>
        <v>35</v>
      </c>
      <c r="I131">
        <v>2050</v>
      </c>
      <c r="J131" t="s">
        <v>28</v>
      </c>
      <c r="K131">
        <f t="shared" si="39"/>
        <v>37.5</v>
      </c>
      <c r="L131" cm="1">
        <f t="array" ref="L131">STOWA2024_JAARROND_T(A131*60,K131,I131,J131,"")</f>
        <v>7.038031092185297E-2</v>
      </c>
      <c r="M131">
        <f t="shared" si="40"/>
        <v>14.20851921370955</v>
      </c>
    </row>
    <row r="132" spans="1:13" x14ac:dyDescent="0.3">
      <c r="A132">
        <v>192</v>
      </c>
      <c r="B132">
        <f>M131-M132</f>
        <v>3.7125621419046357</v>
      </c>
      <c r="C132">
        <f t="shared" si="37"/>
        <v>3.7125621419046357</v>
      </c>
      <c r="D132" t="s">
        <v>29</v>
      </c>
      <c r="E132" t="s">
        <v>21</v>
      </c>
      <c r="F132">
        <v>1</v>
      </c>
      <c r="G132">
        <f>G131+5</f>
        <v>40</v>
      </c>
      <c r="I132">
        <v>2050</v>
      </c>
      <c r="J132" t="s">
        <v>28</v>
      </c>
      <c r="K132">
        <f>AVERAGE(G132:G133)</f>
        <v>42.5</v>
      </c>
      <c r="L132" cm="1">
        <f t="array" ref="L132">STOWA2024_JAARROND_T(A132*60,K132,I132,J132,"")</f>
        <v>9.5274779913713678E-2</v>
      </c>
      <c r="M132">
        <f>1/L132</f>
        <v>10.495957071804915</v>
      </c>
    </row>
    <row r="133" spans="1:13" x14ac:dyDescent="0.3">
      <c r="A133">
        <v>192</v>
      </c>
      <c r="B133">
        <f t="shared" ref="B133:B155" si="41">M132-M133</f>
        <v>2.74553429000958</v>
      </c>
      <c r="C133">
        <f t="shared" si="37"/>
        <v>2.74553429000958</v>
      </c>
      <c r="D133" t="s">
        <v>29</v>
      </c>
      <c r="E133" t="s">
        <v>21</v>
      </c>
      <c r="F133">
        <v>1</v>
      </c>
      <c r="G133">
        <f t="shared" ref="G133:G156" si="42">G132+5</f>
        <v>45</v>
      </c>
      <c r="I133">
        <v>2050</v>
      </c>
      <c r="J133" t="s">
        <v>28</v>
      </c>
      <c r="K133">
        <f t="shared" ref="K133:K155" si="43">AVERAGE(G133:G134)</f>
        <v>47.5</v>
      </c>
      <c r="L133" cm="1">
        <f t="array" ref="L133">STOWA2024_JAARROND_T(A133*60,K133,I133,J133,"")</f>
        <v>0.12902521941756015</v>
      </c>
      <c r="M133">
        <f t="shared" ref="M133:M155" si="44">1/L133</f>
        <v>7.7504227817953346</v>
      </c>
    </row>
    <row r="134" spans="1:13" x14ac:dyDescent="0.3">
      <c r="A134">
        <v>192</v>
      </c>
      <c r="B134">
        <f t="shared" si="41"/>
        <v>2.0296040612099508</v>
      </c>
      <c r="C134">
        <f t="shared" si="37"/>
        <v>2.0296040612099508</v>
      </c>
      <c r="D134" t="s">
        <v>29</v>
      </c>
      <c r="E134" t="s">
        <v>21</v>
      </c>
      <c r="F134">
        <v>1</v>
      </c>
      <c r="G134">
        <f t="shared" si="42"/>
        <v>50</v>
      </c>
      <c r="I134">
        <v>2050</v>
      </c>
      <c r="J134" t="s">
        <v>28</v>
      </c>
      <c r="K134">
        <f t="shared" si="43"/>
        <v>52.5</v>
      </c>
      <c r="L134" cm="1">
        <f t="array" ref="L134">STOWA2024_JAARROND_T(A134*60,K134,I134,J134,"")</f>
        <v>0.17480015515990249</v>
      </c>
      <c r="M134">
        <f t="shared" si="44"/>
        <v>5.7208187205853838</v>
      </c>
    </row>
    <row r="135" spans="1:13" x14ac:dyDescent="0.3">
      <c r="A135">
        <v>192</v>
      </c>
      <c r="B135">
        <f t="shared" si="41"/>
        <v>1.4998234596336468</v>
      </c>
      <c r="C135">
        <f t="shared" si="37"/>
        <v>1.4998234596336468</v>
      </c>
      <c r="D135" t="s">
        <v>29</v>
      </c>
      <c r="E135" t="s">
        <v>21</v>
      </c>
      <c r="F135">
        <v>1</v>
      </c>
      <c r="G135">
        <f t="shared" si="42"/>
        <v>55</v>
      </c>
      <c r="I135">
        <v>2050</v>
      </c>
      <c r="J135" t="s">
        <v>28</v>
      </c>
      <c r="K135">
        <f t="shared" si="43"/>
        <v>57.5</v>
      </c>
      <c r="L135" cm="1">
        <f t="array" ref="L135">STOWA2024_JAARROND_T(A135*60,K135,I135,J135,"")</f>
        <v>0.23691095065918721</v>
      </c>
      <c r="M135">
        <f t="shared" si="44"/>
        <v>4.2209952609517369</v>
      </c>
    </row>
    <row r="136" spans="1:13" x14ac:dyDescent="0.3">
      <c r="A136">
        <v>192</v>
      </c>
      <c r="B136">
        <f t="shared" si="41"/>
        <v>1.1078383865161059</v>
      </c>
      <c r="C136">
        <f t="shared" si="37"/>
        <v>1.1078383865161059</v>
      </c>
      <c r="D136" t="s">
        <v>29</v>
      </c>
      <c r="E136" t="s">
        <v>21</v>
      </c>
      <c r="F136">
        <v>1</v>
      </c>
      <c r="G136">
        <f t="shared" si="42"/>
        <v>60</v>
      </c>
      <c r="I136">
        <v>2050</v>
      </c>
      <c r="J136" t="s">
        <v>28</v>
      </c>
      <c r="K136">
        <f t="shared" si="43"/>
        <v>62.5</v>
      </c>
      <c r="L136" cm="1">
        <f t="array" ref="L136">STOWA2024_JAARROND_T(A136*60,K136,I136,J136,"")</f>
        <v>0.32121734956940939</v>
      </c>
      <c r="M136">
        <f t="shared" si="44"/>
        <v>3.113156874435631</v>
      </c>
    </row>
    <row r="137" spans="1:13" x14ac:dyDescent="0.3">
      <c r="A137">
        <v>192</v>
      </c>
      <c r="B137">
        <f t="shared" si="41"/>
        <v>0.81797597710190084</v>
      </c>
      <c r="C137">
        <f t="shared" si="37"/>
        <v>0.81797597710190084</v>
      </c>
      <c r="D137" t="s">
        <v>29</v>
      </c>
      <c r="E137" t="s">
        <v>21</v>
      </c>
      <c r="F137">
        <v>1</v>
      </c>
      <c r="G137">
        <f t="shared" si="42"/>
        <v>65</v>
      </c>
      <c r="I137">
        <v>2050</v>
      </c>
      <c r="J137" t="s">
        <v>28</v>
      </c>
      <c r="K137">
        <f t="shared" si="43"/>
        <v>67.5</v>
      </c>
      <c r="L137" cm="1">
        <f t="array" ref="L137">STOWA2024_JAARROND_T(A137*60,K137,I137,J137,"")</f>
        <v>0.4356955049432843</v>
      </c>
      <c r="M137">
        <f t="shared" si="44"/>
        <v>2.2951808973337302</v>
      </c>
    </row>
    <row r="138" spans="1:13" x14ac:dyDescent="0.3">
      <c r="A138">
        <v>192</v>
      </c>
      <c r="B138">
        <f t="shared" si="41"/>
        <v>0.60373358363806084</v>
      </c>
      <c r="C138">
        <f t="shared" si="37"/>
        <v>0.60373358363806084</v>
      </c>
      <c r="D138" t="s">
        <v>29</v>
      </c>
      <c r="E138" t="s">
        <v>21</v>
      </c>
      <c r="F138">
        <v>1</v>
      </c>
      <c r="G138">
        <f t="shared" si="42"/>
        <v>70</v>
      </c>
      <c r="I138">
        <v>2050</v>
      </c>
      <c r="J138" t="s">
        <v>28</v>
      </c>
      <c r="K138">
        <f t="shared" si="43"/>
        <v>72.5</v>
      </c>
      <c r="L138" cm="1">
        <f t="array" ref="L138">STOWA2024_JAARROND_T(A138*60,K138,I138,J138,"")</f>
        <v>0.59120966518022045</v>
      </c>
      <c r="M138">
        <f t="shared" si="44"/>
        <v>1.6914473136956694</v>
      </c>
    </row>
    <row r="139" spans="1:13" x14ac:dyDescent="0.3">
      <c r="A139">
        <v>192</v>
      </c>
      <c r="B139">
        <f t="shared" si="41"/>
        <v>0.44542256791653068</v>
      </c>
      <c r="C139">
        <f t="shared" si="37"/>
        <v>0.44542256791653068</v>
      </c>
      <c r="D139" t="s">
        <v>29</v>
      </c>
      <c r="E139" t="s">
        <v>21</v>
      </c>
      <c r="F139">
        <v>1</v>
      </c>
      <c r="G139">
        <f t="shared" si="42"/>
        <v>75</v>
      </c>
      <c r="I139">
        <v>2050</v>
      </c>
      <c r="J139" t="s">
        <v>28</v>
      </c>
      <c r="K139">
        <f t="shared" si="43"/>
        <v>77.5</v>
      </c>
      <c r="L139" cm="1">
        <f t="array" ref="L139">STOWA2024_JAARROND_T(A139*60,K139,I139,J139,"")</f>
        <v>0.80255227946913721</v>
      </c>
      <c r="M139">
        <f t="shared" si="44"/>
        <v>1.2460247457791387</v>
      </c>
    </row>
    <row r="140" spans="1:13" x14ac:dyDescent="0.3">
      <c r="A140">
        <v>192</v>
      </c>
      <c r="B140">
        <f t="shared" si="41"/>
        <v>0.32840830311668423</v>
      </c>
      <c r="C140">
        <f t="shared" si="37"/>
        <v>0.32840830311668423</v>
      </c>
      <c r="D140" t="s">
        <v>29</v>
      </c>
      <c r="E140" t="s">
        <v>21</v>
      </c>
      <c r="F140">
        <v>1</v>
      </c>
      <c r="G140">
        <f t="shared" si="42"/>
        <v>80</v>
      </c>
      <c r="I140">
        <v>2050</v>
      </c>
      <c r="J140" t="s">
        <v>28</v>
      </c>
      <c r="K140">
        <f t="shared" si="43"/>
        <v>82.5</v>
      </c>
      <c r="L140" cm="1">
        <f t="array" ref="L140">STOWA2024_JAARROND_T(A140*60,K140,I140,J140,"")</f>
        <v>1.0897799489060054</v>
      </c>
      <c r="M140">
        <f t="shared" si="44"/>
        <v>0.91761644266245446</v>
      </c>
    </row>
    <row r="141" spans="1:13" x14ac:dyDescent="0.3">
      <c r="A141">
        <v>192</v>
      </c>
      <c r="B141">
        <f t="shared" si="41"/>
        <v>0.24218777431721872</v>
      </c>
      <c r="C141">
        <f t="shared" si="37"/>
        <v>0.24218777431721872</v>
      </c>
      <c r="D141" t="s">
        <v>29</v>
      </c>
      <c r="E141" t="s">
        <v>21</v>
      </c>
      <c r="F141">
        <v>1</v>
      </c>
      <c r="G141">
        <f t="shared" si="42"/>
        <v>85</v>
      </c>
      <c r="I141">
        <v>2050</v>
      </c>
      <c r="J141" t="s">
        <v>28</v>
      </c>
      <c r="K141">
        <f t="shared" si="43"/>
        <v>87.5</v>
      </c>
      <c r="L141" cm="1">
        <f t="array" ref="L141">STOWA2024_JAARROND_T(A141*60,K141,I141,J141,"")</f>
        <v>1.480541242719156</v>
      </c>
      <c r="M141">
        <f t="shared" si="44"/>
        <v>0.67542866834523574</v>
      </c>
    </row>
    <row r="142" spans="1:13" x14ac:dyDescent="0.3">
      <c r="A142">
        <v>192</v>
      </c>
      <c r="B142">
        <f t="shared" si="41"/>
        <v>0.1784619200056618</v>
      </c>
      <c r="C142">
        <f t="shared" si="37"/>
        <v>0.1784619200056618</v>
      </c>
      <c r="D142" t="s">
        <v>29</v>
      </c>
      <c r="E142" t="s">
        <v>21</v>
      </c>
      <c r="F142">
        <v>1</v>
      </c>
      <c r="G142">
        <f t="shared" si="42"/>
        <v>90</v>
      </c>
      <c r="I142">
        <v>2050</v>
      </c>
      <c r="J142" t="s">
        <v>28</v>
      </c>
      <c r="K142">
        <f t="shared" si="43"/>
        <v>92.5</v>
      </c>
      <c r="L142" cm="1">
        <f t="array" ref="L142">STOWA2024_JAARROND_T(A142*60,K142,I142,J142,"")</f>
        <v>2.0122070608166864</v>
      </c>
      <c r="M142">
        <f t="shared" si="44"/>
        <v>0.49696674833957394</v>
      </c>
    </row>
    <row r="143" spans="1:13" x14ac:dyDescent="0.3">
      <c r="A143">
        <v>192</v>
      </c>
      <c r="B143">
        <f t="shared" si="41"/>
        <v>0.13145903090445094</v>
      </c>
      <c r="C143">
        <f t="shared" si="37"/>
        <v>0.13145903090445094</v>
      </c>
      <c r="D143" t="s">
        <v>29</v>
      </c>
      <c r="E143" t="s">
        <v>21</v>
      </c>
      <c r="F143">
        <v>1</v>
      </c>
      <c r="G143">
        <f t="shared" si="42"/>
        <v>95</v>
      </c>
      <c r="I143">
        <v>2050</v>
      </c>
      <c r="J143" t="s">
        <v>28</v>
      </c>
      <c r="K143">
        <f t="shared" si="43"/>
        <v>97.5</v>
      </c>
      <c r="L143" cm="1">
        <f t="array" ref="L143">STOWA2024_JAARROND_T(A143*60,K143,I143,J143,"")</f>
        <v>2.7359203439459479</v>
      </c>
      <c r="M143">
        <f t="shared" si="44"/>
        <v>0.365507717435123</v>
      </c>
    </row>
    <row r="144" spans="1:13" x14ac:dyDescent="0.3">
      <c r="A144">
        <v>192</v>
      </c>
      <c r="B144">
        <f t="shared" si="41"/>
        <v>9.6792364477242487E-2</v>
      </c>
      <c r="C144">
        <f t="shared" si="37"/>
        <v>9.6792364477242487E-2</v>
      </c>
      <c r="D144" t="s">
        <v>29</v>
      </c>
      <c r="E144" t="s">
        <v>21</v>
      </c>
      <c r="F144">
        <v>1</v>
      </c>
      <c r="G144">
        <f t="shared" si="42"/>
        <v>100</v>
      </c>
      <c r="I144">
        <v>2050</v>
      </c>
      <c r="J144" t="s">
        <v>28</v>
      </c>
      <c r="K144">
        <f t="shared" si="43"/>
        <v>102.5</v>
      </c>
      <c r="L144" cm="1">
        <f t="array" ref="L144">STOWA2024_JAARROND_T(A144*60,K144,I144,J144,"")</f>
        <v>3.7214099938560037</v>
      </c>
      <c r="M144">
        <f t="shared" si="44"/>
        <v>0.26871535295788052</v>
      </c>
    </row>
    <row r="145" spans="1:13" x14ac:dyDescent="0.3">
      <c r="A145">
        <v>192</v>
      </c>
      <c r="B145">
        <f t="shared" si="41"/>
        <v>7.1242320213684762E-2</v>
      </c>
      <c r="C145">
        <f t="shared" si="37"/>
        <v>7.1242320213684762E-2</v>
      </c>
      <c r="D145" t="s">
        <v>29</v>
      </c>
      <c r="E145" t="s">
        <v>21</v>
      </c>
      <c r="F145">
        <v>1</v>
      </c>
      <c r="G145">
        <f t="shared" si="42"/>
        <v>105</v>
      </c>
      <c r="I145">
        <v>2050</v>
      </c>
      <c r="J145" t="s">
        <v>28</v>
      </c>
      <c r="K145">
        <f t="shared" si="43"/>
        <v>107.5</v>
      </c>
      <c r="L145" cm="1">
        <f t="array" ref="L145">STOWA2024_JAARROND_T(A145*60,K145,I145,J145,"")</f>
        <v>5.0639825909565497</v>
      </c>
      <c r="M145">
        <f t="shared" si="44"/>
        <v>0.19747303274419575</v>
      </c>
    </row>
    <row r="146" spans="1:13" x14ac:dyDescent="0.3">
      <c r="A146">
        <v>192</v>
      </c>
      <c r="B146">
        <f t="shared" si="41"/>
        <v>5.2412404474617452E-2</v>
      </c>
      <c r="C146">
        <f t="shared" si="37"/>
        <v>5.2412404474617452E-2</v>
      </c>
      <c r="D146" t="s">
        <v>29</v>
      </c>
      <c r="E146" t="s">
        <v>21</v>
      </c>
      <c r="F146">
        <v>1</v>
      </c>
      <c r="G146">
        <f t="shared" si="42"/>
        <v>110</v>
      </c>
      <c r="I146">
        <v>2050</v>
      </c>
      <c r="J146" t="s">
        <v>28</v>
      </c>
      <c r="K146">
        <f t="shared" si="43"/>
        <v>112.5</v>
      </c>
      <c r="L146" cm="1">
        <f t="array" ref="L146">STOWA2024_JAARROND_T(A146*60,K146,I146,J146,"")</f>
        <v>6.8936693017874999</v>
      </c>
      <c r="M146">
        <f t="shared" si="44"/>
        <v>0.1450606282695783</v>
      </c>
    </row>
    <row r="147" spans="1:13" x14ac:dyDescent="0.3">
      <c r="A147">
        <v>192</v>
      </c>
      <c r="B147">
        <f t="shared" si="41"/>
        <v>3.8544875307662582E-2</v>
      </c>
      <c r="C147">
        <f t="shared" si="37"/>
        <v>3.8544875307662582E-2</v>
      </c>
      <c r="D147" t="s">
        <v>29</v>
      </c>
      <c r="E147" t="s">
        <v>21</v>
      </c>
      <c r="F147">
        <v>1</v>
      </c>
      <c r="G147">
        <f t="shared" si="42"/>
        <v>115</v>
      </c>
      <c r="I147">
        <v>2050</v>
      </c>
      <c r="J147" t="s">
        <v>28</v>
      </c>
      <c r="K147">
        <f t="shared" si="43"/>
        <v>117.5</v>
      </c>
      <c r="L147" cm="1">
        <f t="array" ref="L147">STOWA2024_JAARROND_T(A147*60,K147,I147,J147,"")</f>
        <v>9.3882826923971141</v>
      </c>
      <c r="M147">
        <f t="shared" si="44"/>
        <v>0.10651575296191572</v>
      </c>
    </row>
    <row r="148" spans="1:13" x14ac:dyDescent="0.3">
      <c r="A148">
        <v>192</v>
      </c>
      <c r="B148">
        <f t="shared" si="41"/>
        <v>2.833492335591814E-2</v>
      </c>
      <c r="C148">
        <f t="shared" si="37"/>
        <v>2.833492335591814E-2</v>
      </c>
      <c r="D148" t="s">
        <v>29</v>
      </c>
      <c r="E148" t="s">
        <v>21</v>
      </c>
      <c r="F148">
        <v>1</v>
      </c>
      <c r="G148">
        <f t="shared" si="42"/>
        <v>120</v>
      </c>
      <c r="I148">
        <v>2050</v>
      </c>
      <c r="J148" t="s">
        <v>28</v>
      </c>
      <c r="K148">
        <f t="shared" si="43"/>
        <v>122.5</v>
      </c>
      <c r="L148" cm="1">
        <f t="array" ref="L148">STOWA2024_JAARROND_T(A148*60,K148,I148,J148,"")</f>
        <v>12.790859409392681</v>
      </c>
      <c r="M148">
        <f t="shared" si="44"/>
        <v>7.8180829605997579E-2</v>
      </c>
    </row>
    <row r="149" spans="1:13" x14ac:dyDescent="0.3">
      <c r="A149">
        <v>192</v>
      </c>
      <c r="B149">
        <f t="shared" si="41"/>
        <v>2.0820923000818892E-2</v>
      </c>
      <c r="C149">
        <f t="shared" si="37"/>
        <v>2.0820923000818892E-2</v>
      </c>
      <c r="D149" t="s">
        <v>29</v>
      </c>
      <c r="E149" t="s">
        <v>21</v>
      </c>
      <c r="F149">
        <v>1</v>
      </c>
      <c r="G149">
        <f t="shared" si="42"/>
        <v>125</v>
      </c>
      <c r="I149">
        <v>2050</v>
      </c>
      <c r="J149" t="s">
        <v>28</v>
      </c>
      <c r="K149">
        <f t="shared" si="43"/>
        <v>127.5</v>
      </c>
      <c r="L149" cm="1">
        <f t="array" ref="L149">STOWA2024_JAARROND_T(A149*60,K149,I149,J149,"")</f>
        <v>17.433780129441772</v>
      </c>
      <c r="M149">
        <f t="shared" si="44"/>
        <v>5.7359906605178687E-2</v>
      </c>
    </row>
    <row r="150" spans="1:13" x14ac:dyDescent="0.3">
      <c r="A150">
        <v>192</v>
      </c>
      <c r="B150">
        <f t="shared" si="41"/>
        <v>1.5293260624168005E-2</v>
      </c>
      <c r="C150">
        <f t="shared" si="37"/>
        <v>1.5293260624168005E-2</v>
      </c>
      <c r="D150" t="s">
        <v>29</v>
      </c>
      <c r="E150" t="s">
        <v>21</v>
      </c>
      <c r="F150">
        <v>1</v>
      </c>
      <c r="G150">
        <f t="shared" si="42"/>
        <v>130</v>
      </c>
      <c r="I150">
        <v>2050</v>
      </c>
      <c r="J150" t="s">
        <v>28</v>
      </c>
      <c r="K150">
        <f t="shared" si="43"/>
        <v>132.5</v>
      </c>
      <c r="L150" cm="1">
        <f t="array" ref="L150">STOWA2024_JAARROND_T(A150*60,K150,I150,J150,"")</f>
        <v>23.771802497670251</v>
      </c>
      <c r="M150">
        <f t="shared" si="44"/>
        <v>4.2066645981010682E-2</v>
      </c>
    </row>
    <row r="151" spans="1:13" x14ac:dyDescent="0.3">
      <c r="A151">
        <v>192</v>
      </c>
      <c r="B151">
        <f t="shared" si="41"/>
        <v>1.1228505962745342E-2</v>
      </c>
      <c r="C151">
        <f t="shared" si="37"/>
        <v>1.1228505962745342E-2</v>
      </c>
      <c r="D151" t="s">
        <v>29</v>
      </c>
      <c r="E151" t="s">
        <v>21</v>
      </c>
      <c r="F151">
        <v>1</v>
      </c>
      <c r="G151">
        <f t="shared" si="42"/>
        <v>135</v>
      </c>
      <c r="I151">
        <v>2050</v>
      </c>
      <c r="J151" t="s">
        <v>28</v>
      </c>
      <c r="K151">
        <f t="shared" si="43"/>
        <v>137.5</v>
      </c>
      <c r="L151" cm="1">
        <f t="array" ref="L151">STOWA2024_JAARROND_T(A151*60,K151,I151,J151,"")</f>
        <v>32.42737724803451</v>
      </c>
      <c r="M151">
        <f t="shared" si="44"/>
        <v>3.0838140018265341E-2</v>
      </c>
    </row>
    <row r="152" spans="1:13" x14ac:dyDescent="0.3">
      <c r="A152">
        <v>192</v>
      </c>
      <c r="B152">
        <f t="shared" si="41"/>
        <v>8.2407208250452023E-3</v>
      </c>
      <c r="C152">
        <f t="shared" si="37"/>
        <v>8.2407208250452023E-3</v>
      </c>
      <c r="D152" t="s">
        <v>29</v>
      </c>
      <c r="E152" t="s">
        <v>21</v>
      </c>
      <c r="F152">
        <v>1</v>
      </c>
      <c r="G152">
        <f t="shared" si="42"/>
        <v>140</v>
      </c>
      <c r="I152">
        <v>2050</v>
      </c>
      <c r="J152" t="s">
        <v>28</v>
      </c>
      <c r="K152">
        <f t="shared" si="43"/>
        <v>142.5</v>
      </c>
      <c r="L152" cm="1">
        <f t="array" ref="L152">STOWA2024_JAARROND_T(A152*60,K152,I152,J152,"")</f>
        <v>44.252841063373651</v>
      </c>
      <c r="M152">
        <f t="shared" si="44"/>
        <v>2.2597419193220138E-2</v>
      </c>
    </row>
    <row r="153" spans="1:13" x14ac:dyDescent="0.3">
      <c r="A153">
        <v>192</v>
      </c>
      <c r="B153">
        <f t="shared" si="41"/>
        <v>6.0454596433765044E-3</v>
      </c>
      <c r="C153">
        <f t="shared" si="37"/>
        <v>6.0454596433765044E-3</v>
      </c>
      <c r="D153" t="s">
        <v>29</v>
      </c>
      <c r="E153" t="s">
        <v>21</v>
      </c>
      <c r="F153">
        <v>1</v>
      </c>
      <c r="G153">
        <f t="shared" si="42"/>
        <v>145</v>
      </c>
      <c r="I153">
        <v>2050</v>
      </c>
      <c r="J153" t="s">
        <v>28</v>
      </c>
      <c r="K153">
        <f t="shared" si="43"/>
        <v>147.5</v>
      </c>
      <c r="L153" cm="1">
        <f t="array" ref="L153">STOWA2024_JAARROND_T(A153*60,K153,I153,J153,"")</f>
        <v>60.415807384536954</v>
      </c>
      <c r="M153">
        <f t="shared" si="44"/>
        <v>1.6551959549843634E-2</v>
      </c>
    </row>
    <row r="154" spans="1:13" x14ac:dyDescent="0.3">
      <c r="A154">
        <v>192</v>
      </c>
      <c r="B154">
        <f t="shared" si="41"/>
        <v>4.4331649442656846E-3</v>
      </c>
      <c r="C154">
        <f t="shared" si="37"/>
        <v>4.4331649442656846E-3</v>
      </c>
      <c r="D154" t="s">
        <v>29</v>
      </c>
      <c r="E154" t="s">
        <v>21</v>
      </c>
      <c r="F154">
        <v>1</v>
      </c>
      <c r="G154">
        <f t="shared" si="42"/>
        <v>150</v>
      </c>
      <c r="I154">
        <v>2050</v>
      </c>
      <c r="J154" t="s">
        <v>28</v>
      </c>
      <c r="K154">
        <f t="shared" si="43"/>
        <v>152.5</v>
      </c>
      <c r="L154" cm="1">
        <f t="array" ref="L154">STOWA2024_JAARROND_T(A154*60,K154,I154,J154,"")</f>
        <v>82.516457498151453</v>
      </c>
      <c r="M154">
        <f t="shared" si="44"/>
        <v>1.2118794605577949E-2</v>
      </c>
    </row>
    <row r="155" spans="1:13" x14ac:dyDescent="0.3">
      <c r="A155">
        <v>192</v>
      </c>
      <c r="B155">
        <f t="shared" si="41"/>
        <v>3.2495141105349182E-3</v>
      </c>
      <c r="C155">
        <f t="shared" si="37"/>
        <v>3.2495141105349182E-3</v>
      </c>
      <c r="D155" t="s">
        <v>29</v>
      </c>
      <c r="E155" t="s">
        <v>21</v>
      </c>
      <c r="F155">
        <v>1</v>
      </c>
      <c r="G155">
        <f t="shared" si="42"/>
        <v>155</v>
      </c>
      <c r="I155">
        <v>2050</v>
      </c>
      <c r="J155" t="s">
        <v>28</v>
      </c>
      <c r="K155">
        <f t="shared" si="43"/>
        <v>157.5</v>
      </c>
      <c r="L155" cm="1">
        <f t="array" ref="L155">STOWA2024_JAARROND_T(A155*60,K155,I155,J155,"")</f>
        <v>112.74871739132526</v>
      </c>
      <c r="M155">
        <f t="shared" si="44"/>
        <v>8.8692804950430311E-3</v>
      </c>
    </row>
    <row r="156" spans="1:13" x14ac:dyDescent="0.3">
      <c r="A156">
        <v>192</v>
      </c>
      <c r="B156" s="1">
        <f>M155</f>
        <v>8.8692804950430311E-3</v>
      </c>
      <c r="C156">
        <f t="shared" si="37"/>
        <v>8.8692804950430311E-3</v>
      </c>
      <c r="D156" t="s">
        <v>29</v>
      </c>
      <c r="E156" t="s">
        <v>21</v>
      </c>
      <c r="F156">
        <v>1</v>
      </c>
      <c r="G156">
        <f t="shared" si="42"/>
        <v>160</v>
      </c>
      <c r="I156">
        <v>2050</v>
      </c>
      <c r="J156" t="s">
        <v>28</v>
      </c>
      <c r="K156" s="1">
        <v>999</v>
      </c>
      <c r="L156" cm="1">
        <f t="array" ref="L156">STOWA2024_JAARROND_T(A156*60,K156,I156,J156,"")</f>
        <v>9429961321383570</v>
      </c>
      <c r="M156">
        <f>1/L156</f>
        <v>1.0604497366626307E-16</v>
      </c>
    </row>
    <row r="157" spans="1:13" x14ac:dyDescent="0.3">
      <c r="A157">
        <v>216</v>
      </c>
      <c r="B157" s="1">
        <f>365.25*24/A157 - M157</f>
        <v>-24.728554371732805</v>
      </c>
      <c r="C157">
        <f>B157</f>
        <v>-24.728554371732805</v>
      </c>
      <c r="D157" t="s">
        <v>29</v>
      </c>
      <c r="E157" t="s">
        <v>21</v>
      </c>
      <c r="F157">
        <v>1</v>
      </c>
      <c r="G157">
        <v>10</v>
      </c>
      <c r="I157">
        <v>2050</v>
      </c>
      <c r="J157" t="s">
        <v>28</v>
      </c>
      <c r="K157" s="1">
        <v>12.5</v>
      </c>
      <c r="L157" cm="1">
        <f t="array" ref="L157">STOWA2024_JAARROND_T(A157*60,K157,I157,J157,"")</f>
        <v>1.5311148324418E-2</v>
      </c>
      <c r="M157">
        <f>1/L157</f>
        <v>65.311887705066141</v>
      </c>
    </row>
    <row r="158" spans="1:13" x14ac:dyDescent="0.3">
      <c r="A158">
        <v>216</v>
      </c>
      <c r="B158">
        <f t="shared" ref="B158:B162" si="45">M157-M158</f>
        <v>15.826596536534581</v>
      </c>
      <c r="C158">
        <f t="shared" ref="C158:C187" si="46">B158</f>
        <v>15.826596536534581</v>
      </c>
      <c r="D158" t="s">
        <v>29</v>
      </c>
      <c r="E158" t="s">
        <v>21</v>
      </c>
      <c r="F158">
        <v>1</v>
      </c>
      <c r="G158">
        <f t="shared" ref="G158:G162" si="47">G157+5</f>
        <v>15</v>
      </c>
      <c r="I158">
        <v>2050</v>
      </c>
      <c r="J158" t="s">
        <v>28</v>
      </c>
      <c r="K158">
        <f t="shared" ref="K158:K162" si="48">AVERAGE(G158:G159)</f>
        <v>17.5</v>
      </c>
      <c r="L158" cm="1">
        <f t="array" ref="L158">STOWA2024_JAARROND_T(A158*60,K158,I158,J158,"")</f>
        <v>2.0208024978458954E-2</v>
      </c>
      <c r="M158">
        <f t="shared" ref="M158:M162" si="49">1/L158</f>
        <v>49.48529116853156</v>
      </c>
    </row>
    <row r="159" spans="1:13" x14ac:dyDescent="0.3">
      <c r="A159">
        <v>216</v>
      </c>
      <c r="B159">
        <f t="shared" si="45"/>
        <v>12.036036366284925</v>
      </c>
      <c r="C159">
        <f t="shared" si="46"/>
        <v>12.036036366284925</v>
      </c>
      <c r="D159" t="s">
        <v>29</v>
      </c>
      <c r="E159" t="s">
        <v>21</v>
      </c>
      <c r="F159">
        <v>1</v>
      </c>
      <c r="G159">
        <f t="shared" si="47"/>
        <v>20</v>
      </c>
      <c r="I159">
        <v>2050</v>
      </c>
      <c r="J159" t="s">
        <v>28</v>
      </c>
      <c r="K159">
        <f t="shared" si="48"/>
        <v>22.5</v>
      </c>
      <c r="L159" cm="1">
        <f t="array" ref="L159">STOWA2024_JAARROND_T(A159*60,K159,I159,J159,"")</f>
        <v>2.6702801037846245E-2</v>
      </c>
      <c r="M159">
        <f t="shared" si="49"/>
        <v>37.449254802246635</v>
      </c>
    </row>
    <row r="160" spans="1:13" x14ac:dyDescent="0.3">
      <c r="A160">
        <v>216</v>
      </c>
      <c r="B160">
        <f t="shared" si="45"/>
        <v>9.1422369724583952</v>
      </c>
      <c r="C160">
        <f t="shared" si="46"/>
        <v>9.1422369724583952</v>
      </c>
      <c r="D160" t="s">
        <v>29</v>
      </c>
      <c r="E160" t="s">
        <v>21</v>
      </c>
      <c r="F160">
        <v>1</v>
      </c>
      <c r="G160">
        <f t="shared" si="47"/>
        <v>25</v>
      </c>
      <c r="I160">
        <v>2050</v>
      </c>
      <c r="J160" t="s">
        <v>28</v>
      </c>
      <c r="K160">
        <f t="shared" si="48"/>
        <v>27.5</v>
      </c>
      <c r="L160" cm="1">
        <f t="array" ref="L160">STOWA2024_JAARROND_T(A160*60,K160,I160,J160,"")</f>
        <v>3.5326928679420021E-2</v>
      </c>
      <c r="M160">
        <f t="shared" si="49"/>
        <v>28.30701782978824</v>
      </c>
    </row>
    <row r="161" spans="1:13" x14ac:dyDescent="0.3">
      <c r="A161">
        <v>216</v>
      </c>
      <c r="B161">
        <f t="shared" si="45"/>
        <v>6.9358869552206066</v>
      </c>
      <c r="C161">
        <f t="shared" si="46"/>
        <v>6.9358869552206066</v>
      </c>
      <c r="D161" t="s">
        <v>29</v>
      </c>
      <c r="E161" t="s">
        <v>21</v>
      </c>
      <c r="F161">
        <v>1</v>
      </c>
      <c r="G161">
        <f t="shared" si="47"/>
        <v>30</v>
      </c>
      <c r="I161">
        <v>2050</v>
      </c>
      <c r="J161" t="s">
        <v>28</v>
      </c>
      <c r="K161">
        <f t="shared" si="48"/>
        <v>32.5</v>
      </c>
      <c r="L161" cm="1">
        <f t="array" ref="L161">STOWA2024_JAARROND_T(A161*60,K161,I161,J161,"")</f>
        <v>4.6792095648529E-2</v>
      </c>
      <c r="M161">
        <f t="shared" si="49"/>
        <v>21.371130874567633</v>
      </c>
    </row>
    <row r="162" spans="1:13" x14ac:dyDescent="0.3">
      <c r="A162">
        <v>216</v>
      </c>
      <c r="B162">
        <f t="shared" si="45"/>
        <v>5.2558075197795482</v>
      </c>
      <c r="C162">
        <f t="shared" si="46"/>
        <v>5.2558075197795482</v>
      </c>
      <c r="D162" t="s">
        <v>29</v>
      </c>
      <c r="E162" t="s">
        <v>21</v>
      </c>
      <c r="F162">
        <v>1</v>
      </c>
      <c r="G162">
        <f t="shared" si="47"/>
        <v>35</v>
      </c>
      <c r="I162">
        <v>2050</v>
      </c>
      <c r="J162" t="s">
        <v>28</v>
      </c>
      <c r="K162">
        <f t="shared" si="48"/>
        <v>37.5</v>
      </c>
      <c r="L162" cm="1">
        <f t="array" ref="L162">STOWA2024_JAARROND_T(A162*60,K162,I162,J162,"")</f>
        <v>6.205274185223756E-2</v>
      </c>
      <c r="M162">
        <f t="shared" si="49"/>
        <v>16.115323354788085</v>
      </c>
    </row>
    <row r="163" spans="1:13" x14ac:dyDescent="0.3">
      <c r="A163">
        <v>216</v>
      </c>
      <c r="B163">
        <f>M162-M163</f>
        <v>3.9779726212067281</v>
      </c>
      <c r="C163">
        <f t="shared" si="46"/>
        <v>3.9779726212067281</v>
      </c>
      <c r="D163" t="s">
        <v>29</v>
      </c>
      <c r="E163" t="s">
        <v>21</v>
      </c>
      <c r="F163">
        <v>1</v>
      </c>
      <c r="G163">
        <f>G162+5</f>
        <v>40</v>
      </c>
      <c r="I163">
        <v>2050</v>
      </c>
      <c r="J163" t="s">
        <v>28</v>
      </c>
      <c r="K163">
        <f>AVERAGE(G163:G164)</f>
        <v>42.5</v>
      </c>
      <c r="L163" cm="1">
        <f t="array" ref="L163">STOWA2024_JAARROND_T(A163*60,K163,I163,J163,"")</f>
        <v>8.2390302624544068E-2</v>
      </c>
      <c r="M163">
        <f>1/L163</f>
        <v>12.137350733581357</v>
      </c>
    </row>
    <row r="164" spans="1:13" x14ac:dyDescent="0.3">
      <c r="A164">
        <v>216</v>
      </c>
      <c r="B164">
        <f t="shared" ref="B164:B186" si="50">M163-M164</f>
        <v>3.0072123802459334</v>
      </c>
      <c r="C164">
        <f t="shared" si="46"/>
        <v>3.0072123802459334</v>
      </c>
      <c r="D164" t="s">
        <v>29</v>
      </c>
      <c r="E164" t="s">
        <v>21</v>
      </c>
      <c r="F164">
        <v>1</v>
      </c>
      <c r="G164">
        <f t="shared" ref="G164:G187" si="51">G163+5</f>
        <v>45</v>
      </c>
      <c r="I164">
        <v>2050</v>
      </c>
      <c r="J164" t="s">
        <v>28</v>
      </c>
      <c r="K164">
        <f t="shared" ref="K164:K186" si="52">AVERAGE(G164:G165)</f>
        <v>47.5</v>
      </c>
      <c r="L164" cm="1">
        <f t="array" ref="L164">STOWA2024_JAARROND_T(A164*60,K164,I164,J164,"")</f>
        <v>0.10952736544618513</v>
      </c>
      <c r="M164">
        <f t="shared" ref="M164:M186" si="53">1/L164</f>
        <v>9.1301383533354237</v>
      </c>
    </row>
    <row r="165" spans="1:13" x14ac:dyDescent="0.3">
      <c r="A165">
        <v>216</v>
      </c>
      <c r="B165">
        <f t="shared" si="50"/>
        <v>2.270689151938285</v>
      </c>
      <c r="C165">
        <f t="shared" si="46"/>
        <v>2.270689151938285</v>
      </c>
      <c r="D165" t="s">
        <v>29</v>
      </c>
      <c r="E165" t="s">
        <v>21</v>
      </c>
      <c r="F165">
        <v>1</v>
      </c>
      <c r="G165">
        <f t="shared" si="51"/>
        <v>50</v>
      </c>
      <c r="I165">
        <v>2050</v>
      </c>
      <c r="J165" t="s">
        <v>28</v>
      </c>
      <c r="K165">
        <f t="shared" si="52"/>
        <v>52.5</v>
      </c>
      <c r="L165" cm="1">
        <f t="array" ref="L165">STOWA2024_JAARROND_T(A165*60,K165,I165,J165,"")</f>
        <v>0.14578429996920439</v>
      </c>
      <c r="M165">
        <f t="shared" si="53"/>
        <v>6.8594492013971387</v>
      </c>
    </row>
    <row r="166" spans="1:13" x14ac:dyDescent="0.3">
      <c r="A166">
        <v>216</v>
      </c>
      <c r="B166">
        <f t="shared" si="50"/>
        <v>1.7123020477018853</v>
      </c>
      <c r="C166">
        <f t="shared" si="46"/>
        <v>1.7123020477018853</v>
      </c>
      <c r="D166" t="s">
        <v>29</v>
      </c>
      <c r="E166" t="s">
        <v>21</v>
      </c>
      <c r="F166">
        <v>1</v>
      </c>
      <c r="G166">
        <f t="shared" si="51"/>
        <v>55</v>
      </c>
      <c r="I166">
        <v>2050</v>
      </c>
      <c r="J166" t="s">
        <v>28</v>
      </c>
      <c r="K166">
        <f t="shared" si="52"/>
        <v>57.5</v>
      </c>
      <c r="L166" cm="1">
        <f t="array" ref="L166">STOWA2024_JAARROND_T(A166*60,K166,I166,J166,"")</f>
        <v>0.19428238014957031</v>
      </c>
      <c r="M166">
        <f t="shared" si="53"/>
        <v>5.1471471536952533</v>
      </c>
    </row>
    <row r="167" spans="1:13" x14ac:dyDescent="0.3">
      <c r="A167">
        <v>216</v>
      </c>
      <c r="B167">
        <f t="shared" si="50"/>
        <v>1.2897593005431118</v>
      </c>
      <c r="C167">
        <f t="shared" si="46"/>
        <v>1.2897593005431118</v>
      </c>
      <c r="D167" t="s">
        <v>29</v>
      </c>
      <c r="E167" t="s">
        <v>21</v>
      </c>
      <c r="F167">
        <v>1</v>
      </c>
      <c r="G167">
        <f t="shared" si="51"/>
        <v>60</v>
      </c>
      <c r="I167">
        <v>2050</v>
      </c>
      <c r="J167" t="s">
        <v>28</v>
      </c>
      <c r="K167">
        <f t="shared" si="52"/>
        <v>62.5</v>
      </c>
      <c r="L167" cm="1">
        <f t="array" ref="L167">STOWA2024_JAARROND_T(A167*60,K167,I167,J167,"")</f>
        <v>0.25924279280934376</v>
      </c>
      <c r="M167">
        <f t="shared" si="53"/>
        <v>3.8573878531521415</v>
      </c>
    </row>
    <row r="168" spans="1:13" x14ac:dyDescent="0.3">
      <c r="A168">
        <v>216</v>
      </c>
      <c r="B168">
        <f t="shared" si="50"/>
        <v>0.9702287569760002</v>
      </c>
      <c r="C168">
        <f t="shared" si="46"/>
        <v>0.9702287569760002</v>
      </c>
      <c r="D168" t="s">
        <v>29</v>
      </c>
      <c r="E168" t="s">
        <v>21</v>
      </c>
      <c r="F168">
        <v>1</v>
      </c>
      <c r="G168">
        <f t="shared" si="51"/>
        <v>65</v>
      </c>
      <c r="I168">
        <v>2050</v>
      </c>
      <c r="J168" t="s">
        <v>28</v>
      </c>
      <c r="K168">
        <f t="shared" si="52"/>
        <v>67.5</v>
      </c>
      <c r="L168" cm="1">
        <f t="array" ref="L168">STOWA2024_JAARROND_T(A168*60,K168,I168,J168,"")</f>
        <v>0.34636123839674665</v>
      </c>
      <c r="M168">
        <f t="shared" si="53"/>
        <v>2.8871590961761413</v>
      </c>
    </row>
    <row r="169" spans="1:13" x14ac:dyDescent="0.3">
      <c r="A169">
        <v>216</v>
      </c>
      <c r="B169">
        <f t="shared" si="50"/>
        <v>0.72894463561278577</v>
      </c>
      <c r="C169">
        <f t="shared" si="46"/>
        <v>0.72894463561278577</v>
      </c>
      <c r="D169" t="s">
        <v>29</v>
      </c>
      <c r="E169" t="s">
        <v>21</v>
      </c>
      <c r="F169">
        <v>1</v>
      </c>
      <c r="G169">
        <f t="shared" si="51"/>
        <v>70</v>
      </c>
      <c r="I169">
        <v>2050</v>
      </c>
      <c r="J169" t="s">
        <v>28</v>
      </c>
      <c r="K169">
        <f t="shared" si="52"/>
        <v>72.5</v>
      </c>
      <c r="L169" cm="1">
        <f t="array" ref="L169">STOWA2024_JAARROND_T(A169*60,K169,I169,J169,"")</f>
        <v>0.46334598265038562</v>
      </c>
      <c r="M169">
        <f t="shared" si="53"/>
        <v>2.1582144605633555</v>
      </c>
    </row>
    <row r="170" spans="1:13" x14ac:dyDescent="0.3">
      <c r="A170">
        <v>216</v>
      </c>
      <c r="B170">
        <f t="shared" si="50"/>
        <v>0.54698731777737808</v>
      </c>
      <c r="C170">
        <f t="shared" si="46"/>
        <v>0.54698731777737808</v>
      </c>
      <c r="D170" t="s">
        <v>29</v>
      </c>
      <c r="E170" t="s">
        <v>21</v>
      </c>
      <c r="F170">
        <v>1</v>
      </c>
      <c r="G170">
        <f t="shared" si="51"/>
        <v>75</v>
      </c>
      <c r="I170">
        <v>2050</v>
      </c>
      <c r="J170" t="s">
        <v>28</v>
      </c>
      <c r="K170">
        <f t="shared" si="52"/>
        <v>77.5</v>
      </c>
      <c r="L170" cm="1">
        <f t="array" ref="L170">STOWA2024_JAARROND_T(A170*60,K170,I170,J170,"")</f>
        <v>0.62064495653350105</v>
      </c>
      <c r="M170">
        <f t="shared" si="53"/>
        <v>1.6112271427859775</v>
      </c>
    </row>
    <row r="171" spans="1:13" x14ac:dyDescent="0.3">
      <c r="A171">
        <v>216</v>
      </c>
      <c r="B171">
        <f t="shared" si="50"/>
        <v>0.40993005365059032</v>
      </c>
      <c r="C171">
        <f t="shared" si="46"/>
        <v>0.40993005365059032</v>
      </c>
      <c r="D171" t="s">
        <v>29</v>
      </c>
      <c r="E171" t="s">
        <v>21</v>
      </c>
      <c r="F171">
        <v>1</v>
      </c>
      <c r="G171">
        <f t="shared" si="51"/>
        <v>80</v>
      </c>
      <c r="I171">
        <v>2050</v>
      </c>
      <c r="J171" t="s">
        <v>28</v>
      </c>
      <c r="K171">
        <f t="shared" si="52"/>
        <v>82.5</v>
      </c>
      <c r="L171" cm="1">
        <f t="array" ref="L171">STOWA2024_JAARROND_T(A171*60,K171,I171,J171,"")</f>
        <v>0.83243354957243154</v>
      </c>
      <c r="M171">
        <f t="shared" si="53"/>
        <v>1.2012970891353871</v>
      </c>
    </row>
    <row r="172" spans="1:13" x14ac:dyDescent="0.3">
      <c r="A172">
        <v>216</v>
      </c>
      <c r="B172">
        <f t="shared" si="50"/>
        <v>0.30672108621511707</v>
      </c>
      <c r="C172">
        <f t="shared" si="46"/>
        <v>0.30672108621511707</v>
      </c>
      <c r="D172" t="s">
        <v>29</v>
      </c>
      <c r="E172" t="s">
        <v>21</v>
      </c>
      <c r="F172">
        <v>1</v>
      </c>
      <c r="G172">
        <f t="shared" si="51"/>
        <v>85</v>
      </c>
      <c r="I172">
        <v>2050</v>
      </c>
      <c r="J172" t="s">
        <v>28</v>
      </c>
      <c r="K172">
        <f t="shared" si="52"/>
        <v>87.5</v>
      </c>
      <c r="L172" cm="1">
        <f t="array" ref="L172">STOWA2024_JAARROND_T(A172*60,K172,I172,J172,"")</f>
        <v>1.1178480047928649</v>
      </c>
      <c r="M172">
        <f t="shared" si="53"/>
        <v>0.89457600292027006</v>
      </c>
    </row>
    <row r="173" spans="1:13" x14ac:dyDescent="0.3">
      <c r="A173">
        <v>216</v>
      </c>
      <c r="B173">
        <f t="shared" si="50"/>
        <v>0.229354802653566</v>
      </c>
      <c r="C173">
        <f t="shared" si="46"/>
        <v>0.229354802653566</v>
      </c>
      <c r="D173" t="s">
        <v>29</v>
      </c>
      <c r="E173" t="s">
        <v>21</v>
      </c>
      <c r="F173">
        <v>1</v>
      </c>
      <c r="G173">
        <f t="shared" si="51"/>
        <v>90</v>
      </c>
      <c r="I173">
        <v>2050</v>
      </c>
      <c r="J173" t="s">
        <v>28</v>
      </c>
      <c r="K173">
        <f t="shared" si="52"/>
        <v>92.5</v>
      </c>
      <c r="L173" cm="1">
        <f t="array" ref="L173">STOWA2024_JAARROND_T(A173*60,K173,I173,J173,"")</f>
        <v>1.5032593663567466</v>
      </c>
      <c r="M173">
        <f t="shared" si="53"/>
        <v>0.66522120026670406</v>
      </c>
    </row>
    <row r="174" spans="1:13" x14ac:dyDescent="0.3">
      <c r="A174">
        <v>216</v>
      </c>
      <c r="B174">
        <f t="shared" si="50"/>
        <v>0.17121364426613922</v>
      </c>
      <c r="C174">
        <f t="shared" si="46"/>
        <v>0.17121364426613922</v>
      </c>
      <c r="D174" t="s">
        <v>29</v>
      </c>
      <c r="E174" t="s">
        <v>21</v>
      </c>
      <c r="F174">
        <v>1</v>
      </c>
      <c r="G174">
        <f t="shared" si="51"/>
        <v>95</v>
      </c>
      <c r="I174">
        <v>2050</v>
      </c>
      <c r="J174" t="s">
        <v>28</v>
      </c>
      <c r="K174">
        <f t="shared" si="52"/>
        <v>97.5</v>
      </c>
      <c r="L174" cm="1">
        <f t="array" ref="L174">STOWA2024_JAARROND_T(A174*60,K174,I174,J174,"")</f>
        <v>2.0242605358021217</v>
      </c>
      <c r="M174">
        <f t="shared" si="53"/>
        <v>0.49400755600056484</v>
      </c>
    </row>
    <row r="175" spans="1:13" x14ac:dyDescent="0.3">
      <c r="A175">
        <v>216</v>
      </c>
      <c r="B175">
        <f t="shared" si="50"/>
        <v>0.12764097036604866</v>
      </c>
      <c r="C175">
        <f t="shared" si="46"/>
        <v>0.12764097036604866</v>
      </c>
      <c r="D175" t="s">
        <v>29</v>
      </c>
      <c r="E175" t="s">
        <v>21</v>
      </c>
      <c r="F175">
        <v>1</v>
      </c>
      <c r="G175">
        <f t="shared" si="51"/>
        <v>100</v>
      </c>
      <c r="I175">
        <v>2050</v>
      </c>
      <c r="J175" t="s">
        <v>28</v>
      </c>
      <c r="K175">
        <f t="shared" si="52"/>
        <v>102.5</v>
      </c>
      <c r="L175" cm="1">
        <f t="array" ref="L175">STOWA2024_JAARROND_T(A175*60,K175,I175,J175,"")</f>
        <v>2.7295065631274311</v>
      </c>
      <c r="M175">
        <f t="shared" si="53"/>
        <v>0.36636658563451618</v>
      </c>
    </row>
    <row r="176" spans="1:13" x14ac:dyDescent="0.3">
      <c r="A176">
        <v>216</v>
      </c>
      <c r="B176">
        <f t="shared" si="50"/>
        <v>9.50297382357147E-2</v>
      </c>
      <c r="C176">
        <f t="shared" si="46"/>
        <v>9.50297382357147E-2</v>
      </c>
      <c r="D176" t="s">
        <v>29</v>
      </c>
      <c r="E176" t="s">
        <v>21</v>
      </c>
      <c r="F176">
        <v>1</v>
      </c>
      <c r="G176">
        <f t="shared" si="51"/>
        <v>105</v>
      </c>
      <c r="I176">
        <v>2050</v>
      </c>
      <c r="J176" t="s">
        <v>28</v>
      </c>
      <c r="K176">
        <f t="shared" si="52"/>
        <v>107.5</v>
      </c>
      <c r="L176" cm="1">
        <f t="array" ref="L176">STOWA2024_JAARROND_T(A176*60,K176,I176,J176,"")</f>
        <v>3.6854559547905219</v>
      </c>
      <c r="M176">
        <f t="shared" si="53"/>
        <v>0.27133684739880148</v>
      </c>
    </row>
    <row r="177" spans="1:13" x14ac:dyDescent="0.3">
      <c r="A177">
        <v>216</v>
      </c>
      <c r="B177">
        <f t="shared" si="50"/>
        <v>7.0656862641991308E-2</v>
      </c>
      <c r="C177">
        <f t="shared" si="46"/>
        <v>7.0656862641991308E-2</v>
      </c>
      <c r="D177" t="s">
        <v>29</v>
      </c>
      <c r="E177" t="s">
        <v>21</v>
      </c>
      <c r="F177">
        <v>1</v>
      </c>
      <c r="G177">
        <f t="shared" si="51"/>
        <v>110</v>
      </c>
      <c r="I177">
        <v>2050</v>
      </c>
      <c r="J177" t="s">
        <v>28</v>
      </c>
      <c r="K177">
        <f t="shared" si="52"/>
        <v>112.5</v>
      </c>
      <c r="L177" cm="1">
        <f t="array" ref="L177">STOWA2024_JAARROND_T(A177*60,K177,I177,J177,"")</f>
        <v>4.9830579826474919</v>
      </c>
      <c r="M177">
        <f t="shared" si="53"/>
        <v>0.20067998475681018</v>
      </c>
    </row>
    <row r="178" spans="1:13" x14ac:dyDescent="0.3">
      <c r="A178">
        <v>216</v>
      </c>
      <c r="B178">
        <f t="shared" si="50"/>
        <v>5.2464685259830723E-2</v>
      </c>
      <c r="C178">
        <f t="shared" si="46"/>
        <v>5.2464685259830723E-2</v>
      </c>
      <c r="D178" t="s">
        <v>29</v>
      </c>
      <c r="E178" t="s">
        <v>21</v>
      </c>
      <c r="F178">
        <v>1</v>
      </c>
      <c r="G178">
        <f t="shared" si="51"/>
        <v>115</v>
      </c>
      <c r="I178">
        <v>2050</v>
      </c>
      <c r="J178" t="s">
        <v>28</v>
      </c>
      <c r="K178">
        <f t="shared" si="52"/>
        <v>117.5</v>
      </c>
      <c r="L178" cm="1">
        <f t="array" ref="L178">STOWA2024_JAARROND_T(A178*60,K178,I178,J178,"")</f>
        <v>6.7469418028627972</v>
      </c>
      <c r="M178">
        <f t="shared" si="53"/>
        <v>0.14821529949697945</v>
      </c>
    </row>
    <row r="179" spans="1:13" x14ac:dyDescent="0.3">
      <c r="A179">
        <v>216</v>
      </c>
      <c r="B179">
        <f t="shared" si="50"/>
        <v>3.8900988755548677E-2</v>
      </c>
      <c r="C179">
        <f t="shared" si="46"/>
        <v>3.8900988755548677E-2</v>
      </c>
      <c r="D179" t="s">
        <v>29</v>
      </c>
      <c r="E179" t="s">
        <v>21</v>
      </c>
      <c r="F179">
        <v>1</v>
      </c>
      <c r="G179">
        <f t="shared" si="51"/>
        <v>120</v>
      </c>
      <c r="I179">
        <v>2050</v>
      </c>
      <c r="J179" t="s">
        <v>28</v>
      </c>
      <c r="K179">
        <f t="shared" si="52"/>
        <v>122.5</v>
      </c>
      <c r="L179" cm="1">
        <f t="array" ref="L179">STOWA2024_JAARROND_T(A179*60,K179,I179,J179,"")</f>
        <v>9.1479330859559091</v>
      </c>
      <c r="M179">
        <f t="shared" si="53"/>
        <v>0.10931431074143078</v>
      </c>
    </row>
    <row r="180" spans="1:13" x14ac:dyDescent="0.3">
      <c r="A180">
        <v>216</v>
      </c>
      <c r="B180">
        <f t="shared" si="50"/>
        <v>2.8804816580884865E-2</v>
      </c>
      <c r="C180">
        <f t="shared" si="46"/>
        <v>2.8804816580884865E-2</v>
      </c>
      <c r="D180" t="s">
        <v>29</v>
      </c>
      <c r="E180" t="s">
        <v>21</v>
      </c>
      <c r="F180">
        <v>1</v>
      </c>
      <c r="G180">
        <f t="shared" si="51"/>
        <v>125</v>
      </c>
      <c r="I180">
        <v>2050</v>
      </c>
      <c r="J180" t="s">
        <v>28</v>
      </c>
      <c r="K180">
        <f t="shared" si="52"/>
        <v>127.5</v>
      </c>
      <c r="L180" cm="1">
        <f t="array" ref="L180">STOWA2024_JAARROND_T(A180*60,K180,I180,J180,"")</f>
        <v>12.420895329510778</v>
      </c>
      <c r="M180">
        <f t="shared" si="53"/>
        <v>8.0509494160545911E-2</v>
      </c>
    </row>
    <row r="181" spans="1:13" x14ac:dyDescent="0.3">
      <c r="A181">
        <v>216</v>
      </c>
      <c r="B181">
        <f t="shared" si="50"/>
        <v>2.1299560606212312E-2</v>
      </c>
      <c r="C181">
        <f t="shared" si="46"/>
        <v>2.1299560606212312E-2</v>
      </c>
      <c r="D181" t="s">
        <v>29</v>
      </c>
      <c r="E181" t="s">
        <v>21</v>
      </c>
      <c r="F181">
        <v>1</v>
      </c>
      <c r="G181">
        <f t="shared" si="51"/>
        <v>130</v>
      </c>
      <c r="I181">
        <v>2050</v>
      </c>
      <c r="J181" t="s">
        <v>28</v>
      </c>
      <c r="K181">
        <f t="shared" si="52"/>
        <v>132.5</v>
      </c>
      <c r="L181" cm="1">
        <f t="array" ref="L181">STOWA2024_JAARROND_T(A181*60,K181,I181,J181,"")</f>
        <v>16.889057966639275</v>
      </c>
      <c r="M181">
        <f t="shared" si="53"/>
        <v>5.9209933554333599E-2</v>
      </c>
    </row>
    <row r="182" spans="1:13" x14ac:dyDescent="0.3">
      <c r="A182">
        <v>216</v>
      </c>
      <c r="B182">
        <f t="shared" si="50"/>
        <v>1.5726915542476162E-2</v>
      </c>
      <c r="C182">
        <f t="shared" si="46"/>
        <v>1.5726915542476162E-2</v>
      </c>
      <c r="D182" t="s">
        <v>29</v>
      </c>
      <c r="E182" t="s">
        <v>21</v>
      </c>
      <c r="F182">
        <v>1</v>
      </c>
      <c r="G182">
        <f t="shared" si="51"/>
        <v>135</v>
      </c>
      <c r="I182">
        <v>2050</v>
      </c>
      <c r="J182" t="s">
        <v>28</v>
      </c>
      <c r="K182">
        <f t="shared" si="52"/>
        <v>137.5</v>
      </c>
      <c r="L182" cm="1">
        <f t="array" ref="L182">STOWA2024_JAARROND_T(A182*60,K182,I182,J182,"")</f>
        <v>22.997483747041404</v>
      </c>
      <c r="M182">
        <f t="shared" si="53"/>
        <v>4.3483018011857437E-2</v>
      </c>
    </row>
    <row r="183" spans="1:13" x14ac:dyDescent="0.3">
      <c r="A183">
        <v>216</v>
      </c>
      <c r="B183">
        <f t="shared" si="50"/>
        <v>1.1596025656344988E-2</v>
      </c>
      <c r="C183">
        <f t="shared" si="46"/>
        <v>1.1596025656344988E-2</v>
      </c>
      <c r="D183" t="s">
        <v>29</v>
      </c>
      <c r="E183" t="s">
        <v>21</v>
      </c>
      <c r="F183">
        <v>1</v>
      </c>
      <c r="G183">
        <f t="shared" si="51"/>
        <v>140</v>
      </c>
      <c r="I183">
        <v>2050</v>
      </c>
      <c r="J183" t="s">
        <v>28</v>
      </c>
      <c r="K183">
        <f t="shared" si="52"/>
        <v>142.5</v>
      </c>
      <c r="L183" cm="1">
        <f t="array" ref="L183">STOWA2024_JAARROND_T(A183*60,K183,I183,J183,"")</f>
        <v>31.360750140711389</v>
      </c>
      <c r="M183">
        <f t="shared" si="53"/>
        <v>3.1886992355512449E-2</v>
      </c>
    </row>
    <row r="184" spans="1:13" x14ac:dyDescent="0.3">
      <c r="A184">
        <v>216</v>
      </c>
      <c r="B184">
        <f t="shared" si="50"/>
        <v>8.538034685726871E-3</v>
      </c>
      <c r="C184">
        <f t="shared" si="46"/>
        <v>8.538034685726871E-3</v>
      </c>
      <c r="D184" t="s">
        <v>29</v>
      </c>
      <c r="E184" t="s">
        <v>21</v>
      </c>
      <c r="F184">
        <v>1</v>
      </c>
      <c r="G184">
        <f t="shared" si="51"/>
        <v>145</v>
      </c>
      <c r="I184">
        <v>2050</v>
      </c>
      <c r="J184" t="s">
        <v>28</v>
      </c>
      <c r="K184">
        <f t="shared" si="52"/>
        <v>147.5</v>
      </c>
      <c r="L184" cm="1">
        <f t="array" ref="L184">STOWA2024_JAARROND_T(A184*60,K184,I184,J184,"")</f>
        <v>42.828464299887671</v>
      </c>
      <c r="M184">
        <f t="shared" si="53"/>
        <v>2.3348957669785578E-2</v>
      </c>
    </row>
    <row r="185" spans="1:13" x14ac:dyDescent="0.3">
      <c r="A185">
        <v>216</v>
      </c>
      <c r="B185">
        <f t="shared" si="50"/>
        <v>6.2770943846500206E-3</v>
      </c>
      <c r="C185">
        <f t="shared" si="46"/>
        <v>6.2770943846500206E-3</v>
      </c>
      <c r="D185" t="s">
        <v>29</v>
      </c>
      <c r="E185" t="s">
        <v>21</v>
      </c>
      <c r="F185">
        <v>1</v>
      </c>
      <c r="G185">
        <f t="shared" si="51"/>
        <v>150</v>
      </c>
      <c r="I185">
        <v>2050</v>
      </c>
      <c r="J185" t="s">
        <v>28</v>
      </c>
      <c r="K185">
        <f t="shared" si="52"/>
        <v>152.5</v>
      </c>
      <c r="L185" cm="1">
        <f t="array" ref="L185">STOWA2024_JAARROND_T(A185*60,K185,I185,J185,"")</f>
        <v>58.575914257156583</v>
      </c>
      <c r="M185">
        <f t="shared" si="53"/>
        <v>1.7071863285135557E-2</v>
      </c>
    </row>
    <row r="186" spans="1:13" x14ac:dyDescent="0.3">
      <c r="A186">
        <v>216</v>
      </c>
      <c r="B186">
        <f t="shared" si="50"/>
        <v>4.6082940478507708E-3</v>
      </c>
      <c r="C186">
        <f t="shared" si="46"/>
        <v>4.6082940478507708E-3</v>
      </c>
      <c r="D186" t="s">
        <v>29</v>
      </c>
      <c r="E186" t="s">
        <v>21</v>
      </c>
      <c r="F186">
        <v>1</v>
      </c>
      <c r="G186">
        <f t="shared" si="51"/>
        <v>155</v>
      </c>
      <c r="I186">
        <v>2050</v>
      </c>
      <c r="J186" t="s">
        <v>28</v>
      </c>
      <c r="K186">
        <f t="shared" si="52"/>
        <v>157.5</v>
      </c>
      <c r="L186" cm="1">
        <f t="array" ref="L186">STOWA2024_JAARROND_T(A186*60,K186,I186,J186,"")</f>
        <v>80.233838394261767</v>
      </c>
      <c r="M186">
        <f t="shared" si="53"/>
        <v>1.2463569237284786E-2</v>
      </c>
    </row>
    <row r="187" spans="1:13" x14ac:dyDescent="0.3">
      <c r="A187">
        <v>216</v>
      </c>
      <c r="B187" s="1">
        <f>M186</f>
        <v>1.2463569237284786E-2</v>
      </c>
      <c r="C187">
        <f t="shared" si="46"/>
        <v>1.2463569237284786E-2</v>
      </c>
      <c r="D187" t="s">
        <v>29</v>
      </c>
      <c r="E187" t="s">
        <v>21</v>
      </c>
      <c r="F187">
        <v>1</v>
      </c>
      <c r="G187">
        <f t="shared" si="51"/>
        <v>160</v>
      </c>
      <c r="I187">
        <v>2050</v>
      </c>
      <c r="J187" t="s">
        <v>28</v>
      </c>
      <c r="K187" s="1">
        <v>999</v>
      </c>
      <c r="L187" cm="1">
        <f t="array" ref="L187">STOWA2024_JAARROND_T(A187*60,K187,I187,J187,"")</f>
        <v>1.6843011861455006E+16</v>
      </c>
      <c r="M187">
        <f>1/L187</f>
        <v>5.9371804058897913E-17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M187"/>
  <sheetViews>
    <sheetView topLeftCell="A152" workbookViewId="0">
      <selection activeCell="K156" sqref="K156:K157"/>
    </sheetView>
  </sheetViews>
  <sheetFormatPr defaultRowHeight="14.4" x14ac:dyDescent="0.3"/>
  <cols>
    <col min="1" max="1" width="6" bestFit="1" customWidth="1"/>
    <col min="2" max="3" width="12" bestFit="1" customWidth="1"/>
    <col min="4" max="4" width="23.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726.21207900569402</v>
      </c>
      <c r="C2">
        <f>B2</f>
        <v>726.21207900569402</v>
      </c>
      <c r="D2" t="s">
        <v>23</v>
      </c>
      <c r="E2" t="s">
        <v>19</v>
      </c>
      <c r="F2">
        <v>1</v>
      </c>
      <c r="G2">
        <v>10</v>
      </c>
      <c r="I2">
        <v>2050</v>
      </c>
      <c r="J2" t="s">
        <v>28</v>
      </c>
      <c r="K2" s="1">
        <v>12.5</v>
      </c>
      <c r="L2" cm="1">
        <f t="array" ref="L2">STOWA2024_NDJF_T(A2*60,K2,I2,J2,"")</f>
        <v>0.23321325213965191</v>
      </c>
      <c r="M2">
        <f>1/L2</f>
        <v>4.2879209943060337</v>
      </c>
    </row>
    <row r="3" spans="1:13" x14ac:dyDescent="0.3">
      <c r="A3">
        <v>12</v>
      </c>
      <c r="B3">
        <f t="shared" ref="B3:B7" si="0">M2-M3</f>
        <v>2.6253537314908755</v>
      </c>
      <c r="C3">
        <f t="shared" ref="C3:C32" si="1">B3</f>
        <v>2.6253537314908755</v>
      </c>
      <c r="D3" t="s">
        <v>23</v>
      </c>
      <c r="E3" t="s">
        <v>19</v>
      </c>
      <c r="F3">
        <v>1</v>
      </c>
      <c r="G3">
        <f t="shared" ref="G3:G7" si="2">G2+5</f>
        <v>15</v>
      </c>
      <c r="I3">
        <v>2050</v>
      </c>
      <c r="J3" t="s">
        <v>28</v>
      </c>
      <c r="K3">
        <f t="shared" ref="K3:K7" si="3">AVERAGE(G3:G4)</f>
        <v>17.5</v>
      </c>
      <c r="L3" cm="1">
        <f t="array" ref="L3">STOWA2024_NDJF_T(A3*60,K3,I3,J3,"")</f>
        <v>0.60147942424100198</v>
      </c>
      <c r="M3">
        <f t="shared" ref="M3:M7" si="4">1/L3</f>
        <v>1.6625672628151582</v>
      </c>
    </row>
    <row r="4" spans="1:13" x14ac:dyDescent="0.3">
      <c r="A4">
        <v>12</v>
      </c>
      <c r="B4">
        <f t="shared" si="0"/>
        <v>1.0010568713001309</v>
      </c>
      <c r="C4">
        <f t="shared" si="1"/>
        <v>1.0010568713001309</v>
      </c>
      <c r="D4" t="s">
        <v>23</v>
      </c>
      <c r="E4" t="s">
        <v>19</v>
      </c>
      <c r="F4">
        <v>1</v>
      </c>
      <c r="G4">
        <f t="shared" si="2"/>
        <v>20</v>
      </c>
      <c r="I4">
        <v>2050</v>
      </c>
      <c r="J4" t="s">
        <v>28</v>
      </c>
      <c r="K4">
        <f t="shared" si="3"/>
        <v>22.5</v>
      </c>
      <c r="L4" cm="1">
        <f t="array" ref="L4">STOWA2024_NDJF_T(A4*60,K4,I4,J4,"")</f>
        <v>1.5116920502333233</v>
      </c>
      <c r="M4">
        <f t="shared" si="4"/>
        <v>0.66151039151502733</v>
      </c>
    </row>
    <row r="5" spans="1:13" x14ac:dyDescent="0.3">
      <c r="A5">
        <v>12</v>
      </c>
      <c r="B5">
        <f t="shared" si="0"/>
        <v>0.39179355544761618</v>
      </c>
      <c r="C5">
        <f t="shared" si="1"/>
        <v>0.39179355544761618</v>
      </c>
      <c r="D5" t="s">
        <v>23</v>
      </c>
      <c r="E5" t="s">
        <v>19</v>
      </c>
      <c r="F5">
        <v>1</v>
      </c>
      <c r="G5">
        <f t="shared" si="2"/>
        <v>25</v>
      </c>
      <c r="I5">
        <v>2050</v>
      </c>
      <c r="J5" t="s">
        <v>28</v>
      </c>
      <c r="K5">
        <f t="shared" si="3"/>
        <v>27.5</v>
      </c>
      <c r="L5" cm="1">
        <f t="array" ref="L5">STOWA2024_NDJF_T(A5*60,K5,I5,J5,"")</f>
        <v>3.7075920605492603</v>
      </c>
      <c r="M5">
        <f t="shared" si="4"/>
        <v>0.26971683606741115</v>
      </c>
    </row>
    <row r="6" spans="1:13" x14ac:dyDescent="0.3">
      <c r="A6">
        <v>12</v>
      </c>
      <c r="B6">
        <f t="shared" si="0"/>
        <v>0.15716031664671065</v>
      </c>
      <c r="C6">
        <f t="shared" si="1"/>
        <v>0.15716031664671065</v>
      </c>
      <c r="D6" t="s">
        <v>23</v>
      </c>
      <c r="E6" t="s">
        <v>19</v>
      </c>
      <c r="F6">
        <v>1</v>
      </c>
      <c r="G6">
        <f t="shared" si="2"/>
        <v>30</v>
      </c>
      <c r="I6">
        <v>2050</v>
      </c>
      <c r="J6" t="s">
        <v>28</v>
      </c>
      <c r="K6">
        <f t="shared" si="3"/>
        <v>32.5</v>
      </c>
      <c r="L6" cm="1">
        <f t="array" ref="L6">STOWA2024_NDJF_T(A6*60,K6,I6,J6,"")</f>
        <v>8.8844253993171005</v>
      </c>
      <c r="M6">
        <f t="shared" si="4"/>
        <v>0.1125565194207005</v>
      </c>
    </row>
    <row r="7" spans="1:13" x14ac:dyDescent="0.3">
      <c r="A7">
        <v>12</v>
      </c>
      <c r="B7">
        <f t="shared" si="0"/>
        <v>6.4540031550586435E-2</v>
      </c>
      <c r="C7">
        <f t="shared" si="1"/>
        <v>6.4540031550586435E-2</v>
      </c>
      <c r="D7" t="s">
        <v>23</v>
      </c>
      <c r="E7" t="s">
        <v>19</v>
      </c>
      <c r="F7">
        <v>1</v>
      </c>
      <c r="G7">
        <f t="shared" si="2"/>
        <v>35</v>
      </c>
      <c r="I7">
        <v>2050</v>
      </c>
      <c r="J7" t="s">
        <v>28</v>
      </c>
      <c r="K7">
        <f t="shared" si="3"/>
        <v>37.5</v>
      </c>
      <c r="L7" cm="1">
        <f t="array" ref="L7">STOWA2024_NDJF_T(A7*60,K7,I7,J7,"")</f>
        <v>20.826179596996514</v>
      </c>
      <c r="M7">
        <f t="shared" si="4"/>
        <v>4.8016487870114061E-2</v>
      </c>
    </row>
    <row r="8" spans="1:13" x14ac:dyDescent="0.3">
      <c r="A8">
        <v>12</v>
      </c>
      <c r="B8">
        <f>M7-M8</f>
        <v>2.7099038141172763E-2</v>
      </c>
      <c r="C8">
        <f t="shared" si="1"/>
        <v>2.7099038141172763E-2</v>
      </c>
      <c r="D8" t="s">
        <v>23</v>
      </c>
      <c r="E8" t="s">
        <v>19</v>
      </c>
      <c r="F8">
        <v>1</v>
      </c>
      <c r="G8">
        <f>G7+5</f>
        <v>40</v>
      </c>
      <c r="I8">
        <v>2050</v>
      </c>
      <c r="J8" t="s">
        <v>28</v>
      </c>
      <c r="K8">
        <f>AVERAGE(G8:G9)</f>
        <v>42.5</v>
      </c>
      <c r="L8" cm="1">
        <f t="array" ref="L8">STOWA2024_NDJF_T(A8*60,K8,I8,J8,"")</f>
        <v>47.806975179025009</v>
      </c>
      <c r="M8">
        <f>1/L8</f>
        <v>2.0917449728941297E-2</v>
      </c>
    </row>
    <row r="9" spans="1:13" x14ac:dyDescent="0.3">
      <c r="A9">
        <v>12</v>
      </c>
      <c r="B9">
        <f t="shared" ref="B9:B31" si="5">M8-M9</f>
        <v>1.1621614686888429E-2</v>
      </c>
      <c r="C9">
        <f t="shared" si="1"/>
        <v>1.1621614686888429E-2</v>
      </c>
      <c r="D9" t="s">
        <v>23</v>
      </c>
      <c r="E9" t="s">
        <v>19</v>
      </c>
      <c r="F9">
        <v>1</v>
      </c>
      <c r="G9">
        <f t="shared" ref="G9:G32" si="6">G8+5</f>
        <v>45</v>
      </c>
      <c r="I9">
        <v>2050</v>
      </c>
      <c r="J9" t="s">
        <v>28</v>
      </c>
      <c r="K9">
        <f t="shared" ref="K9:K31" si="7">AVERAGE(G9:G10)</f>
        <v>47.5</v>
      </c>
      <c r="L9" cm="1">
        <f t="array" ref="L9">STOWA2024_NDJF_T(A9*60,K9,I9,J9,"")</f>
        <v>107.57505866618332</v>
      </c>
      <c r="M9">
        <f t="shared" ref="M9:M31" si="8">1/L9</f>
        <v>9.2958350420528687E-3</v>
      </c>
    </row>
    <row r="10" spans="1:13" x14ac:dyDescent="0.3">
      <c r="A10">
        <v>12</v>
      </c>
      <c r="B10">
        <f t="shared" si="5"/>
        <v>5.0854391961903146E-3</v>
      </c>
      <c r="C10">
        <f t="shared" si="1"/>
        <v>5.0854391961903146E-3</v>
      </c>
      <c r="D10" t="s">
        <v>23</v>
      </c>
      <c r="E10" t="s">
        <v>19</v>
      </c>
      <c r="F10">
        <v>1</v>
      </c>
      <c r="G10">
        <f t="shared" si="6"/>
        <v>50</v>
      </c>
      <c r="I10">
        <v>2050</v>
      </c>
      <c r="J10" t="s">
        <v>28</v>
      </c>
      <c r="K10">
        <f t="shared" si="7"/>
        <v>52.5</v>
      </c>
      <c r="L10" cm="1">
        <f t="array" ref="L10">STOWA2024_NDJF_T(A10*60,K10,I10,J10,"")</f>
        <v>237.50735954736274</v>
      </c>
      <c r="M10">
        <f t="shared" si="8"/>
        <v>4.2103958458625541E-3</v>
      </c>
    </row>
    <row r="11" spans="1:13" x14ac:dyDescent="0.3">
      <c r="A11">
        <v>12</v>
      </c>
      <c r="B11">
        <f t="shared" si="5"/>
        <v>2.2684944587120061E-3</v>
      </c>
      <c r="C11">
        <f t="shared" si="1"/>
        <v>2.2684944587120061E-3</v>
      </c>
      <c r="D11" t="s">
        <v>23</v>
      </c>
      <c r="E11" t="s">
        <v>19</v>
      </c>
      <c r="F11">
        <v>1</v>
      </c>
      <c r="G11">
        <f t="shared" si="6"/>
        <v>55</v>
      </c>
      <c r="I11">
        <v>2050</v>
      </c>
      <c r="J11" t="s">
        <v>28</v>
      </c>
      <c r="K11">
        <f t="shared" si="7"/>
        <v>57.5</v>
      </c>
      <c r="L11" cm="1">
        <f t="array" ref="L11">STOWA2024_NDJF_T(A11*60,K11,I11,J11,"")</f>
        <v>514.9592078243229</v>
      </c>
      <c r="M11">
        <f t="shared" si="8"/>
        <v>1.9419013871505479E-3</v>
      </c>
    </row>
    <row r="12" spans="1:13" x14ac:dyDescent="0.3">
      <c r="A12">
        <v>12</v>
      </c>
      <c r="B12">
        <f t="shared" si="5"/>
        <v>1.0306126271185567E-3</v>
      </c>
      <c r="C12">
        <f t="shared" si="1"/>
        <v>1.0306126271185567E-3</v>
      </c>
      <c r="D12" t="s">
        <v>23</v>
      </c>
      <c r="E12" t="s">
        <v>19</v>
      </c>
      <c r="F12">
        <v>1</v>
      </c>
      <c r="G12">
        <f t="shared" si="6"/>
        <v>60</v>
      </c>
      <c r="I12">
        <v>2050</v>
      </c>
      <c r="J12" t="s">
        <v>28</v>
      </c>
      <c r="K12">
        <f t="shared" si="7"/>
        <v>62.5</v>
      </c>
      <c r="L12" cm="1">
        <f t="array" ref="L12">STOWA2024_NDJF_T(A12*60,K12,I12,J12,"")</f>
        <v>1097.3470143150832</v>
      </c>
      <c r="M12">
        <f t="shared" si="8"/>
        <v>9.1128876003199123E-4</v>
      </c>
    </row>
    <row r="13" spans="1:13" x14ac:dyDescent="0.3">
      <c r="A13">
        <v>12</v>
      </c>
      <c r="B13">
        <f t="shared" si="5"/>
        <v>4.7649246010754995E-4</v>
      </c>
      <c r="C13">
        <f t="shared" si="1"/>
        <v>4.7649246010754995E-4</v>
      </c>
      <c r="D13" t="s">
        <v>23</v>
      </c>
      <c r="E13" t="s">
        <v>19</v>
      </c>
      <c r="F13">
        <v>1</v>
      </c>
      <c r="G13">
        <f t="shared" si="6"/>
        <v>65</v>
      </c>
      <c r="I13">
        <v>2050</v>
      </c>
      <c r="J13" t="s">
        <v>28</v>
      </c>
      <c r="K13">
        <f t="shared" si="7"/>
        <v>67.5</v>
      </c>
      <c r="L13" cm="1">
        <f t="array" ref="L13">STOWA2024_NDJF_T(A13*60,K13,I13,J13,"")</f>
        <v>2299.9275756803349</v>
      </c>
      <c r="M13">
        <f t="shared" si="8"/>
        <v>4.3479629992444128E-4</v>
      </c>
    </row>
    <row r="14" spans="1:13" x14ac:dyDescent="0.3">
      <c r="A14">
        <v>12</v>
      </c>
      <c r="B14">
        <f t="shared" si="5"/>
        <v>2.2403545981915037E-4</v>
      </c>
      <c r="C14">
        <f t="shared" si="1"/>
        <v>2.2403545981915037E-4</v>
      </c>
      <c r="D14" t="s">
        <v>23</v>
      </c>
      <c r="E14" t="s">
        <v>19</v>
      </c>
      <c r="F14">
        <v>1</v>
      </c>
      <c r="G14">
        <f t="shared" si="6"/>
        <v>70</v>
      </c>
      <c r="I14">
        <v>2050</v>
      </c>
      <c r="J14" t="s">
        <v>28</v>
      </c>
      <c r="K14">
        <f t="shared" si="7"/>
        <v>72.5</v>
      </c>
      <c r="L14" cm="1">
        <f t="array" ref="L14">STOWA2024_NDJF_T(A14*60,K14,I14,J14,"")</f>
        <v>4744.7144331955815</v>
      </c>
      <c r="M14">
        <f t="shared" si="8"/>
        <v>2.1076084010529091E-4</v>
      </c>
    </row>
    <row r="15" spans="1:13" x14ac:dyDescent="0.3">
      <c r="A15">
        <v>12</v>
      </c>
      <c r="B15">
        <f t="shared" si="5"/>
        <v>1.0703251618678348E-4</v>
      </c>
      <c r="C15">
        <f t="shared" si="1"/>
        <v>1.0703251618678348E-4</v>
      </c>
      <c r="D15" t="s">
        <v>23</v>
      </c>
      <c r="E15" t="s">
        <v>19</v>
      </c>
      <c r="F15">
        <v>1</v>
      </c>
      <c r="G15">
        <f t="shared" si="6"/>
        <v>75</v>
      </c>
      <c r="I15">
        <v>2050</v>
      </c>
      <c r="J15" t="s">
        <v>28</v>
      </c>
      <c r="K15">
        <f t="shared" si="7"/>
        <v>77.5</v>
      </c>
      <c r="L15" cm="1">
        <f t="array" ref="L15">STOWA2024_NDJF_T(A15*60,K15,I15,J15,"")</f>
        <v>9640.5683830930757</v>
      </c>
      <c r="M15">
        <f t="shared" si="8"/>
        <v>1.0372832391850743E-4</v>
      </c>
    </row>
    <row r="16" spans="1:13" x14ac:dyDescent="0.3">
      <c r="A16">
        <v>12</v>
      </c>
      <c r="B16">
        <f t="shared" si="5"/>
        <v>5.1928198420323102E-5</v>
      </c>
      <c r="C16">
        <f t="shared" si="1"/>
        <v>5.1928198420323102E-5</v>
      </c>
      <c r="D16" t="s">
        <v>23</v>
      </c>
      <c r="E16" t="s">
        <v>19</v>
      </c>
      <c r="F16">
        <v>1</v>
      </c>
      <c r="G16">
        <f t="shared" si="6"/>
        <v>80</v>
      </c>
      <c r="I16">
        <v>2050</v>
      </c>
      <c r="J16" t="s">
        <v>28</v>
      </c>
      <c r="K16">
        <f t="shared" si="7"/>
        <v>82.5</v>
      </c>
      <c r="L16" cm="1">
        <f t="array" ref="L16">STOWA2024_NDJF_T(A16*60,K16,I16,J16,"")</f>
        <v>19304.972533996108</v>
      </c>
      <c r="M16">
        <f t="shared" si="8"/>
        <v>5.1800125498184333E-5</v>
      </c>
    </row>
    <row r="17" spans="1:13" x14ac:dyDescent="0.3">
      <c r="A17">
        <v>12</v>
      </c>
      <c r="B17">
        <f t="shared" si="5"/>
        <v>2.5568170853761873E-5</v>
      </c>
      <c r="C17">
        <f t="shared" si="1"/>
        <v>2.5568170853761873E-5</v>
      </c>
      <c r="D17" t="s">
        <v>23</v>
      </c>
      <c r="E17" t="s">
        <v>19</v>
      </c>
      <c r="F17">
        <v>1</v>
      </c>
      <c r="G17">
        <f t="shared" si="6"/>
        <v>85</v>
      </c>
      <c r="I17">
        <v>2050</v>
      </c>
      <c r="J17" t="s">
        <v>28</v>
      </c>
      <c r="K17">
        <f t="shared" si="7"/>
        <v>87.5</v>
      </c>
      <c r="L17" cm="1">
        <f t="array" ref="L17">STOWA2024_NDJF_T(A17*60,K17,I17,J17,"")</f>
        <v>38121.444381676069</v>
      </c>
      <c r="M17">
        <f t="shared" si="8"/>
        <v>2.6231954644422459E-5</v>
      </c>
    </row>
    <row r="18" spans="1:13" x14ac:dyDescent="0.3">
      <c r="A18">
        <v>12</v>
      </c>
      <c r="B18">
        <f t="shared" si="5"/>
        <v>1.2768171742736223E-5</v>
      </c>
      <c r="C18">
        <f t="shared" si="1"/>
        <v>1.2768171742736223E-5</v>
      </c>
      <c r="D18" t="s">
        <v>23</v>
      </c>
      <c r="E18" t="s">
        <v>19</v>
      </c>
      <c r="F18">
        <v>1</v>
      </c>
      <c r="G18">
        <f t="shared" si="6"/>
        <v>90</v>
      </c>
      <c r="I18">
        <v>2050</v>
      </c>
      <c r="J18" t="s">
        <v>28</v>
      </c>
      <c r="K18">
        <f t="shared" si="7"/>
        <v>92.5</v>
      </c>
      <c r="L18" cm="1">
        <f t="array" ref="L18">STOWA2024_NDJF_T(A18*60,K18,I18,J18,"")</f>
        <v>74273.330705203043</v>
      </c>
      <c r="M18">
        <f t="shared" si="8"/>
        <v>1.3463782901686236E-5</v>
      </c>
    </row>
    <row r="19" spans="1:13" x14ac:dyDescent="0.3">
      <c r="A19">
        <v>12</v>
      </c>
      <c r="B19">
        <f t="shared" si="5"/>
        <v>6.4636719634219161E-6</v>
      </c>
      <c r="C19">
        <f t="shared" si="1"/>
        <v>6.4636719634219161E-6</v>
      </c>
      <c r="D19" t="s">
        <v>23</v>
      </c>
      <c r="E19" t="s">
        <v>19</v>
      </c>
      <c r="F19">
        <v>1</v>
      </c>
      <c r="G19">
        <f t="shared" si="6"/>
        <v>95</v>
      </c>
      <c r="I19">
        <v>2050</v>
      </c>
      <c r="J19" t="s">
        <v>28</v>
      </c>
      <c r="K19">
        <f t="shared" si="7"/>
        <v>97.5</v>
      </c>
      <c r="L19" cm="1">
        <f t="array" ref="L19">STOWA2024_NDJF_T(A19*60,K19,I19,J19,"")</f>
        <v>142854.87884681302</v>
      </c>
      <c r="M19">
        <f t="shared" si="8"/>
        <v>7.0001109382643198E-6</v>
      </c>
    </row>
    <row r="20" spans="1:13" x14ac:dyDescent="0.3">
      <c r="A20">
        <v>12</v>
      </c>
      <c r="B20">
        <f t="shared" si="5"/>
        <v>3.3151240305867227E-6</v>
      </c>
      <c r="C20">
        <f t="shared" si="1"/>
        <v>3.3151240305867227E-6</v>
      </c>
      <c r="D20" t="s">
        <v>23</v>
      </c>
      <c r="E20" t="s">
        <v>19</v>
      </c>
      <c r="F20">
        <v>1</v>
      </c>
      <c r="G20">
        <f t="shared" si="6"/>
        <v>100</v>
      </c>
      <c r="I20">
        <v>2050</v>
      </c>
      <c r="J20" t="s">
        <v>28</v>
      </c>
      <c r="K20">
        <f t="shared" si="7"/>
        <v>102.5</v>
      </c>
      <c r="L20" cm="1">
        <f t="array" ref="L20">STOWA2024_NDJF_T(A20*60,K20,I20,J20,"")</f>
        <v>271371.38477114256</v>
      </c>
      <c r="M20">
        <f t="shared" si="8"/>
        <v>3.6849869076775971E-6</v>
      </c>
    </row>
    <row r="21" spans="1:13" x14ac:dyDescent="0.3">
      <c r="A21">
        <v>12</v>
      </c>
      <c r="B21">
        <f t="shared" si="5"/>
        <v>1.7218112843852594E-6</v>
      </c>
      <c r="C21">
        <f t="shared" si="1"/>
        <v>1.7218112843852594E-6</v>
      </c>
      <c r="D21" t="s">
        <v>23</v>
      </c>
      <c r="E21" t="s">
        <v>19</v>
      </c>
      <c r="F21">
        <v>1</v>
      </c>
      <c r="G21">
        <f t="shared" si="6"/>
        <v>105</v>
      </c>
      <c r="I21">
        <v>2050</v>
      </c>
      <c r="J21" t="s">
        <v>28</v>
      </c>
      <c r="K21">
        <f t="shared" si="7"/>
        <v>107.5</v>
      </c>
      <c r="L21" cm="1">
        <f t="array" ref="L21">STOWA2024_NDJF_T(A21*60,K21,I21,J21,"")</f>
        <v>509378.77800405497</v>
      </c>
      <c r="M21">
        <f t="shared" si="8"/>
        <v>1.9631756232923376E-6</v>
      </c>
    </row>
    <row r="22" spans="1:13" x14ac:dyDescent="0.3">
      <c r="A22">
        <v>12</v>
      </c>
      <c r="B22">
        <f t="shared" si="5"/>
        <v>9.0517838756584647E-7</v>
      </c>
      <c r="C22">
        <f t="shared" si="1"/>
        <v>9.0517838756584647E-7</v>
      </c>
      <c r="D22" t="s">
        <v>23</v>
      </c>
      <c r="E22" t="s">
        <v>19</v>
      </c>
      <c r="F22">
        <v>1</v>
      </c>
      <c r="G22">
        <f t="shared" si="6"/>
        <v>110</v>
      </c>
      <c r="I22">
        <v>2050</v>
      </c>
      <c r="J22" t="s">
        <v>28</v>
      </c>
      <c r="K22">
        <f t="shared" si="7"/>
        <v>112.5</v>
      </c>
      <c r="L22" cm="1">
        <f t="array" ref="L22">STOWA2024_NDJF_T(A22*60,K22,I22,J22,"")</f>
        <v>945182.05363110756</v>
      </c>
      <c r="M22">
        <f t="shared" si="8"/>
        <v>1.0579972357264912E-6</v>
      </c>
    </row>
    <row r="23" spans="1:13" x14ac:dyDescent="0.3">
      <c r="A23">
        <v>12</v>
      </c>
      <c r="B23">
        <f t="shared" si="5"/>
        <v>4.8145340598484291E-7</v>
      </c>
      <c r="C23">
        <f t="shared" si="1"/>
        <v>4.8145340598484291E-7</v>
      </c>
      <c r="D23" t="s">
        <v>23</v>
      </c>
      <c r="E23" t="s">
        <v>19</v>
      </c>
      <c r="F23">
        <v>1</v>
      </c>
      <c r="G23">
        <f t="shared" si="6"/>
        <v>115</v>
      </c>
      <c r="I23">
        <v>2050</v>
      </c>
      <c r="J23" t="s">
        <v>28</v>
      </c>
      <c r="K23">
        <f t="shared" si="7"/>
        <v>117.5</v>
      </c>
      <c r="L23" cm="1">
        <f t="array" ref="L23">STOWA2024_NDJF_T(A23*60,K23,I23,J23,"")</f>
        <v>1734473.5099291657</v>
      </c>
      <c r="M23">
        <f t="shared" si="8"/>
        <v>5.7654382974164825E-7</v>
      </c>
    </row>
    <row r="24" spans="1:13" x14ac:dyDescent="0.3">
      <c r="A24">
        <v>12</v>
      </c>
      <c r="B24">
        <f t="shared" si="5"/>
        <v>2.5897907393015703E-7</v>
      </c>
      <c r="C24">
        <f t="shared" si="1"/>
        <v>2.5897907393015703E-7</v>
      </c>
      <c r="D24" t="s">
        <v>23</v>
      </c>
      <c r="E24" t="s">
        <v>19</v>
      </c>
      <c r="F24">
        <v>1</v>
      </c>
      <c r="G24">
        <f t="shared" si="6"/>
        <v>120</v>
      </c>
      <c r="I24">
        <v>2050</v>
      </c>
      <c r="J24" t="s">
        <v>28</v>
      </c>
      <c r="K24">
        <f t="shared" si="7"/>
        <v>122.5</v>
      </c>
      <c r="L24" cm="1">
        <f t="array" ref="L24">STOWA2024_NDJF_T(A24*60,K24,I24,J24,"")</f>
        <v>3148964.0512677273</v>
      </c>
      <c r="M24">
        <f t="shared" si="8"/>
        <v>3.1756475581149122E-7</v>
      </c>
    </row>
    <row r="25" spans="1:13" x14ac:dyDescent="0.3">
      <c r="A25">
        <v>12</v>
      </c>
      <c r="B25">
        <f t="shared" si="5"/>
        <v>1.4083087068052382E-7</v>
      </c>
      <c r="C25">
        <f t="shared" si="1"/>
        <v>1.4083087068052382E-7</v>
      </c>
      <c r="D25" t="s">
        <v>23</v>
      </c>
      <c r="E25" t="s">
        <v>19</v>
      </c>
      <c r="F25">
        <v>1</v>
      </c>
      <c r="G25">
        <f t="shared" si="6"/>
        <v>125</v>
      </c>
      <c r="I25">
        <v>2050</v>
      </c>
      <c r="J25" t="s">
        <v>28</v>
      </c>
      <c r="K25">
        <f t="shared" si="7"/>
        <v>127.5</v>
      </c>
      <c r="L25" cm="1">
        <f t="array" ref="L25">STOWA2024_NDJF_T(A25*60,K25,I25,J25,"")</f>
        <v>5658224.5066301636</v>
      </c>
      <c r="M25">
        <f t="shared" si="8"/>
        <v>1.7673388513096739E-7</v>
      </c>
    </row>
    <row r="26" spans="1:13" x14ac:dyDescent="0.3">
      <c r="A26">
        <v>12</v>
      </c>
      <c r="B26">
        <f t="shared" si="5"/>
        <v>7.7388322488909185E-8</v>
      </c>
      <c r="C26">
        <f t="shared" si="1"/>
        <v>7.7388322488909185E-8</v>
      </c>
      <c r="D26" t="s">
        <v>23</v>
      </c>
      <c r="E26" t="s">
        <v>19</v>
      </c>
      <c r="F26">
        <v>1</v>
      </c>
      <c r="G26">
        <f t="shared" si="6"/>
        <v>130</v>
      </c>
      <c r="I26">
        <v>2050</v>
      </c>
      <c r="J26" t="s">
        <v>28</v>
      </c>
      <c r="K26">
        <f t="shared" si="7"/>
        <v>132.5</v>
      </c>
      <c r="L26" cm="1">
        <f t="array" ref="L26">STOWA2024_NDJF_T(A26*60,K26,I26,J26,"")</f>
        <v>10065874.845391911</v>
      </c>
      <c r="M26">
        <f t="shared" si="8"/>
        <v>9.9345562642058208E-8</v>
      </c>
    </row>
    <row r="27" spans="1:13" x14ac:dyDescent="0.3">
      <c r="A27">
        <v>12</v>
      </c>
      <c r="B27">
        <f t="shared" si="5"/>
        <v>4.2960199191178297E-8</v>
      </c>
      <c r="C27">
        <f t="shared" si="1"/>
        <v>4.2960199191178297E-8</v>
      </c>
      <c r="D27" t="s">
        <v>23</v>
      </c>
      <c r="E27" t="s">
        <v>19</v>
      </c>
      <c r="F27">
        <v>1</v>
      </c>
      <c r="G27">
        <f t="shared" si="6"/>
        <v>135</v>
      </c>
      <c r="I27">
        <v>2050</v>
      </c>
      <c r="J27" t="s">
        <v>28</v>
      </c>
      <c r="K27">
        <f t="shared" si="7"/>
        <v>137.5</v>
      </c>
      <c r="L27" cm="1">
        <f t="array" ref="L27">STOWA2024_NDJF_T(A27*60,K27,I27,J27,"")</f>
        <v>17735098.947640013</v>
      </c>
      <c r="M27">
        <f t="shared" si="8"/>
        <v>5.6385363450879911E-8</v>
      </c>
    </row>
    <row r="28" spans="1:13" x14ac:dyDescent="0.3">
      <c r="A28">
        <v>12</v>
      </c>
      <c r="B28">
        <f t="shared" si="5"/>
        <v>2.4082681802919748E-8</v>
      </c>
      <c r="C28">
        <f t="shared" si="1"/>
        <v>2.4082681802919748E-8</v>
      </c>
      <c r="D28" t="s">
        <v>23</v>
      </c>
      <c r="E28" t="s">
        <v>19</v>
      </c>
      <c r="F28">
        <v>1</v>
      </c>
      <c r="G28">
        <f t="shared" si="6"/>
        <v>140</v>
      </c>
      <c r="I28">
        <v>2050</v>
      </c>
      <c r="J28" t="s">
        <v>28</v>
      </c>
      <c r="K28">
        <f t="shared" si="7"/>
        <v>142.5</v>
      </c>
      <c r="L28" cm="1">
        <f t="array" ref="L28">STOWA2024_NDJF_T(A28*60,K28,I28,J28,"")</f>
        <v>30957182.158997241</v>
      </c>
      <c r="M28">
        <f t="shared" si="8"/>
        <v>3.2302681647960163E-8</v>
      </c>
    </row>
    <row r="29" spans="1:13" x14ac:dyDescent="0.3">
      <c r="A29">
        <v>12</v>
      </c>
      <c r="B29">
        <f t="shared" si="5"/>
        <v>1.3628844654586952E-8</v>
      </c>
      <c r="C29">
        <f t="shared" si="1"/>
        <v>1.3628844654586952E-8</v>
      </c>
      <c r="D29" t="s">
        <v>23</v>
      </c>
      <c r="E29" t="s">
        <v>19</v>
      </c>
      <c r="F29">
        <v>1</v>
      </c>
      <c r="G29">
        <f t="shared" si="6"/>
        <v>145</v>
      </c>
      <c r="I29">
        <v>2050</v>
      </c>
      <c r="J29" t="s">
        <v>28</v>
      </c>
      <c r="K29">
        <f t="shared" si="7"/>
        <v>147.5</v>
      </c>
      <c r="L29" cm="1">
        <f t="array" ref="L29">STOWA2024_NDJF_T(A29*60,K29,I29,J29,"")</f>
        <v>53550858.366969265</v>
      </c>
      <c r="M29">
        <f t="shared" si="8"/>
        <v>1.8673836993373211E-8</v>
      </c>
    </row>
    <row r="30" spans="1:13" x14ac:dyDescent="0.3">
      <c r="A30">
        <v>12</v>
      </c>
      <c r="B30">
        <f t="shared" si="5"/>
        <v>7.7838805122001517E-9</v>
      </c>
      <c r="C30">
        <f t="shared" si="1"/>
        <v>7.7838805122001517E-9</v>
      </c>
      <c r="D30" t="s">
        <v>23</v>
      </c>
      <c r="E30" t="s">
        <v>19</v>
      </c>
      <c r="F30">
        <v>1</v>
      </c>
      <c r="G30">
        <f t="shared" si="6"/>
        <v>150</v>
      </c>
      <c r="I30">
        <v>2050</v>
      </c>
      <c r="J30" t="s">
        <v>28</v>
      </c>
      <c r="K30">
        <f t="shared" si="7"/>
        <v>152.5</v>
      </c>
      <c r="L30" cm="1">
        <f t="array" ref="L30">STOWA2024_NDJF_T(A30*60,K30,I30,J30,"")</f>
        <v>91827731.518379822</v>
      </c>
      <c r="M30">
        <f t="shared" si="8"/>
        <v>1.0889956481173059E-8</v>
      </c>
    </row>
    <row r="31" spans="1:13" x14ac:dyDescent="0.3">
      <c r="A31">
        <v>12</v>
      </c>
      <c r="B31">
        <f t="shared" si="5"/>
        <v>4.4852826217661668E-9</v>
      </c>
      <c r="C31">
        <f t="shared" si="1"/>
        <v>4.4852826217661668E-9</v>
      </c>
      <c r="D31" t="s">
        <v>23</v>
      </c>
      <c r="E31" t="s">
        <v>19</v>
      </c>
      <c r="F31">
        <v>1</v>
      </c>
      <c r="G31">
        <f t="shared" si="6"/>
        <v>155</v>
      </c>
      <c r="I31">
        <v>2050</v>
      </c>
      <c r="J31" t="s">
        <v>28</v>
      </c>
      <c r="K31">
        <f t="shared" si="7"/>
        <v>157.5</v>
      </c>
      <c r="L31" cm="1">
        <f t="array" ref="L31">STOWA2024_NDJF_T(A31*60,K31,I31,J31,"")</f>
        <v>156135975.37542769</v>
      </c>
      <c r="M31">
        <f t="shared" si="8"/>
        <v>6.4046738594068927E-9</v>
      </c>
    </row>
    <row r="32" spans="1:13" x14ac:dyDescent="0.3">
      <c r="A32">
        <v>12</v>
      </c>
      <c r="B32" s="1">
        <f>M31</f>
        <v>6.4046738594068927E-9</v>
      </c>
      <c r="C32">
        <f t="shared" si="1"/>
        <v>6.4046738594068927E-9</v>
      </c>
      <c r="D32" t="s">
        <v>23</v>
      </c>
      <c r="E32" t="s">
        <v>19</v>
      </c>
      <c r="F32">
        <v>1</v>
      </c>
      <c r="G32">
        <f t="shared" si="6"/>
        <v>160</v>
      </c>
      <c r="I32">
        <v>2050</v>
      </c>
      <c r="J32" t="s">
        <v>28</v>
      </c>
      <c r="K32" s="1">
        <v>333</v>
      </c>
      <c r="L32" cm="1">
        <f t="array" ref="L32">STOWA2024_NDJF_T(A32*60,K32,I32,J32,"")</f>
        <v>399757832077127.06</v>
      </c>
      <c r="M32">
        <f>1/L32</f>
        <v>2.5015144664059153E-15</v>
      </c>
    </row>
    <row r="33" spans="1:13" x14ac:dyDescent="0.3">
      <c r="A33">
        <v>24</v>
      </c>
      <c r="B33" s="1">
        <f>365.25*24/A33 - M33</f>
        <v>353.06506459009813</v>
      </c>
      <c r="C33">
        <f>B33</f>
        <v>353.06506459009813</v>
      </c>
      <c r="D33" t="s">
        <v>23</v>
      </c>
      <c r="E33" t="s">
        <v>19</v>
      </c>
      <c r="F33">
        <v>1</v>
      </c>
      <c r="G33">
        <v>10</v>
      </c>
      <c r="I33">
        <v>2050</v>
      </c>
      <c r="J33" t="s">
        <v>28</v>
      </c>
      <c r="K33" s="1">
        <v>12.5</v>
      </c>
      <c r="L33" cm="1">
        <f t="array" ref="L33">STOWA2024_NDJF_T(A33*60,K33,I33,J33,"")</f>
        <v>8.2068551564694031E-2</v>
      </c>
      <c r="M33">
        <f>1/L33</f>
        <v>12.184935409901897</v>
      </c>
    </row>
    <row r="34" spans="1:13" x14ac:dyDescent="0.3">
      <c r="A34">
        <v>24</v>
      </c>
      <c r="B34">
        <f t="shared" ref="B34:B38" si="9">M33-M34</f>
        <v>7.3422143386554817</v>
      </c>
      <c r="C34">
        <f t="shared" ref="C34:C63" si="10">B34</f>
        <v>7.3422143386554817</v>
      </c>
      <c r="D34" t="s">
        <v>23</v>
      </c>
      <c r="E34" t="s">
        <v>19</v>
      </c>
      <c r="F34">
        <v>1</v>
      </c>
      <c r="G34">
        <f t="shared" ref="G34:G38" si="11">G33+5</f>
        <v>15</v>
      </c>
      <c r="I34">
        <v>2050</v>
      </c>
      <c r="J34" t="s">
        <v>28</v>
      </c>
      <c r="K34">
        <f t="shared" ref="K34:K38" si="12">AVERAGE(G34:G35)</f>
        <v>17.5</v>
      </c>
      <c r="L34" cm="1">
        <f t="array" ref="L34">STOWA2024_NDJF_T(A34*60,K34,I34,J34,"")</f>
        <v>0.20649547749869082</v>
      </c>
      <c r="M34">
        <f t="shared" ref="M34:M38" si="13">1/L34</f>
        <v>4.842721071246415</v>
      </c>
    </row>
    <row r="35" spans="1:13" x14ac:dyDescent="0.3">
      <c r="A35">
        <v>24</v>
      </c>
      <c r="B35">
        <f t="shared" si="9"/>
        <v>2.8026238135180774</v>
      </c>
      <c r="C35">
        <f t="shared" si="10"/>
        <v>2.8026238135180774</v>
      </c>
      <c r="D35" t="s">
        <v>23</v>
      </c>
      <c r="E35" t="s">
        <v>19</v>
      </c>
      <c r="F35">
        <v>1</v>
      </c>
      <c r="G35">
        <f t="shared" si="11"/>
        <v>20</v>
      </c>
      <c r="I35">
        <v>2050</v>
      </c>
      <c r="J35" t="s">
        <v>28</v>
      </c>
      <c r="K35">
        <f t="shared" si="12"/>
        <v>22.5</v>
      </c>
      <c r="L35" cm="1">
        <f t="array" ref="L35">STOWA2024_NDJF_T(A35*60,K35,I35,J35,"")</f>
        <v>0.49017270927245243</v>
      </c>
      <c r="M35">
        <f t="shared" si="13"/>
        <v>2.0400972577283376</v>
      </c>
    </row>
    <row r="36" spans="1:13" x14ac:dyDescent="0.3">
      <c r="A36">
        <v>24</v>
      </c>
      <c r="B36">
        <f t="shared" si="9"/>
        <v>1.1352403959640864</v>
      </c>
      <c r="C36">
        <f t="shared" si="10"/>
        <v>1.1352403959640864</v>
      </c>
      <c r="D36" t="s">
        <v>23</v>
      </c>
      <c r="E36" t="s">
        <v>19</v>
      </c>
      <c r="F36">
        <v>1</v>
      </c>
      <c r="G36">
        <f t="shared" si="11"/>
        <v>25</v>
      </c>
      <c r="I36">
        <v>2050</v>
      </c>
      <c r="J36" t="s">
        <v>28</v>
      </c>
      <c r="K36">
        <f t="shared" si="12"/>
        <v>27.5</v>
      </c>
      <c r="L36" cm="1">
        <f t="array" ref="L36">STOWA2024_NDJF_T(A36*60,K36,I36,J36,"")</f>
        <v>1.1051471699625981</v>
      </c>
      <c r="M36">
        <f t="shared" si="13"/>
        <v>0.90485686176425117</v>
      </c>
    </row>
    <row r="37" spans="1:13" x14ac:dyDescent="0.3">
      <c r="A37">
        <v>24</v>
      </c>
      <c r="B37">
        <f t="shared" si="9"/>
        <v>0.48487576886336081</v>
      </c>
      <c r="C37">
        <f t="shared" si="10"/>
        <v>0.48487576886336081</v>
      </c>
      <c r="D37" t="s">
        <v>23</v>
      </c>
      <c r="E37" t="s">
        <v>19</v>
      </c>
      <c r="F37">
        <v>1</v>
      </c>
      <c r="G37">
        <f t="shared" si="11"/>
        <v>30</v>
      </c>
      <c r="I37">
        <v>2050</v>
      </c>
      <c r="J37" t="s">
        <v>28</v>
      </c>
      <c r="K37">
        <f t="shared" si="12"/>
        <v>32.5</v>
      </c>
      <c r="L37" cm="1">
        <f t="array" ref="L37">STOWA2024_NDJF_T(A37*60,K37,I37,J37,"")</f>
        <v>2.381059568879178</v>
      </c>
      <c r="M37">
        <f t="shared" si="13"/>
        <v>0.41998109290089036</v>
      </c>
    </row>
    <row r="38" spans="1:13" x14ac:dyDescent="0.3">
      <c r="A38">
        <v>24</v>
      </c>
      <c r="B38">
        <f t="shared" si="9"/>
        <v>0.21694150787686231</v>
      </c>
      <c r="C38">
        <f t="shared" si="10"/>
        <v>0.21694150787686231</v>
      </c>
      <c r="D38" t="s">
        <v>23</v>
      </c>
      <c r="E38" t="s">
        <v>19</v>
      </c>
      <c r="F38">
        <v>1</v>
      </c>
      <c r="G38">
        <f t="shared" si="11"/>
        <v>35</v>
      </c>
      <c r="I38">
        <v>2050</v>
      </c>
      <c r="J38" t="s">
        <v>28</v>
      </c>
      <c r="K38">
        <f t="shared" si="12"/>
        <v>37.5</v>
      </c>
      <c r="L38" cm="1">
        <f t="array" ref="L38">STOWA2024_NDJF_T(A38*60,K38,I38,J38,"")</f>
        <v>4.9251479699471323</v>
      </c>
      <c r="M38">
        <f t="shared" si="13"/>
        <v>0.20303958502402805</v>
      </c>
    </row>
    <row r="39" spans="1:13" x14ac:dyDescent="0.3">
      <c r="A39">
        <v>24</v>
      </c>
      <c r="B39">
        <f>M38-M39</f>
        <v>0.10122043462816165</v>
      </c>
      <c r="C39">
        <f t="shared" si="10"/>
        <v>0.10122043462816165</v>
      </c>
      <c r="D39" t="s">
        <v>23</v>
      </c>
      <c r="E39" t="s">
        <v>19</v>
      </c>
      <c r="F39">
        <v>1</v>
      </c>
      <c r="G39">
        <f>G38+5</f>
        <v>40</v>
      </c>
      <c r="I39">
        <v>2050</v>
      </c>
      <c r="J39" t="s">
        <v>28</v>
      </c>
      <c r="K39">
        <f>AVERAGE(G39:G40)</f>
        <v>42.5</v>
      </c>
      <c r="L39" cm="1">
        <f t="array" ref="L39">STOWA2024_NDJF_T(A39*60,K39,I39,J39,"")</f>
        <v>9.8213351428691293</v>
      </c>
      <c r="M39">
        <f>1/L39</f>
        <v>0.10181915039586641</v>
      </c>
    </row>
    <row r="40" spans="1:13" x14ac:dyDescent="0.3">
      <c r="A40">
        <v>24</v>
      </c>
      <c r="B40">
        <f t="shared" ref="B40:B62" si="14">M39-M40</f>
        <v>4.9040065525931674E-2</v>
      </c>
      <c r="C40">
        <f t="shared" si="10"/>
        <v>4.9040065525931674E-2</v>
      </c>
      <c r="D40" t="s">
        <v>23</v>
      </c>
      <c r="E40" t="s">
        <v>19</v>
      </c>
      <c r="F40">
        <v>1</v>
      </c>
      <c r="G40">
        <f t="shared" ref="G40:G63" si="15">G39+5</f>
        <v>45</v>
      </c>
      <c r="I40">
        <v>2050</v>
      </c>
      <c r="J40" t="s">
        <v>28</v>
      </c>
      <c r="K40">
        <f t="shared" ref="K40:K62" si="16">AVERAGE(G40:G41)</f>
        <v>47.5</v>
      </c>
      <c r="L40" cm="1">
        <f t="array" ref="L40">STOWA2024_NDJF_T(A40*60,K40,I40,J40,"")</f>
        <v>18.946899182968661</v>
      </c>
      <c r="M40">
        <f t="shared" ref="M40:M62" si="17">1/L40</f>
        <v>5.2779084869934732E-2</v>
      </c>
    </row>
    <row r="41" spans="1:13" x14ac:dyDescent="0.3">
      <c r="A41">
        <v>24</v>
      </c>
      <c r="B41">
        <f t="shared" si="14"/>
        <v>2.4585191749774613E-2</v>
      </c>
      <c r="C41">
        <f t="shared" si="10"/>
        <v>2.4585191749774613E-2</v>
      </c>
      <c r="D41" t="s">
        <v>23</v>
      </c>
      <c r="E41" t="s">
        <v>19</v>
      </c>
      <c r="F41">
        <v>1</v>
      </c>
      <c r="G41">
        <f t="shared" si="15"/>
        <v>50</v>
      </c>
      <c r="I41">
        <v>2050</v>
      </c>
      <c r="J41" t="s">
        <v>28</v>
      </c>
      <c r="K41">
        <f t="shared" si="16"/>
        <v>52.5</v>
      </c>
      <c r="L41" cm="1">
        <f t="array" ref="L41">STOWA2024_NDJF_T(A41*60,K41,I41,J41,"")</f>
        <v>35.468673862743252</v>
      </c>
      <c r="M41">
        <f t="shared" si="17"/>
        <v>2.8193893120160119E-2</v>
      </c>
    </row>
    <row r="42" spans="1:13" x14ac:dyDescent="0.3">
      <c r="A42">
        <v>24</v>
      </c>
      <c r="B42">
        <f t="shared" si="14"/>
        <v>1.2713848231252932E-2</v>
      </c>
      <c r="C42">
        <f t="shared" si="10"/>
        <v>1.2713848231252932E-2</v>
      </c>
      <c r="D42" t="s">
        <v>23</v>
      </c>
      <c r="E42" t="s">
        <v>19</v>
      </c>
      <c r="F42">
        <v>1</v>
      </c>
      <c r="G42">
        <f t="shared" si="15"/>
        <v>55</v>
      </c>
      <c r="I42">
        <v>2050</v>
      </c>
      <c r="J42" t="s">
        <v>28</v>
      </c>
      <c r="K42">
        <f t="shared" si="16"/>
        <v>57.5</v>
      </c>
      <c r="L42" cm="1">
        <f t="array" ref="L42">STOWA2024_NDJF_T(A42*60,K42,I42,J42,"")</f>
        <v>64.599295879082874</v>
      </c>
      <c r="M42">
        <f t="shared" si="17"/>
        <v>1.5480044888907188E-2</v>
      </c>
    </row>
    <row r="43" spans="1:13" x14ac:dyDescent="0.3">
      <c r="A43">
        <v>24</v>
      </c>
      <c r="B43">
        <f t="shared" si="14"/>
        <v>6.7642402890289235E-3</v>
      </c>
      <c r="C43">
        <f t="shared" si="10"/>
        <v>6.7642402890289235E-3</v>
      </c>
      <c r="D43" t="s">
        <v>23</v>
      </c>
      <c r="E43" t="s">
        <v>19</v>
      </c>
      <c r="F43">
        <v>1</v>
      </c>
      <c r="G43">
        <f t="shared" si="15"/>
        <v>60</v>
      </c>
      <c r="I43">
        <v>2050</v>
      </c>
      <c r="J43" t="s">
        <v>28</v>
      </c>
      <c r="K43">
        <f t="shared" si="16"/>
        <v>62.5</v>
      </c>
      <c r="L43" cm="1">
        <f t="array" ref="L43">STOWA2024_NDJF_T(A43*60,K43,I43,J43,"")</f>
        <v>114.7341003966481</v>
      </c>
      <c r="M43">
        <f t="shared" si="17"/>
        <v>8.715804599878264E-3</v>
      </c>
    </row>
    <row r="44" spans="1:13" x14ac:dyDescent="0.3">
      <c r="A44">
        <v>24</v>
      </c>
      <c r="B44">
        <f t="shared" si="14"/>
        <v>3.6937401011901605E-3</v>
      </c>
      <c r="C44">
        <f t="shared" si="10"/>
        <v>3.6937401011901605E-3</v>
      </c>
      <c r="D44" t="s">
        <v>23</v>
      </c>
      <c r="E44" t="s">
        <v>19</v>
      </c>
      <c r="F44">
        <v>1</v>
      </c>
      <c r="G44">
        <f t="shared" si="15"/>
        <v>65</v>
      </c>
      <c r="I44">
        <v>2050</v>
      </c>
      <c r="J44" t="s">
        <v>28</v>
      </c>
      <c r="K44">
        <f t="shared" si="16"/>
        <v>67.5</v>
      </c>
      <c r="L44" cm="1">
        <f t="array" ref="L44">STOWA2024_NDJF_T(A44*60,K44,I44,J44,"")</f>
        <v>199.12129767772328</v>
      </c>
      <c r="M44">
        <f t="shared" si="17"/>
        <v>5.0220644986881035E-3</v>
      </c>
    </row>
    <row r="45" spans="1:13" x14ac:dyDescent="0.3">
      <c r="A45">
        <v>24</v>
      </c>
      <c r="B45">
        <f t="shared" si="14"/>
        <v>2.0659265176816394E-3</v>
      </c>
      <c r="C45">
        <f t="shared" si="10"/>
        <v>2.0659265176816394E-3</v>
      </c>
      <c r="D45" t="s">
        <v>23</v>
      </c>
      <c r="E45" t="s">
        <v>19</v>
      </c>
      <c r="F45">
        <v>1</v>
      </c>
      <c r="G45">
        <f t="shared" si="15"/>
        <v>70</v>
      </c>
      <c r="I45">
        <v>2050</v>
      </c>
      <c r="J45" t="s">
        <v>28</v>
      </c>
      <c r="K45">
        <f t="shared" si="16"/>
        <v>72.5</v>
      </c>
      <c r="L45" cm="1">
        <f t="array" ref="L45">STOWA2024_NDJF_T(A45*60,K45,I45,J45,"")</f>
        <v>338.27920294151295</v>
      </c>
      <c r="M45">
        <f t="shared" si="17"/>
        <v>2.9561379810064642E-3</v>
      </c>
    </row>
    <row r="46" spans="1:13" x14ac:dyDescent="0.3">
      <c r="A46">
        <v>24</v>
      </c>
      <c r="B46">
        <f t="shared" si="14"/>
        <v>1.1813970571126888E-3</v>
      </c>
      <c r="C46">
        <f t="shared" si="10"/>
        <v>1.1813970571126888E-3</v>
      </c>
      <c r="D46" t="s">
        <v>23</v>
      </c>
      <c r="E46" t="s">
        <v>19</v>
      </c>
      <c r="F46">
        <v>1</v>
      </c>
      <c r="G46">
        <f t="shared" si="15"/>
        <v>75</v>
      </c>
      <c r="I46">
        <v>2050</v>
      </c>
      <c r="J46" t="s">
        <v>28</v>
      </c>
      <c r="K46">
        <f t="shared" si="16"/>
        <v>77.5</v>
      </c>
      <c r="L46" cm="1">
        <f t="array" ref="L46">STOWA2024_NDJF_T(A46*60,K46,I46,J46,"")</f>
        <v>563.46252376149835</v>
      </c>
      <c r="M46">
        <f t="shared" si="17"/>
        <v>1.7747409238937754E-3</v>
      </c>
    </row>
    <row r="47" spans="1:13" x14ac:dyDescent="0.3">
      <c r="A47">
        <v>24</v>
      </c>
      <c r="B47">
        <f t="shared" si="14"/>
        <v>6.8954868361657991E-4</v>
      </c>
      <c r="C47">
        <f t="shared" si="10"/>
        <v>6.8954868361657991E-4</v>
      </c>
      <c r="D47" t="s">
        <v>23</v>
      </c>
      <c r="E47" t="s">
        <v>19</v>
      </c>
      <c r="F47">
        <v>1</v>
      </c>
      <c r="G47">
        <f t="shared" si="15"/>
        <v>80</v>
      </c>
      <c r="I47">
        <v>2050</v>
      </c>
      <c r="J47" t="s">
        <v>28</v>
      </c>
      <c r="K47">
        <f t="shared" si="16"/>
        <v>82.5</v>
      </c>
      <c r="L47" cm="1">
        <f t="array" ref="L47">STOWA2024_NDJF_T(A47*60,K47,I47,J47,"")</f>
        <v>921.49571558359605</v>
      </c>
      <c r="M47">
        <f t="shared" si="17"/>
        <v>1.0851922402771955E-3</v>
      </c>
    </row>
    <row r="48" spans="1:13" x14ac:dyDescent="0.3">
      <c r="A48">
        <v>24</v>
      </c>
      <c r="B48">
        <f t="shared" si="14"/>
        <v>4.1022359375210253E-4</v>
      </c>
      <c r="C48">
        <f t="shared" si="10"/>
        <v>4.1022359375210253E-4</v>
      </c>
      <c r="D48" t="s">
        <v>23</v>
      </c>
      <c r="E48" t="s">
        <v>19</v>
      </c>
      <c r="F48">
        <v>1</v>
      </c>
      <c r="G48">
        <f t="shared" si="15"/>
        <v>85</v>
      </c>
      <c r="I48">
        <v>2050</v>
      </c>
      <c r="J48" t="s">
        <v>28</v>
      </c>
      <c r="K48">
        <f t="shared" si="16"/>
        <v>87.5</v>
      </c>
      <c r="L48" cm="1">
        <f t="array" ref="L48">STOWA2024_NDJF_T(A48*60,K48,I48,J48,"")</f>
        <v>1481.5502988890662</v>
      </c>
      <c r="M48">
        <f t="shared" si="17"/>
        <v>6.7496864652509298E-4</v>
      </c>
    </row>
    <row r="49" spans="1:13" x14ac:dyDescent="0.3">
      <c r="A49">
        <v>24</v>
      </c>
      <c r="B49">
        <f t="shared" si="14"/>
        <v>2.4841536320588663E-4</v>
      </c>
      <c r="C49">
        <f t="shared" si="10"/>
        <v>2.4841536320588663E-4</v>
      </c>
      <c r="D49" t="s">
        <v>23</v>
      </c>
      <c r="E49" t="s">
        <v>19</v>
      </c>
      <c r="F49">
        <v>1</v>
      </c>
      <c r="G49">
        <f t="shared" si="15"/>
        <v>90</v>
      </c>
      <c r="I49">
        <v>2050</v>
      </c>
      <c r="J49" t="s">
        <v>28</v>
      </c>
      <c r="K49">
        <f t="shared" si="16"/>
        <v>92.5</v>
      </c>
      <c r="L49" cm="1">
        <f t="array" ref="L49">STOWA2024_NDJF_T(A49*60,K49,I49,J49,"")</f>
        <v>2344.3729988866626</v>
      </c>
      <c r="M49">
        <f t="shared" si="17"/>
        <v>4.2655328331920635E-4</v>
      </c>
    </row>
    <row r="50" spans="1:13" x14ac:dyDescent="0.3">
      <c r="A50">
        <v>24</v>
      </c>
      <c r="B50">
        <f t="shared" si="14"/>
        <v>1.5295075137235843E-4</v>
      </c>
      <c r="C50">
        <f t="shared" si="10"/>
        <v>1.5295075137235843E-4</v>
      </c>
      <c r="D50" t="s">
        <v>23</v>
      </c>
      <c r="E50" t="s">
        <v>19</v>
      </c>
      <c r="F50">
        <v>1</v>
      </c>
      <c r="G50">
        <f t="shared" si="15"/>
        <v>95</v>
      </c>
      <c r="I50">
        <v>2050</v>
      </c>
      <c r="J50" t="s">
        <v>28</v>
      </c>
      <c r="K50">
        <f t="shared" si="16"/>
        <v>97.5</v>
      </c>
      <c r="L50" cm="1">
        <f t="array" ref="L50">STOWA2024_NDJF_T(A50*60,K50,I50,J50,"")</f>
        <v>3654.9369367468698</v>
      </c>
      <c r="M50">
        <f t="shared" si="17"/>
        <v>2.7360253194684791E-4</v>
      </c>
    </row>
    <row r="51" spans="1:13" x14ac:dyDescent="0.3">
      <c r="A51">
        <v>24</v>
      </c>
      <c r="B51">
        <f t="shared" si="14"/>
        <v>9.5641127172874676E-5</v>
      </c>
      <c r="C51">
        <f t="shared" si="10"/>
        <v>9.5641127172874676E-5</v>
      </c>
      <c r="D51" t="s">
        <v>23</v>
      </c>
      <c r="E51" t="s">
        <v>19</v>
      </c>
      <c r="F51">
        <v>1</v>
      </c>
      <c r="G51">
        <f t="shared" si="15"/>
        <v>100</v>
      </c>
      <c r="I51">
        <v>2050</v>
      </c>
      <c r="J51" t="s">
        <v>28</v>
      </c>
      <c r="K51">
        <f t="shared" si="16"/>
        <v>102.5</v>
      </c>
      <c r="L51" cm="1">
        <f t="array" ref="L51">STOWA2024_NDJF_T(A51*60,K51,I51,J51,"")</f>
        <v>5619.1959221163079</v>
      </c>
      <c r="M51">
        <f t="shared" si="17"/>
        <v>1.7796140477397324E-4</v>
      </c>
    </row>
    <row r="52" spans="1:13" x14ac:dyDescent="0.3">
      <c r="A52">
        <v>24</v>
      </c>
      <c r="B52">
        <f t="shared" si="14"/>
        <v>6.0683927920185664E-5</v>
      </c>
      <c r="C52">
        <f t="shared" si="10"/>
        <v>6.0683927920185664E-5</v>
      </c>
      <c r="D52" t="s">
        <v>23</v>
      </c>
      <c r="E52" t="s">
        <v>19</v>
      </c>
      <c r="F52">
        <v>1</v>
      </c>
      <c r="G52">
        <f t="shared" si="15"/>
        <v>105</v>
      </c>
      <c r="I52">
        <v>2050</v>
      </c>
      <c r="J52" t="s">
        <v>28</v>
      </c>
      <c r="K52">
        <f t="shared" si="16"/>
        <v>107.5</v>
      </c>
      <c r="L52" cm="1">
        <f t="array" ref="L52">STOWA2024_NDJF_T(A52*60,K52,I52,J52,"")</f>
        <v>8526.7864455058334</v>
      </c>
      <c r="M52">
        <f t="shared" si="17"/>
        <v>1.1727747685378757E-4</v>
      </c>
    </row>
    <row r="53" spans="1:13" x14ac:dyDescent="0.3">
      <c r="A53">
        <v>24</v>
      </c>
      <c r="B53">
        <f t="shared" si="14"/>
        <v>3.903235393850493E-5</v>
      </c>
      <c r="C53">
        <f t="shared" si="10"/>
        <v>3.903235393850493E-5</v>
      </c>
      <c r="D53" t="s">
        <v>23</v>
      </c>
      <c r="E53" t="s">
        <v>19</v>
      </c>
      <c r="F53">
        <v>1</v>
      </c>
      <c r="G53">
        <f t="shared" si="15"/>
        <v>110</v>
      </c>
      <c r="I53">
        <v>2050</v>
      </c>
      <c r="J53" t="s">
        <v>28</v>
      </c>
      <c r="K53">
        <f t="shared" si="16"/>
        <v>112.5</v>
      </c>
      <c r="L53" cm="1">
        <f t="array" ref="L53">STOWA2024_NDJF_T(A53*60,K53,I53,J53,"")</f>
        <v>12780.349275988965</v>
      </c>
      <c r="M53">
        <f t="shared" si="17"/>
        <v>7.8245122915282641E-5</v>
      </c>
    </row>
    <row r="54" spans="1:13" x14ac:dyDescent="0.3">
      <c r="A54">
        <v>24</v>
      </c>
      <c r="B54">
        <f t="shared" si="14"/>
        <v>2.5431819200797523E-5</v>
      </c>
      <c r="C54">
        <f t="shared" si="10"/>
        <v>2.5431819200797523E-5</v>
      </c>
      <c r="D54" t="s">
        <v>23</v>
      </c>
      <c r="E54" t="s">
        <v>19</v>
      </c>
      <c r="F54">
        <v>1</v>
      </c>
      <c r="G54">
        <f t="shared" si="15"/>
        <v>115</v>
      </c>
      <c r="I54">
        <v>2050</v>
      </c>
      <c r="J54" t="s">
        <v>28</v>
      </c>
      <c r="K54">
        <f t="shared" si="16"/>
        <v>117.5</v>
      </c>
      <c r="L54" cm="1">
        <f t="array" ref="L54">STOWA2024_NDJF_T(A54*60,K54,I54,J54,"")</f>
        <v>18934.623090540153</v>
      </c>
      <c r="M54">
        <f t="shared" si="17"/>
        <v>5.2813303714485118E-5</v>
      </c>
    </row>
    <row r="55" spans="1:13" x14ac:dyDescent="0.3">
      <c r="A55">
        <v>24</v>
      </c>
      <c r="B55">
        <f t="shared" si="14"/>
        <v>1.6772753318135364E-5</v>
      </c>
      <c r="C55">
        <f t="shared" si="10"/>
        <v>1.6772753318135364E-5</v>
      </c>
      <c r="D55" t="s">
        <v>23</v>
      </c>
      <c r="E55" t="s">
        <v>19</v>
      </c>
      <c r="F55">
        <v>1</v>
      </c>
      <c r="G55">
        <f t="shared" si="15"/>
        <v>120</v>
      </c>
      <c r="I55">
        <v>2050</v>
      </c>
      <c r="J55" t="s">
        <v>28</v>
      </c>
      <c r="K55">
        <f t="shared" si="16"/>
        <v>122.5</v>
      </c>
      <c r="L55" cm="1">
        <f t="array" ref="L55">STOWA2024_NDJF_T(A55*60,K55,I55,J55,"")</f>
        <v>27746.524095849592</v>
      </c>
      <c r="M55">
        <f t="shared" si="17"/>
        <v>3.6040550396349754E-5</v>
      </c>
    </row>
    <row r="56" spans="1:13" x14ac:dyDescent="0.3">
      <c r="A56">
        <v>24</v>
      </c>
      <c r="B56">
        <f t="shared" si="14"/>
        <v>1.1189596876287105E-5</v>
      </c>
      <c r="C56">
        <f t="shared" si="10"/>
        <v>1.1189596876287105E-5</v>
      </c>
      <c r="D56" t="s">
        <v>23</v>
      </c>
      <c r="E56" t="s">
        <v>19</v>
      </c>
      <c r="F56">
        <v>1</v>
      </c>
      <c r="G56">
        <f t="shared" si="15"/>
        <v>125</v>
      </c>
      <c r="I56">
        <v>2050</v>
      </c>
      <c r="J56" t="s">
        <v>28</v>
      </c>
      <c r="K56">
        <f t="shared" si="16"/>
        <v>127.5</v>
      </c>
      <c r="L56" cm="1">
        <f t="array" ref="L56">STOWA2024_NDJF_T(A56*60,K56,I56,J56,"")</f>
        <v>40239.90464561776</v>
      </c>
      <c r="M56">
        <f t="shared" si="17"/>
        <v>2.4850953520062649E-5</v>
      </c>
    </row>
    <row r="57" spans="1:13" x14ac:dyDescent="0.3">
      <c r="A57">
        <v>24</v>
      </c>
      <c r="B57">
        <f t="shared" si="14"/>
        <v>7.546404071633099E-6</v>
      </c>
      <c r="C57">
        <f t="shared" si="10"/>
        <v>7.546404071633099E-6</v>
      </c>
      <c r="D57" t="s">
        <v>23</v>
      </c>
      <c r="E57" t="s">
        <v>19</v>
      </c>
      <c r="F57">
        <v>1</v>
      </c>
      <c r="G57">
        <f t="shared" si="15"/>
        <v>130</v>
      </c>
      <c r="I57">
        <v>2050</v>
      </c>
      <c r="J57" t="s">
        <v>28</v>
      </c>
      <c r="K57">
        <f t="shared" si="16"/>
        <v>132.5</v>
      </c>
      <c r="L57" cm="1">
        <f t="array" ref="L57">STOWA2024_NDJF_T(A57*60,K57,I57,J57,"")</f>
        <v>57788.271401122991</v>
      </c>
      <c r="M57">
        <f t="shared" si="17"/>
        <v>1.730454944842955E-5</v>
      </c>
    </row>
    <row r="58" spans="1:13" x14ac:dyDescent="0.3">
      <c r="A58">
        <v>24</v>
      </c>
      <c r="B58">
        <f t="shared" si="14"/>
        <v>5.1420300652186177E-6</v>
      </c>
      <c r="C58">
        <f t="shared" si="10"/>
        <v>5.1420300652186177E-6</v>
      </c>
      <c r="D58" t="s">
        <v>23</v>
      </c>
      <c r="E58" t="s">
        <v>19</v>
      </c>
      <c r="F58">
        <v>1</v>
      </c>
      <c r="G58">
        <f t="shared" si="15"/>
        <v>135</v>
      </c>
      <c r="I58">
        <v>2050</v>
      </c>
      <c r="J58" t="s">
        <v>28</v>
      </c>
      <c r="K58">
        <f t="shared" si="16"/>
        <v>137.5</v>
      </c>
      <c r="L58" cm="1">
        <f t="array" ref="L58">STOWA2024_NDJF_T(A58*60,K58,I58,J58,"")</f>
        <v>82219.807302456917</v>
      </c>
      <c r="M58">
        <f t="shared" si="17"/>
        <v>1.2162519383210932E-5</v>
      </c>
    </row>
    <row r="59" spans="1:13" x14ac:dyDescent="0.3">
      <c r="A59">
        <v>24</v>
      </c>
      <c r="B59">
        <f t="shared" si="14"/>
        <v>3.5380526421243842E-6</v>
      </c>
      <c r="C59">
        <f t="shared" si="10"/>
        <v>3.5380526421243842E-6</v>
      </c>
      <c r="D59" t="s">
        <v>23</v>
      </c>
      <c r="E59" t="s">
        <v>19</v>
      </c>
      <c r="F59">
        <v>1</v>
      </c>
      <c r="G59">
        <f t="shared" si="15"/>
        <v>140</v>
      </c>
      <c r="I59">
        <v>2050</v>
      </c>
      <c r="J59" t="s">
        <v>28</v>
      </c>
      <c r="K59">
        <f t="shared" si="16"/>
        <v>142.5</v>
      </c>
      <c r="L59" cm="1">
        <f t="array" ref="L59">STOWA2024_NDJF_T(A59*60,K59,I59,J59,"")</f>
        <v>115949.19779051935</v>
      </c>
      <c r="M59">
        <f t="shared" si="17"/>
        <v>8.6244667410865478E-6</v>
      </c>
    </row>
    <row r="60" spans="1:13" x14ac:dyDescent="0.3">
      <c r="A60">
        <v>24</v>
      </c>
      <c r="B60">
        <f t="shared" si="14"/>
        <v>2.4571947692446705E-6</v>
      </c>
      <c r="C60">
        <f t="shared" si="10"/>
        <v>2.4571947692446705E-6</v>
      </c>
      <c r="D60" t="s">
        <v>23</v>
      </c>
      <c r="E60" t="s">
        <v>19</v>
      </c>
      <c r="F60">
        <v>1</v>
      </c>
      <c r="G60">
        <f t="shared" si="15"/>
        <v>145</v>
      </c>
      <c r="I60">
        <v>2050</v>
      </c>
      <c r="J60" t="s">
        <v>28</v>
      </c>
      <c r="K60">
        <f t="shared" si="16"/>
        <v>147.5</v>
      </c>
      <c r="L60" cm="1">
        <f t="array" ref="L60">STOWA2024_NDJF_T(A60*60,K60,I60,J60,"")</f>
        <v>162146.24627643047</v>
      </c>
      <c r="M60">
        <f t="shared" si="17"/>
        <v>6.1672719718418774E-6</v>
      </c>
    </row>
    <row r="61" spans="1:13" x14ac:dyDescent="0.3">
      <c r="A61">
        <v>24</v>
      </c>
      <c r="B61">
        <f t="shared" si="14"/>
        <v>1.7216092120725693E-6</v>
      </c>
      <c r="C61">
        <f t="shared" si="10"/>
        <v>1.7216092120725693E-6</v>
      </c>
      <c r="D61" t="s">
        <v>23</v>
      </c>
      <c r="E61" t="s">
        <v>19</v>
      </c>
      <c r="F61">
        <v>1</v>
      </c>
      <c r="G61">
        <f t="shared" si="15"/>
        <v>150</v>
      </c>
      <c r="I61">
        <v>2050</v>
      </c>
      <c r="J61" t="s">
        <v>28</v>
      </c>
      <c r="K61">
        <f t="shared" si="16"/>
        <v>152.5</v>
      </c>
      <c r="L61" cm="1">
        <f t="array" ref="L61">STOWA2024_NDJF_T(A61*60,K61,I61,J61,"")</f>
        <v>224938.33968906169</v>
      </c>
      <c r="M61">
        <f t="shared" si="17"/>
        <v>4.4456627597693081E-6</v>
      </c>
    </row>
    <row r="62" spans="1:13" x14ac:dyDescent="0.3">
      <c r="A62">
        <v>24</v>
      </c>
      <c r="B62">
        <f t="shared" si="14"/>
        <v>1.2164617862463792E-6</v>
      </c>
      <c r="C62">
        <f t="shared" si="10"/>
        <v>1.2164617862463792E-6</v>
      </c>
      <c r="D62" t="s">
        <v>23</v>
      </c>
      <c r="E62" t="s">
        <v>19</v>
      </c>
      <c r="F62">
        <v>1</v>
      </c>
      <c r="G62">
        <f t="shared" si="15"/>
        <v>155</v>
      </c>
      <c r="I62">
        <v>2050</v>
      </c>
      <c r="J62" t="s">
        <v>28</v>
      </c>
      <c r="K62">
        <f t="shared" si="16"/>
        <v>157.5</v>
      </c>
      <c r="L62" cm="1">
        <f t="array" ref="L62">STOWA2024_NDJF_T(A62*60,K62,I62,J62,"")</f>
        <v>309674.12935870636</v>
      </c>
      <c r="M62">
        <f t="shared" si="17"/>
        <v>3.2292009735229289E-6</v>
      </c>
    </row>
    <row r="63" spans="1:13" x14ac:dyDescent="0.3">
      <c r="A63">
        <v>24</v>
      </c>
      <c r="B63" s="1">
        <f>M62</f>
        <v>3.2292009735229289E-6</v>
      </c>
      <c r="C63">
        <f t="shared" si="10"/>
        <v>3.2292009735229289E-6</v>
      </c>
      <c r="D63" t="s">
        <v>23</v>
      </c>
      <c r="E63" t="s">
        <v>19</v>
      </c>
      <c r="F63">
        <v>1</v>
      </c>
      <c r="G63">
        <f t="shared" si="15"/>
        <v>160</v>
      </c>
      <c r="I63">
        <v>2050</v>
      </c>
      <c r="J63" t="s">
        <v>28</v>
      </c>
      <c r="K63" s="1">
        <v>999</v>
      </c>
      <c r="L63" cm="1">
        <f t="array" ref="L63">STOWA2024_NDJF_T(A63*60,K63,I63,J63,"")</f>
        <v>854152779899625.63</v>
      </c>
      <c r="M63">
        <f>1/L63</f>
        <v>1.1707507410062089E-15</v>
      </c>
    </row>
    <row r="64" spans="1:13" x14ac:dyDescent="0.3">
      <c r="A64">
        <v>48</v>
      </c>
      <c r="B64" s="1">
        <f>365.25*24/A64 - M64</f>
        <v>161.97005705545547</v>
      </c>
      <c r="C64">
        <f>B64</f>
        <v>161.97005705545547</v>
      </c>
      <c r="D64" t="s">
        <v>23</v>
      </c>
      <c r="E64" t="s">
        <v>19</v>
      </c>
      <c r="F64">
        <v>1</v>
      </c>
      <c r="G64">
        <v>10</v>
      </c>
      <c r="I64">
        <v>2050</v>
      </c>
      <c r="J64" t="s">
        <v>28</v>
      </c>
      <c r="K64" s="1">
        <v>12.5</v>
      </c>
      <c r="L64" cm="1">
        <f t="array" ref="L64">STOWA2024_NDJF_T(A64*60,K64,I64,J64,"")</f>
        <v>4.8414561235286493E-2</v>
      </c>
      <c r="M64">
        <f>1/L64</f>
        <v>20.654942944544533</v>
      </c>
    </row>
    <row r="65" spans="1:13" x14ac:dyDescent="0.3">
      <c r="A65">
        <v>48</v>
      </c>
      <c r="B65">
        <f t="shared" ref="B65:B69" si="18">M64-M65</f>
        <v>10.313564200218124</v>
      </c>
      <c r="C65">
        <f t="shared" ref="C65:C94" si="19">B65</f>
        <v>10.313564200218124</v>
      </c>
      <c r="D65" t="s">
        <v>23</v>
      </c>
      <c r="E65" t="s">
        <v>19</v>
      </c>
      <c r="F65">
        <v>1</v>
      </c>
      <c r="G65">
        <f t="shared" ref="G65:G69" si="20">G64+5</f>
        <v>15</v>
      </c>
      <c r="I65">
        <v>2050</v>
      </c>
      <c r="J65" t="s">
        <v>28</v>
      </c>
      <c r="K65">
        <f t="shared" ref="K65:K69" si="21">AVERAGE(G65:G66)</f>
        <v>17.5</v>
      </c>
      <c r="L65" cm="1">
        <f t="array" ref="L65">STOWA2024_NDJF_T(A65*60,K65,I65,J65,"")</f>
        <v>9.6698904925866871E-2</v>
      </c>
      <c r="M65">
        <f t="shared" ref="M65:M69" si="22">1/L65</f>
        <v>10.341378744326409</v>
      </c>
    </row>
    <row r="66" spans="1:13" x14ac:dyDescent="0.3">
      <c r="A66">
        <v>48</v>
      </c>
      <c r="B66">
        <f t="shared" si="18"/>
        <v>5.0282526909360064</v>
      </c>
      <c r="C66">
        <f t="shared" si="19"/>
        <v>5.0282526909360064</v>
      </c>
      <c r="D66" t="s">
        <v>23</v>
      </c>
      <c r="E66" t="s">
        <v>19</v>
      </c>
      <c r="F66">
        <v>1</v>
      </c>
      <c r="G66">
        <f t="shared" si="20"/>
        <v>20</v>
      </c>
      <c r="I66">
        <v>2050</v>
      </c>
      <c r="J66" t="s">
        <v>28</v>
      </c>
      <c r="K66">
        <f t="shared" si="21"/>
        <v>22.5</v>
      </c>
      <c r="L66" cm="1">
        <f t="array" ref="L66">STOWA2024_NDJF_T(A66*60,K66,I66,J66,"")</f>
        <v>0.18821311407845889</v>
      </c>
      <c r="M66">
        <f t="shared" si="22"/>
        <v>5.3131260533904028</v>
      </c>
    </row>
    <row r="67" spans="1:13" x14ac:dyDescent="0.3">
      <c r="A67">
        <v>48</v>
      </c>
      <c r="B67">
        <f t="shared" si="18"/>
        <v>2.517264357010641</v>
      </c>
      <c r="C67">
        <f t="shared" si="19"/>
        <v>2.517264357010641</v>
      </c>
      <c r="D67" t="s">
        <v>23</v>
      </c>
      <c r="E67" t="s">
        <v>19</v>
      </c>
      <c r="F67">
        <v>1</v>
      </c>
      <c r="G67">
        <f t="shared" si="20"/>
        <v>25</v>
      </c>
      <c r="I67">
        <v>2050</v>
      </c>
      <c r="J67" t="s">
        <v>28</v>
      </c>
      <c r="K67">
        <f t="shared" si="21"/>
        <v>27.5</v>
      </c>
      <c r="L67" cm="1">
        <f t="array" ref="L67">STOWA2024_NDJF_T(A67*60,K67,I67,J67,"")</f>
        <v>0.35767148328361736</v>
      </c>
      <c r="M67">
        <f t="shared" si="22"/>
        <v>2.7958616963797618</v>
      </c>
    </row>
    <row r="68" spans="1:13" x14ac:dyDescent="0.3">
      <c r="A68">
        <v>48</v>
      </c>
      <c r="B68">
        <f t="shared" si="18"/>
        <v>1.2914628849880136</v>
      </c>
      <c r="C68">
        <f t="shared" si="19"/>
        <v>1.2914628849880136</v>
      </c>
      <c r="D68" t="s">
        <v>23</v>
      </c>
      <c r="E68" t="s">
        <v>19</v>
      </c>
      <c r="F68">
        <v>1</v>
      </c>
      <c r="G68">
        <f t="shared" si="20"/>
        <v>30</v>
      </c>
      <c r="I68">
        <v>2050</v>
      </c>
      <c r="J68" t="s">
        <v>28</v>
      </c>
      <c r="K68">
        <f t="shared" si="21"/>
        <v>32.5</v>
      </c>
      <c r="L68" cm="1">
        <f t="array" ref="L68">STOWA2024_NDJF_T(A68*60,K68,I68,J68,"")</f>
        <v>0.66471735581529801</v>
      </c>
      <c r="M68">
        <f t="shared" si="22"/>
        <v>1.5043988113917481</v>
      </c>
    </row>
    <row r="69" spans="1:13" x14ac:dyDescent="0.3">
      <c r="A69">
        <v>48</v>
      </c>
      <c r="B69">
        <f t="shared" si="18"/>
        <v>0.67778979734410683</v>
      </c>
      <c r="C69">
        <f t="shared" si="19"/>
        <v>0.67778979734410683</v>
      </c>
      <c r="D69" t="s">
        <v>23</v>
      </c>
      <c r="E69" t="s">
        <v>19</v>
      </c>
      <c r="F69">
        <v>1</v>
      </c>
      <c r="G69">
        <f t="shared" si="20"/>
        <v>35</v>
      </c>
      <c r="I69">
        <v>2050</v>
      </c>
      <c r="J69" t="s">
        <v>28</v>
      </c>
      <c r="K69">
        <f t="shared" si="21"/>
        <v>37.5</v>
      </c>
      <c r="L69" cm="1">
        <f t="array" ref="L69">STOWA2024_NDJF_T(A69*60,K69,I69,J69,"")</f>
        <v>1.2097617894381749</v>
      </c>
      <c r="M69">
        <f t="shared" si="22"/>
        <v>0.82660901404764131</v>
      </c>
    </row>
    <row r="70" spans="1:13" x14ac:dyDescent="0.3">
      <c r="A70">
        <v>48</v>
      </c>
      <c r="B70">
        <f>M69-M70</f>
        <v>0.36356440696628956</v>
      </c>
      <c r="C70">
        <f t="shared" si="19"/>
        <v>0.36356440696628956</v>
      </c>
      <c r="D70" t="s">
        <v>23</v>
      </c>
      <c r="E70" t="s">
        <v>19</v>
      </c>
      <c r="F70">
        <v>1</v>
      </c>
      <c r="G70">
        <f>G69+5</f>
        <v>40</v>
      </c>
      <c r="I70">
        <v>2050</v>
      </c>
      <c r="J70" t="s">
        <v>28</v>
      </c>
      <c r="K70">
        <f>AVERAGE(G70:G71)</f>
        <v>42.5</v>
      </c>
      <c r="L70" cm="1">
        <f t="array" ref="L70">STOWA2024_NDJF_T(A70*60,K70,I70,J70,"")</f>
        <v>2.1596191483649245</v>
      </c>
      <c r="M70">
        <f>1/L70</f>
        <v>0.46304460708135176</v>
      </c>
    </row>
    <row r="71" spans="1:13" x14ac:dyDescent="0.3">
      <c r="A71">
        <v>48</v>
      </c>
      <c r="B71">
        <f t="shared" ref="B71:B93" si="23">M70-M71</f>
        <v>0.19889112936983927</v>
      </c>
      <c r="C71">
        <f t="shared" si="19"/>
        <v>0.19889112936983927</v>
      </c>
      <c r="D71" t="s">
        <v>23</v>
      </c>
      <c r="E71" t="s">
        <v>19</v>
      </c>
      <c r="F71">
        <v>1</v>
      </c>
      <c r="G71">
        <f t="shared" ref="G71:G94" si="24">G70+5</f>
        <v>45</v>
      </c>
      <c r="I71">
        <v>2050</v>
      </c>
      <c r="J71" t="s">
        <v>28</v>
      </c>
      <c r="K71">
        <f t="shared" ref="K71:K93" si="25">AVERAGE(G71:G72)</f>
        <v>47.5</v>
      </c>
      <c r="L71" cm="1">
        <f t="array" ref="L71">STOWA2024_NDJF_T(A71*60,K71,I71,J71,"")</f>
        <v>3.7856779651870447</v>
      </c>
      <c r="M71">
        <f t="shared" ref="M71:M93" si="26">1/L71</f>
        <v>0.26415347771151249</v>
      </c>
    </row>
    <row r="72" spans="1:13" x14ac:dyDescent="0.3">
      <c r="A72">
        <v>48</v>
      </c>
      <c r="B72">
        <f t="shared" si="23"/>
        <v>0.11086129127829603</v>
      </c>
      <c r="C72">
        <f t="shared" si="19"/>
        <v>0.11086129127829603</v>
      </c>
      <c r="D72" t="s">
        <v>23</v>
      </c>
      <c r="E72" t="s">
        <v>19</v>
      </c>
      <c r="F72">
        <v>1</v>
      </c>
      <c r="G72">
        <f t="shared" si="24"/>
        <v>50</v>
      </c>
      <c r="I72">
        <v>2050</v>
      </c>
      <c r="J72" t="s">
        <v>28</v>
      </c>
      <c r="K72">
        <f t="shared" si="25"/>
        <v>52.5</v>
      </c>
      <c r="L72" cm="1">
        <f t="array" ref="L72">STOWA2024_NDJF_T(A72*60,K72,I72,J72,"")</f>
        <v>6.5234897046475471</v>
      </c>
      <c r="M72">
        <f t="shared" si="26"/>
        <v>0.15329218643321646</v>
      </c>
    </row>
    <row r="73" spans="1:13" x14ac:dyDescent="0.3">
      <c r="A73">
        <v>48</v>
      </c>
      <c r="B73">
        <f t="shared" si="23"/>
        <v>6.2891753561025249E-2</v>
      </c>
      <c r="C73">
        <f t="shared" si="19"/>
        <v>6.2891753561025249E-2</v>
      </c>
      <c r="D73" t="s">
        <v>23</v>
      </c>
      <c r="E73" t="s">
        <v>19</v>
      </c>
      <c r="F73">
        <v>1</v>
      </c>
      <c r="G73">
        <f t="shared" si="24"/>
        <v>55</v>
      </c>
      <c r="I73">
        <v>2050</v>
      </c>
      <c r="J73" t="s">
        <v>28</v>
      </c>
      <c r="K73">
        <f t="shared" si="25"/>
        <v>57.5</v>
      </c>
      <c r="L73" cm="1">
        <f t="array" ref="L73">STOWA2024_NDJF_T(A73*60,K73,I73,J73,"")</f>
        <v>11.061893933780242</v>
      </c>
      <c r="M73">
        <f t="shared" si="26"/>
        <v>9.0400432872191211E-2</v>
      </c>
    </row>
    <row r="74" spans="1:13" x14ac:dyDescent="0.3">
      <c r="A74">
        <v>48</v>
      </c>
      <c r="B74">
        <f t="shared" si="23"/>
        <v>3.6274218299936448E-2</v>
      </c>
      <c r="C74">
        <f t="shared" si="19"/>
        <v>3.6274218299936448E-2</v>
      </c>
      <c r="D74" t="s">
        <v>23</v>
      </c>
      <c r="E74" t="s">
        <v>19</v>
      </c>
      <c r="F74">
        <v>1</v>
      </c>
      <c r="G74">
        <f t="shared" si="24"/>
        <v>60</v>
      </c>
      <c r="I74">
        <v>2050</v>
      </c>
      <c r="J74" t="s">
        <v>28</v>
      </c>
      <c r="K74">
        <f t="shared" si="25"/>
        <v>62.5</v>
      </c>
      <c r="L74" cm="1">
        <f t="array" ref="L74">STOWA2024_NDJF_T(A74*60,K74,I74,J74,"")</f>
        <v>18.475335988351244</v>
      </c>
      <c r="M74">
        <f t="shared" si="26"/>
        <v>5.4126214572254763E-2</v>
      </c>
    </row>
    <row r="75" spans="1:13" x14ac:dyDescent="0.3">
      <c r="A75">
        <v>48</v>
      </c>
      <c r="B75">
        <f t="shared" si="23"/>
        <v>2.125098018876502E-2</v>
      </c>
      <c r="C75">
        <f t="shared" si="19"/>
        <v>2.125098018876502E-2</v>
      </c>
      <c r="D75" t="s">
        <v>23</v>
      </c>
      <c r="E75" t="s">
        <v>19</v>
      </c>
      <c r="F75">
        <v>1</v>
      </c>
      <c r="G75">
        <f t="shared" si="24"/>
        <v>65</v>
      </c>
      <c r="I75">
        <v>2050</v>
      </c>
      <c r="J75" t="s">
        <v>28</v>
      </c>
      <c r="K75">
        <f t="shared" si="25"/>
        <v>67.5</v>
      </c>
      <c r="L75" cm="1">
        <f t="array" ref="L75">STOWA2024_NDJF_T(A75*60,K75,I75,J75,"")</f>
        <v>30.418034084107081</v>
      </c>
      <c r="M75">
        <f t="shared" si="26"/>
        <v>3.2875234383489743E-2</v>
      </c>
    </row>
    <row r="76" spans="1:13" x14ac:dyDescent="0.3">
      <c r="A76">
        <v>48</v>
      </c>
      <c r="B76">
        <f t="shared" si="23"/>
        <v>1.2635203509250379E-2</v>
      </c>
      <c r="C76">
        <f t="shared" si="19"/>
        <v>1.2635203509250379E-2</v>
      </c>
      <c r="D76" t="s">
        <v>23</v>
      </c>
      <c r="E76" t="s">
        <v>19</v>
      </c>
      <c r="F76">
        <v>1</v>
      </c>
      <c r="G76">
        <f t="shared" si="24"/>
        <v>70</v>
      </c>
      <c r="I76">
        <v>2050</v>
      </c>
      <c r="J76" t="s">
        <v>28</v>
      </c>
      <c r="K76">
        <f t="shared" si="25"/>
        <v>72.5</v>
      </c>
      <c r="L76" cm="1">
        <f t="array" ref="L76">STOWA2024_NDJF_T(A76*60,K76,I76,J76,"")</f>
        <v>49.407039258658287</v>
      </c>
      <c r="M76">
        <f t="shared" si="26"/>
        <v>2.0240030874239364E-2</v>
      </c>
    </row>
    <row r="77" spans="1:13" x14ac:dyDescent="0.3">
      <c r="A77">
        <v>48</v>
      </c>
      <c r="B77">
        <f t="shared" si="23"/>
        <v>7.6181599855789164E-3</v>
      </c>
      <c r="C77">
        <f t="shared" si="19"/>
        <v>7.6181599855789164E-3</v>
      </c>
      <c r="D77" t="s">
        <v>23</v>
      </c>
      <c r="E77" t="s">
        <v>19</v>
      </c>
      <c r="F77">
        <v>1</v>
      </c>
      <c r="G77">
        <f t="shared" si="24"/>
        <v>75</v>
      </c>
      <c r="I77">
        <v>2050</v>
      </c>
      <c r="J77" t="s">
        <v>28</v>
      </c>
      <c r="K77">
        <f t="shared" si="25"/>
        <v>77.5</v>
      </c>
      <c r="L77" cm="1">
        <f t="array" ref="L77">STOWA2024_NDJF_T(A77*60,K77,I77,J77,"")</f>
        <v>79.227557374113616</v>
      </c>
      <c r="M77">
        <f t="shared" si="26"/>
        <v>1.2621870888660448E-2</v>
      </c>
    </row>
    <row r="78" spans="1:13" x14ac:dyDescent="0.3">
      <c r="A78">
        <v>48</v>
      </c>
      <c r="B78">
        <f t="shared" si="23"/>
        <v>4.6544140834743983E-3</v>
      </c>
      <c r="C78">
        <f t="shared" si="19"/>
        <v>4.6544140834743983E-3</v>
      </c>
      <c r="D78" t="s">
        <v>23</v>
      </c>
      <c r="E78" t="s">
        <v>19</v>
      </c>
      <c r="F78">
        <v>1</v>
      </c>
      <c r="G78">
        <f t="shared" si="24"/>
        <v>80</v>
      </c>
      <c r="I78">
        <v>2050</v>
      </c>
      <c r="J78" t="s">
        <v>28</v>
      </c>
      <c r="K78">
        <f t="shared" si="25"/>
        <v>82.5</v>
      </c>
      <c r="L78" cm="1">
        <f t="array" ref="L78">STOWA2024_NDJF_T(A78*60,K78,I78,J78,"")</f>
        <v>125.51056434332924</v>
      </c>
      <c r="M78">
        <f t="shared" si="26"/>
        <v>7.9674568051860493E-3</v>
      </c>
    </row>
    <row r="79" spans="1:13" x14ac:dyDescent="0.3">
      <c r="A79">
        <v>48</v>
      </c>
      <c r="B79">
        <f t="shared" si="23"/>
        <v>2.879568633246986E-3</v>
      </c>
      <c r="C79">
        <f t="shared" si="19"/>
        <v>2.879568633246986E-3</v>
      </c>
      <c r="D79" t="s">
        <v>23</v>
      </c>
      <c r="E79" t="s">
        <v>19</v>
      </c>
      <c r="F79">
        <v>1</v>
      </c>
      <c r="G79">
        <f t="shared" si="24"/>
        <v>85</v>
      </c>
      <c r="I79">
        <v>2050</v>
      </c>
      <c r="J79" t="s">
        <v>28</v>
      </c>
      <c r="K79">
        <f t="shared" si="25"/>
        <v>87.5</v>
      </c>
      <c r="L79" cm="1">
        <f t="array" ref="L79">STOWA2024_NDJF_T(A79*60,K79,I79,J79,"")</f>
        <v>196.5452003279558</v>
      </c>
      <c r="M79">
        <f t="shared" si="26"/>
        <v>5.0878881719390633E-3</v>
      </c>
    </row>
    <row r="80" spans="1:13" x14ac:dyDescent="0.3">
      <c r="A80">
        <v>48</v>
      </c>
      <c r="B80">
        <f t="shared" si="23"/>
        <v>1.8029486016971378E-3</v>
      </c>
      <c r="C80">
        <f t="shared" si="19"/>
        <v>1.8029486016971378E-3</v>
      </c>
      <c r="D80" t="s">
        <v>23</v>
      </c>
      <c r="E80" t="s">
        <v>19</v>
      </c>
      <c r="F80">
        <v>1</v>
      </c>
      <c r="G80">
        <f t="shared" si="24"/>
        <v>90</v>
      </c>
      <c r="I80">
        <v>2050</v>
      </c>
      <c r="J80" t="s">
        <v>28</v>
      </c>
      <c r="K80">
        <f t="shared" si="25"/>
        <v>92.5</v>
      </c>
      <c r="L80" cm="1">
        <f t="array" ref="L80">STOWA2024_NDJF_T(A80*60,K80,I80,J80,"")</f>
        <v>304.41960304504266</v>
      </c>
      <c r="M80">
        <f t="shared" si="26"/>
        <v>3.2849395702419255E-3</v>
      </c>
    </row>
    <row r="81" spans="1:13" x14ac:dyDescent="0.3">
      <c r="A81">
        <v>48</v>
      </c>
      <c r="B81">
        <f t="shared" si="23"/>
        <v>1.1417660513448132E-3</v>
      </c>
      <c r="C81">
        <f t="shared" si="19"/>
        <v>1.1417660513448132E-3</v>
      </c>
      <c r="D81" t="s">
        <v>23</v>
      </c>
      <c r="E81" t="s">
        <v>19</v>
      </c>
      <c r="F81">
        <v>1</v>
      </c>
      <c r="G81">
        <f t="shared" si="24"/>
        <v>95</v>
      </c>
      <c r="I81">
        <v>2050</v>
      </c>
      <c r="J81" t="s">
        <v>28</v>
      </c>
      <c r="K81">
        <f t="shared" si="25"/>
        <v>97.5</v>
      </c>
      <c r="L81" cm="1">
        <f t="array" ref="L81">STOWA2024_NDJF_T(A81*60,K81,I81,J81,"")</f>
        <v>466.59777716673403</v>
      </c>
      <c r="M81">
        <f t="shared" si="26"/>
        <v>2.1431735188971123E-3</v>
      </c>
    </row>
    <row r="82" spans="1:13" x14ac:dyDescent="0.3">
      <c r="A82">
        <v>48</v>
      </c>
      <c r="B82">
        <f t="shared" si="23"/>
        <v>7.3088792770957143E-4</v>
      </c>
      <c r="C82">
        <f t="shared" si="19"/>
        <v>7.3088792770957143E-4</v>
      </c>
      <c r="D82" t="s">
        <v>23</v>
      </c>
      <c r="E82" t="s">
        <v>19</v>
      </c>
      <c r="F82">
        <v>1</v>
      </c>
      <c r="G82">
        <f t="shared" si="24"/>
        <v>100</v>
      </c>
      <c r="I82">
        <v>2050</v>
      </c>
      <c r="J82" t="s">
        <v>28</v>
      </c>
      <c r="K82">
        <f t="shared" si="25"/>
        <v>102.5</v>
      </c>
      <c r="L82" cm="1">
        <f t="array" ref="L82">STOWA2024_NDJF_T(A82*60,K82,I82,J82,"")</f>
        <v>708.07208275709695</v>
      </c>
      <c r="M82">
        <f t="shared" si="26"/>
        <v>1.4122855911875409E-3</v>
      </c>
    </row>
    <row r="83" spans="1:13" x14ac:dyDescent="0.3">
      <c r="A83">
        <v>48</v>
      </c>
      <c r="B83">
        <f t="shared" si="23"/>
        <v>4.7273191040940628E-4</v>
      </c>
      <c r="C83">
        <f t="shared" si="19"/>
        <v>4.7273191040940628E-4</v>
      </c>
      <c r="D83" t="s">
        <v>23</v>
      </c>
      <c r="E83" t="s">
        <v>19</v>
      </c>
      <c r="F83">
        <v>1</v>
      </c>
      <c r="G83">
        <f t="shared" si="24"/>
        <v>105</v>
      </c>
      <c r="I83">
        <v>2050</v>
      </c>
      <c r="J83" t="s">
        <v>28</v>
      </c>
      <c r="K83">
        <f t="shared" si="25"/>
        <v>107.5</v>
      </c>
      <c r="L83" cm="1">
        <f t="array" ref="L83">STOWA2024_NDJF_T(A83*60,K83,I83,J83,"")</f>
        <v>1064.3351417364509</v>
      </c>
      <c r="M83">
        <f t="shared" si="26"/>
        <v>9.3955368077813458E-4</v>
      </c>
    </row>
    <row r="84" spans="1:13" x14ac:dyDescent="0.3">
      <c r="A84">
        <v>48</v>
      </c>
      <c r="B84">
        <f t="shared" si="23"/>
        <v>3.0878503611352667E-4</v>
      </c>
      <c r="C84">
        <f t="shared" si="19"/>
        <v>3.0878503611352667E-4</v>
      </c>
      <c r="D84" t="s">
        <v>23</v>
      </c>
      <c r="E84" t="s">
        <v>19</v>
      </c>
      <c r="F84">
        <v>1</v>
      </c>
      <c r="G84">
        <f t="shared" si="24"/>
        <v>110</v>
      </c>
      <c r="I84">
        <v>2050</v>
      </c>
      <c r="J84" t="s">
        <v>28</v>
      </c>
      <c r="K84">
        <f t="shared" si="25"/>
        <v>112.5</v>
      </c>
      <c r="L84" cm="1">
        <f t="array" ref="L84">STOWA2024_NDJF_T(A84*60,K84,I84,J84,"")</f>
        <v>1585.3673267664083</v>
      </c>
      <c r="M84">
        <f t="shared" si="26"/>
        <v>6.3076864466460791E-4</v>
      </c>
    </row>
    <row r="85" spans="1:13" x14ac:dyDescent="0.3">
      <c r="A85">
        <v>48</v>
      </c>
      <c r="B85">
        <f t="shared" si="23"/>
        <v>2.0360072558717798E-4</v>
      </c>
      <c r="C85">
        <f t="shared" si="19"/>
        <v>2.0360072558717798E-4</v>
      </c>
      <c r="D85" t="s">
        <v>23</v>
      </c>
      <c r="E85" t="s">
        <v>19</v>
      </c>
      <c r="F85">
        <v>1</v>
      </c>
      <c r="G85">
        <f t="shared" si="24"/>
        <v>115</v>
      </c>
      <c r="I85">
        <v>2050</v>
      </c>
      <c r="J85" t="s">
        <v>28</v>
      </c>
      <c r="K85">
        <f t="shared" si="25"/>
        <v>117.5</v>
      </c>
      <c r="L85" cm="1">
        <f t="array" ref="L85">STOWA2024_NDJF_T(A85*60,K85,I85,J85,"")</f>
        <v>2340.999769270446</v>
      </c>
      <c r="M85">
        <f t="shared" si="26"/>
        <v>4.2716791907742994E-4</v>
      </c>
    </row>
    <row r="86" spans="1:13" x14ac:dyDescent="0.3">
      <c r="A86">
        <v>48</v>
      </c>
      <c r="B86">
        <f t="shared" si="23"/>
        <v>1.3546570773422873E-4</v>
      </c>
      <c r="C86">
        <f t="shared" si="19"/>
        <v>1.3546570773422873E-4</v>
      </c>
      <c r="D86" t="s">
        <v>23</v>
      </c>
      <c r="E86" t="s">
        <v>19</v>
      </c>
      <c r="F86">
        <v>1</v>
      </c>
      <c r="G86">
        <f t="shared" si="24"/>
        <v>120</v>
      </c>
      <c r="I86">
        <v>2050</v>
      </c>
      <c r="J86" t="s">
        <v>28</v>
      </c>
      <c r="K86">
        <f t="shared" si="25"/>
        <v>122.5</v>
      </c>
      <c r="L86" cm="1">
        <f t="array" ref="L86">STOWA2024_NDJF_T(A86*60,K86,I86,J86,"")</f>
        <v>3428.1536481855928</v>
      </c>
      <c r="M86">
        <f t="shared" si="26"/>
        <v>2.9170221134320121E-4</v>
      </c>
    </row>
    <row r="87" spans="1:13" x14ac:dyDescent="0.3">
      <c r="A87">
        <v>48</v>
      </c>
      <c r="B87">
        <f t="shared" si="23"/>
        <v>9.0910697511963398E-5</v>
      </c>
      <c r="C87">
        <f t="shared" si="19"/>
        <v>9.0910697511963398E-5</v>
      </c>
      <c r="D87" t="s">
        <v>23</v>
      </c>
      <c r="E87" t="s">
        <v>19</v>
      </c>
      <c r="F87">
        <v>1</v>
      </c>
      <c r="G87">
        <f t="shared" si="24"/>
        <v>125</v>
      </c>
      <c r="I87">
        <v>2050</v>
      </c>
      <c r="J87" t="s">
        <v>28</v>
      </c>
      <c r="K87">
        <f t="shared" si="25"/>
        <v>127.5</v>
      </c>
      <c r="L87" cm="1">
        <f t="array" ref="L87">STOWA2024_NDJF_T(A87*60,K87,I87,J87,"")</f>
        <v>4980.2901572846586</v>
      </c>
      <c r="M87">
        <f t="shared" si="26"/>
        <v>2.0079151383123781E-4</v>
      </c>
    </row>
    <row r="88" spans="1:13" x14ac:dyDescent="0.3">
      <c r="A88">
        <v>48</v>
      </c>
      <c r="B88">
        <f t="shared" si="23"/>
        <v>6.1515534311162775E-5</v>
      </c>
      <c r="C88">
        <f t="shared" si="19"/>
        <v>6.1515534311162775E-5</v>
      </c>
      <c r="D88" t="s">
        <v>23</v>
      </c>
      <c r="E88" t="s">
        <v>19</v>
      </c>
      <c r="F88">
        <v>1</v>
      </c>
      <c r="G88">
        <f t="shared" si="24"/>
        <v>130</v>
      </c>
      <c r="I88">
        <v>2050</v>
      </c>
      <c r="J88" t="s">
        <v>28</v>
      </c>
      <c r="K88">
        <f t="shared" si="25"/>
        <v>132.5</v>
      </c>
      <c r="L88" cm="1">
        <f t="array" ref="L88">STOWA2024_NDJF_T(A88*60,K88,I88,J88,"")</f>
        <v>7179.9889934061566</v>
      </c>
      <c r="M88">
        <f t="shared" si="26"/>
        <v>1.3927597952007503E-4</v>
      </c>
    </row>
    <row r="89" spans="1:13" x14ac:dyDescent="0.3">
      <c r="A89">
        <v>48</v>
      </c>
      <c r="B89">
        <f t="shared" si="23"/>
        <v>4.1957312019342904E-5</v>
      </c>
      <c r="C89">
        <f t="shared" si="19"/>
        <v>4.1957312019342904E-5</v>
      </c>
      <c r="D89" t="s">
        <v>23</v>
      </c>
      <c r="E89" t="s">
        <v>19</v>
      </c>
      <c r="F89">
        <v>1</v>
      </c>
      <c r="G89">
        <f t="shared" si="24"/>
        <v>135</v>
      </c>
      <c r="I89">
        <v>2050</v>
      </c>
      <c r="J89" t="s">
        <v>28</v>
      </c>
      <c r="K89">
        <f t="shared" si="25"/>
        <v>137.5</v>
      </c>
      <c r="L89" cm="1">
        <f t="array" ref="L89">STOWA2024_NDJF_T(A89*60,K89,I89,J89,"")</f>
        <v>10275.520880847213</v>
      </c>
      <c r="M89">
        <f t="shared" si="26"/>
        <v>9.7318667500732129E-5</v>
      </c>
    </row>
    <row r="90" spans="1:13" x14ac:dyDescent="0.3">
      <c r="A90">
        <v>48</v>
      </c>
      <c r="B90">
        <f t="shared" si="23"/>
        <v>2.8836581075143792E-5</v>
      </c>
      <c r="C90">
        <f t="shared" si="19"/>
        <v>2.8836581075143792E-5</v>
      </c>
      <c r="D90" t="s">
        <v>23</v>
      </c>
      <c r="E90" t="s">
        <v>19</v>
      </c>
      <c r="F90">
        <v>1</v>
      </c>
      <c r="G90">
        <f t="shared" si="24"/>
        <v>140</v>
      </c>
      <c r="I90">
        <v>2050</v>
      </c>
      <c r="J90" t="s">
        <v>28</v>
      </c>
      <c r="K90">
        <f t="shared" si="25"/>
        <v>142.5</v>
      </c>
      <c r="L90" cm="1">
        <f t="array" ref="L90">STOWA2024_NDJF_T(A90*60,K90,I90,J90,"")</f>
        <v>14602.358838564094</v>
      </c>
      <c r="M90">
        <f t="shared" si="26"/>
        <v>6.8482086425588338E-5</v>
      </c>
    </row>
    <row r="91" spans="1:13" x14ac:dyDescent="0.3">
      <c r="A91">
        <v>48</v>
      </c>
      <c r="B91">
        <f t="shared" si="23"/>
        <v>1.996376703651228E-5</v>
      </c>
      <c r="C91">
        <f t="shared" si="19"/>
        <v>1.996376703651228E-5</v>
      </c>
      <c r="D91" t="s">
        <v>23</v>
      </c>
      <c r="E91" t="s">
        <v>19</v>
      </c>
      <c r="F91">
        <v>1</v>
      </c>
      <c r="G91">
        <f t="shared" si="24"/>
        <v>145</v>
      </c>
      <c r="I91">
        <v>2050</v>
      </c>
      <c r="J91" t="s">
        <v>28</v>
      </c>
      <c r="K91">
        <f t="shared" si="25"/>
        <v>147.5</v>
      </c>
      <c r="L91" cm="1">
        <f t="array" ref="L91">STOWA2024_NDJF_T(A91*60,K91,I91,J91,"")</f>
        <v>20610.771613518642</v>
      </c>
      <c r="M91">
        <f t="shared" si="26"/>
        <v>4.8518319389076058E-5</v>
      </c>
    </row>
    <row r="92" spans="1:13" x14ac:dyDescent="0.3">
      <c r="A92">
        <v>48</v>
      </c>
      <c r="B92">
        <f t="shared" si="23"/>
        <v>1.3918941862737391E-5</v>
      </c>
      <c r="C92">
        <f t="shared" si="19"/>
        <v>1.3918941862737391E-5</v>
      </c>
      <c r="D92" t="s">
        <v>23</v>
      </c>
      <c r="E92" t="s">
        <v>19</v>
      </c>
      <c r="F92">
        <v>1</v>
      </c>
      <c r="G92">
        <f t="shared" si="24"/>
        <v>150</v>
      </c>
      <c r="I92">
        <v>2050</v>
      </c>
      <c r="J92" t="s">
        <v>28</v>
      </c>
      <c r="K92">
        <f t="shared" si="25"/>
        <v>152.5</v>
      </c>
      <c r="L92" cm="1">
        <f t="array" ref="L92">STOWA2024_NDJF_T(A92*60,K92,I92,J92,"")</f>
        <v>28902.254072020609</v>
      </c>
      <c r="M92">
        <f t="shared" si="26"/>
        <v>3.4599377526338667E-5</v>
      </c>
    </row>
    <row r="93" spans="1:13" x14ac:dyDescent="0.3">
      <c r="A93">
        <v>48</v>
      </c>
      <c r="B93">
        <f t="shared" si="23"/>
        <v>9.7703745718816561E-6</v>
      </c>
      <c r="C93">
        <f t="shared" si="19"/>
        <v>9.7703745718816561E-6</v>
      </c>
      <c r="D93" t="s">
        <v>23</v>
      </c>
      <c r="E93" t="s">
        <v>19</v>
      </c>
      <c r="F93">
        <v>1</v>
      </c>
      <c r="G93">
        <f t="shared" si="24"/>
        <v>155</v>
      </c>
      <c r="I93">
        <v>2050</v>
      </c>
      <c r="J93" t="s">
        <v>28</v>
      </c>
      <c r="K93">
        <f t="shared" si="25"/>
        <v>157.5</v>
      </c>
      <c r="L93" cm="1">
        <f t="array" ref="L93">STOWA2024_NDJF_T(A93*60,K93,I93,J93,"")</f>
        <v>40275.479520231471</v>
      </c>
      <c r="M93">
        <f t="shared" si="26"/>
        <v>2.4829002954457011E-5</v>
      </c>
    </row>
    <row r="94" spans="1:13" x14ac:dyDescent="0.3">
      <c r="A94">
        <v>48</v>
      </c>
      <c r="B94" s="1">
        <f>M93</f>
        <v>2.4829002954457011E-5</v>
      </c>
      <c r="C94">
        <f t="shared" si="19"/>
        <v>2.4829002954457011E-5</v>
      </c>
      <c r="D94" t="s">
        <v>23</v>
      </c>
      <c r="E94" t="s">
        <v>19</v>
      </c>
      <c r="F94">
        <v>1</v>
      </c>
      <c r="G94">
        <f t="shared" si="24"/>
        <v>160</v>
      </c>
      <c r="I94">
        <v>2050</v>
      </c>
      <c r="J94" t="s">
        <v>28</v>
      </c>
      <c r="K94" s="1">
        <v>999</v>
      </c>
      <c r="L94" cm="1">
        <f t="array" ref="L94">STOWA2024_NDJF_T(A94*60,K94,I94,J94,"")</f>
        <v>3620364080081223.5</v>
      </c>
      <c r="M94">
        <f>1/L94</f>
        <v>2.7621531367573529E-16</v>
      </c>
    </row>
    <row r="95" spans="1:13" x14ac:dyDescent="0.3">
      <c r="A95">
        <v>96</v>
      </c>
      <c r="B95" s="1">
        <f>365.25*24/A95 - M95</f>
        <v>64.35420825447143</v>
      </c>
      <c r="C95">
        <f>B95</f>
        <v>64.35420825447143</v>
      </c>
      <c r="D95" t="s">
        <v>23</v>
      </c>
      <c r="E95" t="s">
        <v>19</v>
      </c>
      <c r="F95">
        <v>1</v>
      </c>
      <c r="G95">
        <v>10</v>
      </c>
      <c r="I95">
        <v>2050</v>
      </c>
      <c r="J95" t="s">
        <v>28</v>
      </c>
      <c r="K95" s="1">
        <v>12.5</v>
      </c>
      <c r="L95" cm="1">
        <f t="array" ref="L95">STOWA2024_NDJF_T(A95*60,K95,I95,J95,"")</f>
        <v>3.7094338522612985E-2</v>
      </c>
      <c r="M95">
        <f>1/L95</f>
        <v>26.958291745528566</v>
      </c>
    </row>
    <row r="96" spans="1:13" x14ac:dyDescent="0.3">
      <c r="A96">
        <v>96</v>
      </c>
      <c r="B96">
        <f t="shared" ref="B96:B100" si="27">M95-M96</f>
        <v>10.089557451492457</v>
      </c>
      <c r="C96">
        <f t="shared" ref="C96:C125" si="28">B96</f>
        <v>10.089557451492457</v>
      </c>
      <c r="D96" t="s">
        <v>23</v>
      </c>
      <c r="E96" t="s">
        <v>19</v>
      </c>
      <c r="F96">
        <v>1</v>
      </c>
      <c r="G96">
        <f t="shared" ref="G96:G100" si="29">G95+5</f>
        <v>15</v>
      </c>
      <c r="I96">
        <v>2050</v>
      </c>
      <c r="J96" t="s">
        <v>28</v>
      </c>
      <c r="K96">
        <f t="shared" ref="K96:K100" si="30">AVERAGE(G96:G97)</f>
        <v>17.5</v>
      </c>
      <c r="L96" cm="1">
        <f t="array" ref="L96">STOWA2024_NDJF_T(A96*60,K96,I96,J96,"")</f>
        <v>5.9281270459843986E-2</v>
      </c>
      <c r="M96">
        <f t="shared" ref="M96:M100" si="31">1/L96</f>
        <v>16.868734294036109</v>
      </c>
    </row>
    <row r="97" spans="1:13" x14ac:dyDescent="0.3">
      <c r="A97">
        <v>96</v>
      </c>
      <c r="B97">
        <f t="shared" si="27"/>
        <v>6.2627948274690812</v>
      </c>
      <c r="C97">
        <f t="shared" si="28"/>
        <v>6.2627948274690812</v>
      </c>
      <c r="D97" t="s">
        <v>23</v>
      </c>
      <c r="E97" t="s">
        <v>19</v>
      </c>
      <c r="F97">
        <v>1</v>
      </c>
      <c r="G97">
        <f t="shared" si="29"/>
        <v>20</v>
      </c>
      <c r="I97">
        <v>2050</v>
      </c>
      <c r="J97" t="s">
        <v>28</v>
      </c>
      <c r="K97">
        <f t="shared" si="30"/>
        <v>22.5</v>
      </c>
      <c r="L97" cm="1">
        <f t="array" ref="L97">STOWA2024_NDJF_T(A97*60,K97,I97,J97,"")</f>
        <v>9.4286791203390105E-2</v>
      </c>
      <c r="M97">
        <f t="shared" si="31"/>
        <v>10.605939466567028</v>
      </c>
    </row>
    <row r="98" spans="1:13" x14ac:dyDescent="0.3">
      <c r="A98">
        <v>96</v>
      </c>
      <c r="B98">
        <f t="shared" si="27"/>
        <v>3.906242409127973</v>
      </c>
      <c r="C98">
        <f t="shared" si="28"/>
        <v>3.906242409127973</v>
      </c>
      <c r="D98" t="s">
        <v>23</v>
      </c>
      <c r="E98" t="s">
        <v>19</v>
      </c>
      <c r="F98">
        <v>1</v>
      </c>
      <c r="G98">
        <f t="shared" si="29"/>
        <v>25</v>
      </c>
      <c r="I98">
        <v>2050</v>
      </c>
      <c r="J98" t="s">
        <v>28</v>
      </c>
      <c r="K98">
        <f t="shared" si="30"/>
        <v>27.5</v>
      </c>
      <c r="L98" cm="1">
        <f t="array" ref="L98">STOWA2024_NDJF_T(A98*60,K98,I98,J98,"")</f>
        <v>0.14926048020180899</v>
      </c>
      <c r="M98">
        <f t="shared" si="31"/>
        <v>6.6996970574390549</v>
      </c>
    </row>
    <row r="99" spans="1:13" x14ac:dyDescent="0.3">
      <c r="A99">
        <v>96</v>
      </c>
      <c r="B99">
        <f t="shared" si="27"/>
        <v>2.4480810662569334</v>
      </c>
      <c r="C99">
        <f t="shared" si="28"/>
        <v>2.4480810662569334</v>
      </c>
      <c r="D99" t="s">
        <v>23</v>
      </c>
      <c r="E99" t="s">
        <v>19</v>
      </c>
      <c r="F99">
        <v>1</v>
      </c>
      <c r="G99">
        <f t="shared" si="29"/>
        <v>30</v>
      </c>
      <c r="I99">
        <v>2050</v>
      </c>
      <c r="J99" t="s">
        <v>28</v>
      </c>
      <c r="K99">
        <f t="shared" si="30"/>
        <v>32.5</v>
      </c>
      <c r="L99" cm="1">
        <f t="array" ref="L99">STOWA2024_NDJF_T(A99*60,K99,I99,J99,"")</f>
        <v>0.23520468501247674</v>
      </c>
      <c r="M99">
        <f t="shared" si="31"/>
        <v>4.2516159911821214</v>
      </c>
    </row>
    <row r="100" spans="1:13" x14ac:dyDescent="0.3">
      <c r="A100">
        <v>96</v>
      </c>
      <c r="B100">
        <f t="shared" si="27"/>
        <v>1.5413374711730206</v>
      </c>
      <c r="C100">
        <f t="shared" si="28"/>
        <v>1.5413374711730206</v>
      </c>
      <c r="D100" t="s">
        <v>23</v>
      </c>
      <c r="E100" t="s">
        <v>19</v>
      </c>
      <c r="F100">
        <v>1</v>
      </c>
      <c r="G100">
        <f t="shared" si="29"/>
        <v>35</v>
      </c>
      <c r="I100">
        <v>2050</v>
      </c>
      <c r="J100" t="s">
        <v>28</v>
      </c>
      <c r="K100">
        <f t="shared" si="30"/>
        <v>37.5</v>
      </c>
      <c r="L100" cm="1">
        <f t="array" ref="L100">STOWA2024_NDJF_T(A100*60,K100,I100,J100,"")</f>
        <v>0.36896576961272676</v>
      </c>
      <c r="M100">
        <f t="shared" si="31"/>
        <v>2.7102785200091009</v>
      </c>
    </row>
    <row r="101" spans="1:13" x14ac:dyDescent="0.3">
      <c r="A101">
        <v>96</v>
      </c>
      <c r="B101">
        <f>M100-M101</f>
        <v>0.97490650269387724</v>
      </c>
      <c r="C101">
        <f t="shared" si="28"/>
        <v>0.97490650269387724</v>
      </c>
      <c r="D101" t="s">
        <v>23</v>
      </c>
      <c r="E101" t="s">
        <v>19</v>
      </c>
      <c r="F101">
        <v>1</v>
      </c>
      <c r="G101">
        <f>G100+5</f>
        <v>40</v>
      </c>
      <c r="I101">
        <v>2050</v>
      </c>
      <c r="J101" t="s">
        <v>28</v>
      </c>
      <c r="K101">
        <f>AVERAGE(G101:G102)</f>
        <v>42.5</v>
      </c>
      <c r="L101" cm="1">
        <f t="array" ref="L101">STOWA2024_NDJF_T(A101*60,K101,I101,J101,"")</f>
        <v>0.5762453180195275</v>
      </c>
      <c r="M101">
        <f>1/L101</f>
        <v>1.7353720173152236</v>
      </c>
    </row>
    <row r="102" spans="1:13" x14ac:dyDescent="0.3">
      <c r="A102">
        <v>96</v>
      </c>
      <c r="B102">
        <f t="shared" ref="B102:B124" si="32">M101-M102</f>
        <v>0.61941382435190495</v>
      </c>
      <c r="C102">
        <f t="shared" si="28"/>
        <v>0.61941382435190495</v>
      </c>
      <c r="D102" t="s">
        <v>23</v>
      </c>
      <c r="E102" t="s">
        <v>19</v>
      </c>
      <c r="F102">
        <v>1</v>
      </c>
      <c r="G102">
        <f t="shared" ref="G102:G125" si="33">G101+5</f>
        <v>45</v>
      </c>
      <c r="I102">
        <v>2050</v>
      </c>
      <c r="J102" t="s">
        <v>28</v>
      </c>
      <c r="K102">
        <f t="shared" ref="K102:K124" si="34">AVERAGE(G102:G103)</f>
        <v>47.5</v>
      </c>
      <c r="L102" cm="1">
        <f t="array" ref="L102">STOWA2024_NDJF_T(A102*60,K102,I102,J102,"")</f>
        <v>0.89609091658227535</v>
      </c>
      <c r="M102">
        <f t="shared" ref="M102:M124" si="35">1/L102</f>
        <v>1.1159581929633187</v>
      </c>
    </row>
    <row r="103" spans="1:13" x14ac:dyDescent="0.3">
      <c r="A103">
        <v>96</v>
      </c>
      <c r="B103">
        <f t="shared" si="32"/>
        <v>0.39519412576793711</v>
      </c>
      <c r="C103">
        <f t="shared" si="28"/>
        <v>0.39519412576793711</v>
      </c>
      <c r="D103" t="s">
        <v>23</v>
      </c>
      <c r="E103" t="s">
        <v>19</v>
      </c>
      <c r="F103">
        <v>1</v>
      </c>
      <c r="G103">
        <f t="shared" si="33"/>
        <v>50</v>
      </c>
      <c r="I103">
        <v>2050</v>
      </c>
      <c r="J103" t="s">
        <v>28</v>
      </c>
      <c r="K103">
        <f t="shared" si="34"/>
        <v>52.5</v>
      </c>
      <c r="L103" cm="1">
        <f t="array" ref="L103">STOWA2024_NDJF_T(A103*60,K103,I103,J103,"")</f>
        <v>1.3874165562819663</v>
      </c>
      <c r="M103">
        <f t="shared" si="35"/>
        <v>0.72076406719538155</v>
      </c>
    </row>
    <row r="104" spans="1:13" x14ac:dyDescent="0.3">
      <c r="A104">
        <v>96</v>
      </c>
      <c r="B104">
        <f t="shared" si="32"/>
        <v>0.25334005829705264</v>
      </c>
      <c r="C104">
        <f t="shared" si="28"/>
        <v>0.25334005829705264</v>
      </c>
      <c r="D104" t="s">
        <v>23</v>
      </c>
      <c r="E104" t="s">
        <v>19</v>
      </c>
      <c r="F104">
        <v>1</v>
      </c>
      <c r="G104">
        <f t="shared" si="33"/>
        <v>55</v>
      </c>
      <c r="I104">
        <v>2050</v>
      </c>
      <c r="J104" t="s">
        <v>28</v>
      </c>
      <c r="K104">
        <f t="shared" si="34"/>
        <v>57.5</v>
      </c>
      <c r="L104" cm="1">
        <f t="array" ref="L104">STOWA2024_NDJF_T(A104*60,K104,I104,J104,"")</f>
        <v>2.1393851855340054</v>
      </c>
      <c r="M104">
        <f t="shared" si="35"/>
        <v>0.46742400889832891</v>
      </c>
    </row>
    <row r="105" spans="1:13" x14ac:dyDescent="0.3">
      <c r="A105">
        <v>96</v>
      </c>
      <c r="B105">
        <f t="shared" si="32"/>
        <v>0.16305711007595308</v>
      </c>
      <c r="C105">
        <f t="shared" si="28"/>
        <v>0.16305711007595308</v>
      </c>
      <c r="D105" t="s">
        <v>23</v>
      </c>
      <c r="E105" t="s">
        <v>19</v>
      </c>
      <c r="F105">
        <v>1</v>
      </c>
      <c r="G105">
        <f t="shared" si="33"/>
        <v>60</v>
      </c>
      <c r="I105">
        <v>2050</v>
      </c>
      <c r="J105" t="s">
        <v>28</v>
      </c>
      <c r="K105">
        <f t="shared" si="34"/>
        <v>62.5</v>
      </c>
      <c r="L105" cm="1">
        <f t="array" ref="L105">STOWA2024_NDJF_T(A105*60,K105,I105,J105,"")</f>
        <v>3.2855083909225811</v>
      </c>
      <c r="M105">
        <f t="shared" si="35"/>
        <v>0.30436689882237583</v>
      </c>
    </row>
    <row r="106" spans="1:13" x14ac:dyDescent="0.3">
      <c r="A106">
        <v>96</v>
      </c>
      <c r="B106">
        <f t="shared" si="32"/>
        <v>0.10537821860013416</v>
      </c>
      <c r="C106">
        <f t="shared" si="28"/>
        <v>0.10537821860013416</v>
      </c>
      <c r="D106" t="s">
        <v>23</v>
      </c>
      <c r="E106" t="s">
        <v>19</v>
      </c>
      <c r="F106">
        <v>1</v>
      </c>
      <c r="G106">
        <f t="shared" si="33"/>
        <v>65</v>
      </c>
      <c r="I106">
        <v>2050</v>
      </c>
      <c r="J106" t="s">
        <v>28</v>
      </c>
      <c r="K106">
        <f t="shared" si="34"/>
        <v>67.5</v>
      </c>
      <c r="L106" cm="1">
        <f t="array" ref="L106">STOWA2024_NDJF_T(A106*60,K106,I106,J106,"")</f>
        <v>5.0254114901568476</v>
      </c>
      <c r="M106">
        <f t="shared" si="35"/>
        <v>0.19898868022224167</v>
      </c>
    </row>
    <row r="107" spans="1:13" x14ac:dyDescent="0.3">
      <c r="A107">
        <v>96</v>
      </c>
      <c r="B107">
        <f t="shared" si="32"/>
        <v>6.8379939527027866E-2</v>
      </c>
      <c r="C107">
        <f t="shared" si="28"/>
        <v>6.8379939527027866E-2</v>
      </c>
      <c r="D107" t="s">
        <v>23</v>
      </c>
      <c r="E107" t="s">
        <v>19</v>
      </c>
      <c r="F107">
        <v>1</v>
      </c>
      <c r="G107">
        <f t="shared" si="33"/>
        <v>70</v>
      </c>
      <c r="I107">
        <v>2050</v>
      </c>
      <c r="J107" t="s">
        <v>28</v>
      </c>
      <c r="K107">
        <f t="shared" si="34"/>
        <v>72.5</v>
      </c>
      <c r="L107" cm="1">
        <f t="array" ref="L107">STOWA2024_NDJF_T(A107*60,K107,I107,J107,"")</f>
        <v>7.6564554154425384</v>
      </c>
      <c r="M107">
        <f t="shared" si="35"/>
        <v>0.1306087406952138</v>
      </c>
    </row>
    <row r="108" spans="1:13" x14ac:dyDescent="0.3">
      <c r="A108">
        <v>96</v>
      </c>
      <c r="B108">
        <f t="shared" si="32"/>
        <v>4.4551159160514289E-2</v>
      </c>
      <c r="C108">
        <f t="shared" si="28"/>
        <v>4.4551159160514289E-2</v>
      </c>
      <c r="D108" t="s">
        <v>23</v>
      </c>
      <c r="E108" t="s">
        <v>19</v>
      </c>
      <c r="F108">
        <v>1</v>
      </c>
      <c r="G108">
        <f t="shared" si="33"/>
        <v>75</v>
      </c>
      <c r="I108">
        <v>2050</v>
      </c>
      <c r="J108" t="s">
        <v>28</v>
      </c>
      <c r="K108">
        <f t="shared" si="34"/>
        <v>77.5</v>
      </c>
      <c r="L108" cm="1">
        <f t="array" ref="L108">STOWA2024_NDJF_T(A108*60,K108,I108,J108,"")</f>
        <v>11.620126689207357</v>
      </c>
      <c r="M108">
        <f t="shared" si="35"/>
        <v>8.6057581534699515E-2</v>
      </c>
    </row>
    <row r="109" spans="1:13" x14ac:dyDescent="0.3">
      <c r="A109">
        <v>96</v>
      </c>
      <c r="B109">
        <f t="shared" si="32"/>
        <v>2.9139063261312471E-2</v>
      </c>
      <c r="C109">
        <f t="shared" si="28"/>
        <v>2.9139063261312471E-2</v>
      </c>
      <c r="D109" t="s">
        <v>23</v>
      </c>
      <c r="E109" t="s">
        <v>19</v>
      </c>
      <c r="F109">
        <v>1</v>
      </c>
      <c r="G109">
        <f t="shared" si="33"/>
        <v>80</v>
      </c>
      <c r="I109">
        <v>2050</v>
      </c>
      <c r="J109" t="s">
        <v>28</v>
      </c>
      <c r="K109">
        <f t="shared" si="34"/>
        <v>82.5</v>
      </c>
      <c r="L109" cm="1">
        <f t="array" ref="L109">STOWA2024_NDJF_T(A109*60,K109,I109,J109,"")</f>
        <v>17.568974568116303</v>
      </c>
      <c r="M109">
        <f t="shared" si="35"/>
        <v>5.6918518273387043E-2</v>
      </c>
    </row>
    <row r="110" spans="1:13" x14ac:dyDescent="0.3">
      <c r="A110">
        <v>96</v>
      </c>
      <c r="B110">
        <f t="shared" si="32"/>
        <v>1.9131769143519273E-2</v>
      </c>
      <c r="C110">
        <f t="shared" si="28"/>
        <v>1.9131769143519273E-2</v>
      </c>
      <c r="D110" t="s">
        <v>23</v>
      </c>
      <c r="E110" t="s">
        <v>19</v>
      </c>
      <c r="F110">
        <v>1</v>
      </c>
      <c r="G110">
        <f t="shared" si="33"/>
        <v>85</v>
      </c>
      <c r="I110">
        <v>2050</v>
      </c>
      <c r="J110" t="s">
        <v>28</v>
      </c>
      <c r="K110">
        <f t="shared" si="34"/>
        <v>87.5</v>
      </c>
      <c r="L110" cm="1">
        <f t="array" ref="L110">STOWA2024_NDJF_T(A110*60,K110,I110,J110,"")</f>
        <v>26.464303572745564</v>
      </c>
      <c r="M110">
        <f t="shared" si="35"/>
        <v>3.7786749129867771E-2</v>
      </c>
    </row>
    <row r="111" spans="1:13" x14ac:dyDescent="0.3">
      <c r="A111">
        <v>96</v>
      </c>
      <c r="B111">
        <f t="shared" si="32"/>
        <v>1.2609152999495228E-2</v>
      </c>
      <c r="C111">
        <f t="shared" si="28"/>
        <v>1.2609152999495228E-2</v>
      </c>
      <c r="D111" t="s">
        <v>23</v>
      </c>
      <c r="E111" t="s">
        <v>19</v>
      </c>
      <c r="F111">
        <v>1</v>
      </c>
      <c r="G111">
        <f t="shared" si="33"/>
        <v>90</v>
      </c>
      <c r="I111">
        <v>2050</v>
      </c>
      <c r="J111" t="s">
        <v>28</v>
      </c>
      <c r="K111">
        <f t="shared" si="34"/>
        <v>92.5</v>
      </c>
      <c r="L111" cm="1">
        <f t="array" ref="L111">STOWA2024_NDJF_T(A111*60,K111,I111,J111,"")</f>
        <v>39.717850537512909</v>
      </c>
      <c r="M111">
        <f t="shared" si="35"/>
        <v>2.5177596130372543E-2</v>
      </c>
    </row>
    <row r="112" spans="1:13" x14ac:dyDescent="0.3">
      <c r="A112">
        <v>96</v>
      </c>
      <c r="B112">
        <f t="shared" si="32"/>
        <v>8.3411788374545479E-3</v>
      </c>
      <c r="C112">
        <f t="shared" si="28"/>
        <v>8.3411788374545479E-3</v>
      </c>
      <c r="D112" t="s">
        <v>23</v>
      </c>
      <c r="E112" t="s">
        <v>19</v>
      </c>
      <c r="F112">
        <v>1</v>
      </c>
      <c r="G112">
        <f t="shared" si="33"/>
        <v>95</v>
      </c>
      <c r="I112">
        <v>2050</v>
      </c>
      <c r="J112" t="s">
        <v>28</v>
      </c>
      <c r="K112">
        <f t="shared" si="34"/>
        <v>97.5</v>
      </c>
      <c r="L112" cm="1">
        <f t="array" ref="L112">STOWA2024_NDJF_T(A112*60,K112,I112,J112,"")</f>
        <v>59.395059091380219</v>
      </c>
      <c r="M112">
        <f t="shared" si="35"/>
        <v>1.6836417292917995E-2</v>
      </c>
    </row>
    <row r="113" spans="1:13" x14ac:dyDescent="0.3">
      <c r="A113">
        <v>96</v>
      </c>
      <c r="B113">
        <f t="shared" si="32"/>
        <v>5.5380676047400573E-3</v>
      </c>
      <c r="C113">
        <f t="shared" si="28"/>
        <v>5.5380676047400573E-3</v>
      </c>
      <c r="D113" t="s">
        <v>23</v>
      </c>
      <c r="E113" t="s">
        <v>19</v>
      </c>
      <c r="F113">
        <v>1</v>
      </c>
      <c r="G113">
        <f t="shared" si="33"/>
        <v>100</v>
      </c>
      <c r="I113">
        <v>2050</v>
      </c>
      <c r="J113" t="s">
        <v>28</v>
      </c>
      <c r="K113">
        <f t="shared" si="34"/>
        <v>102.5</v>
      </c>
      <c r="L113" cm="1">
        <f t="array" ref="L113">STOWA2024_NDJF_T(A113*60,K113,I113,J113,"")</f>
        <v>88.508501471356752</v>
      </c>
      <c r="M113">
        <f t="shared" si="35"/>
        <v>1.1298349688177937E-2</v>
      </c>
    </row>
    <row r="114" spans="1:13" x14ac:dyDescent="0.3">
      <c r="A114">
        <v>96</v>
      </c>
      <c r="B114">
        <f t="shared" si="32"/>
        <v>3.6899990313949797E-3</v>
      </c>
      <c r="C114">
        <f t="shared" si="28"/>
        <v>3.6899990313949797E-3</v>
      </c>
      <c r="D114" t="s">
        <v>23</v>
      </c>
      <c r="E114" t="s">
        <v>19</v>
      </c>
      <c r="F114">
        <v>1</v>
      </c>
      <c r="G114">
        <f t="shared" si="33"/>
        <v>105</v>
      </c>
      <c r="I114">
        <v>2050</v>
      </c>
      <c r="J114" t="s">
        <v>28</v>
      </c>
      <c r="K114">
        <f t="shared" si="34"/>
        <v>107.5</v>
      </c>
      <c r="L114" cm="1">
        <f t="array" ref="L114">STOWA2024_NDJF_T(A114*60,K114,I114,J114,"")</f>
        <v>131.43453096611486</v>
      </c>
      <c r="M114">
        <f t="shared" si="35"/>
        <v>7.6083506567829577E-3</v>
      </c>
    </row>
    <row r="115" spans="1:13" x14ac:dyDescent="0.3">
      <c r="A115">
        <v>96</v>
      </c>
      <c r="B115">
        <f t="shared" si="32"/>
        <v>2.4673605094885261E-3</v>
      </c>
      <c r="C115">
        <f t="shared" si="28"/>
        <v>2.4673605094885261E-3</v>
      </c>
      <c r="D115" t="s">
        <v>23</v>
      </c>
      <c r="E115" t="s">
        <v>19</v>
      </c>
      <c r="F115">
        <v>1</v>
      </c>
      <c r="G115">
        <f t="shared" si="33"/>
        <v>110</v>
      </c>
      <c r="I115">
        <v>2050</v>
      </c>
      <c r="J115" t="s">
        <v>28</v>
      </c>
      <c r="K115">
        <f t="shared" si="34"/>
        <v>112.5</v>
      </c>
      <c r="L115" cm="1">
        <f t="array" ref="L115">STOWA2024_NDJF_T(A115*60,K115,I115,J115,"")</f>
        <v>194.51505864610027</v>
      </c>
      <c r="M115">
        <f t="shared" si="35"/>
        <v>5.1409901472944317E-3</v>
      </c>
    </row>
    <row r="116" spans="1:13" x14ac:dyDescent="0.3">
      <c r="A116">
        <v>96</v>
      </c>
      <c r="B116">
        <f t="shared" si="32"/>
        <v>1.6555432693052662E-3</v>
      </c>
      <c r="C116">
        <f t="shared" si="28"/>
        <v>1.6555432693052662E-3</v>
      </c>
      <c r="D116" t="s">
        <v>23</v>
      </c>
      <c r="E116" t="s">
        <v>19</v>
      </c>
      <c r="F116">
        <v>1</v>
      </c>
      <c r="G116">
        <f t="shared" si="33"/>
        <v>115</v>
      </c>
      <c r="I116">
        <v>2050</v>
      </c>
      <c r="J116" t="s">
        <v>28</v>
      </c>
      <c r="K116">
        <f t="shared" si="34"/>
        <v>117.5</v>
      </c>
      <c r="L116" cm="1">
        <f t="array" ref="L116">STOWA2024_NDJF_T(A116*60,K116,I116,J116,"")</f>
        <v>286.90725608674978</v>
      </c>
      <c r="M116">
        <f t="shared" si="35"/>
        <v>3.4854468779891654E-3</v>
      </c>
    </row>
    <row r="117" spans="1:13" x14ac:dyDescent="0.3">
      <c r="A117">
        <v>96</v>
      </c>
      <c r="B117">
        <f t="shared" si="32"/>
        <v>1.1146139274328185E-3</v>
      </c>
      <c r="C117">
        <f t="shared" si="28"/>
        <v>1.1146139274328185E-3</v>
      </c>
      <c r="D117" t="s">
        <v>23</v>
      </c>
      <c r="E117" t="s">
        <v>19</v>
      </c>
      <c r="F117">
        <v>1</v>
      </c>
      <c r="G117">
        <f t="shared" si="33"/>
        <v>120</v>
      </c>
      <c r="I117">
        <v>2050</v>
      </c>
      <c r="J117" t="s">
        <v>28</v>
      </c>
      <c r="K117">
        <f t="shared" si="34"/>
        <v>122.5</v>
      </c>
      <c r="L117" cm="1">
        <f t="array" ref="L117">STOWA2024_NDJF_T(A117*60,K117,I117,J117,"")</f>
        <v>421.79268672866084</v>
      </c>
      <c r="M117">
        <f t="shared" si="35"/>
        <v>2.370832950556347E-3</v>
      </c>
    </row>
    <row r="118" spans="1:13" x14ac:dyDescent="0.3">
      <c r="A118">
        <v>96</v>
      </c>
      <c r="B118">
        <f t="shared" si="32"/>
        <v>7.5293845751272397E-4</v>
      </c>
      <c r="C118">
        <f t="shared" si="28"/>
        <v>7.5293845751272397E-4</v>
      </c>
      <c r="D118" t="s">
        <v>23</v>
      </c>
      <c r="E118" t="s">
        <v>19</v>
      </c>
      <c r="F118">
        <v>1</v>
      </c>
      <c r="G118">
        <f t="shared" si="33"/>
        <v>125</v>
      </c>
      <c r="I118">
        <v>2050</v>
      </c>
      <c r="J118" t="s">
        <v>28</v>
      </c>
      <c r="K118">
        <f t="shared" si="34"/>
        <v>127.5</v>
      </c>
      <c r="L118" cm="1">
        <f t="array" ref="L118">STOWA2024_NDJF_T(A118*60,K118,I118,J118,"")</f>
        <v>618.08727596246115</v>
      </c>
      <c r="M118">
        <f t="shared" si="35"/>
        <v>1.617894493043623E-3</v>
      </c>
    </row>
    <row r="119" spans="1:13" x14ac:dyDescent="0.3">
      <c r="A119">
        <v>96</v>
      </c>
      <c r="B119">
        <f t="shared" si="32"/>
        <v>5.1028806757037705E-4</v>
      </c>
      <c r="C119">
        <f t="shared" si="28"/>
        <v>5.1028806757037705E-4</v>
      </c>
      <c r="D119" t="s">
        <v>23</v>
      </c>
      <c r="E119" t="s">
        <v>19</v>
      </c>
      <c r="F119">
        <v>1</v>
      </c>
      <c r="G119">
        <f t="shared" si="33"/>
        <v>130</v>
      </c>
      <c r="I119">
        <v>2050</v>
      </c>
      <c r="J119" t="s">
        <v>28</v>
      </c>
      <c r="K119">
        <f t="shared" si="34"/>
        <v>132.5</v>
      </c>
      <c r="L119" cm="1">
        <f t="array" ref="L119">STOWA2024_NDJF_T(A119*60,K119,I119,J119,"")</f>
        <v>902.84777787627138</v>
      </c>
      <c r="M119">
        <f t="shared" si="35"/>
        <v>1.107606425473246E-3</v>
      </c>
    </row>
    <row r="120" spans="1:13" x14ac:dyDescent="0.3">
      <c r="A120">
        <v>96</v>
      </c>
      <c r="B120">
        <f t="shared" si="32"/>
        <v>3.4696783256620402E-4</v>
      </c>
      <c r="C120">
        <f t="shared" si="28"/>
        <v>3.4696783256620402E-4</v>
      </c>
      <c r="D120" t="s">
        <v>23</v>
      </c>
      <c r="E120" t="s">
        <v>19</v>
      </c>
      <c r="F120">
        <v>1</v>
      </c>
      <c r="G120">
        <f t="shared" si="33"/>
        <v>135</v>
      </c>
      <c r="I120">
        <v>2050</v>
      </c>
      <c r="J120" t="s">
        <v>28</v>
      </c>
      <c r="K120">
        <f t="shared" si="34"/>
        <v>137.5</v>
      </c>
      <c r="L120" cm="1">
        <f t="array" ref="L120">STOWA2024_NDJF_T(A120*60,K120,I120,J120,"")</f>
        <v>1314.6848047482788</v>
      </c>
      <c r="M120">
        <f t="shared" si="35"/>
        <v>7.6063859290704194E-4</v>
      </c>
    </row>
    <row r="121" spans="1:13" x14ac:dyDescent="0.3">
      <c r="A121">
        <v>96</v>
      </c>
      <c r="B121">
        <f t="shared" si="32"/>
        <v>2.3666497687962963E-4</v>
      </c>
      <c r="C121">
        <f t="shared" si="28"/>
        <v>2.3666497687962963E-4</v>
      </c>
      <c r="D121" t="s">
        <v>23</v>
      </c>
      <c r="E121" t="s">
        <v>19</v>
      </c>
      <c r="F121">
        <v>1</v>
      </c>
      <c r="G121">
        <f t="shared" si="33"/>
        <v>140</v>
      </c>
      <c r="I121">
        <v>2050</v>
      </c>
      <c r="J121" t="s">
        <v>28</v>
      </c>
      <c r="K121">
        <f t="shared" si="34"/>
        <v>142.5</v>
      </c>
      <c r="L121" cm="1">
        <f t="array" ref="L121">STOWA2024_NDJF_T(A121*60,K121,I121,J121,"")</f>
        <v>1908.4930412749709</v>
      </c>
      <c r="M121">
        <f t="shared" si="35"/>
        <v>5.239736160274123E-4</v>
      </c>
    </row>
    <row r="122" spans="1:13" x14ac:dyDescent="0.3">
      <c r="A122">
        <v>96</v>
      </c>
      <c r="B122">
        <f t="shared" si="32"/>
        <v>1.6193332620049089E-4</v>
      </c>
      <c r="C122">
        <f t="shared" si="28"/>
        <v>1.6193332620049089E-4</v>
      </c>
      <c r="D122" t="s">
        <v>23</v>
      </c>
      <c r="E122" t="s">
        <v>19</v>
      </c>
      <c r="F122">
        <v>1</v>
      </c>
      <c r="G122">
        <f t="shared" si="33"/>
        <v>145</v>
      </c>
      <c r="I122">
        <v>2050</v>
      </c>
      <c r="J122" t="s">
        <v>28</v>
      </c>
      <c r="K122">
        <f t="shared" si="34"/>
        <v>147.5</v>
      </c>
      <c r="L122" cm="1">
        <f t="array" ref="L122">STOWA2024_NDJF_T(A122*60,K122,I122,J122,"")</f>
        <v>2762.1235207773821</v>
      </c>
      <c r="M122">
        <f t="shared" si="35"/>
        <v>3.6204028982692141E-4</v>
      </c>
    </row>
    <row r="123" spans="1:13" x14ac:dyDescent="0.3">
      <c r="A123">
        <v>96</v>
      </c>
      <c r="B123">
        <f t="shared" si="32"/>
        <v>1.1113954053046268E-4</v>
      </c>
      <c r="C123">
        <f t="shared" si="28"/>
        <v>1.1113954053046268E-4</v>
      </c>
      <c r="D123" t="s">
        <v>23</v>
      </c>
      <c r="E123" t="s">
        <v>19</v>
      </c>
      <c r="F123">
        <v>1</v>
      </c>
      <c r="G123">
        <f t="shared" si="33"/>
        <v>150</v>
      </c>
      <c r="I123">
        <v>2050</v>
      </c>
      <c r="J123" t="s">
        <v>28</v>
      </c>
      <c r="K123">
        <f t="shared" si="34"/>
        <v>152.5</v>
      </c>
      <c r="L123" cm="1">
        <f t="array" ref="L123">STOWA2024_NDJF_T(A123*60,K123,I123,J123,"")</f>
        <v>3985.6397511927007</v>
      </c>
      <c r="M123">
        <f t="shared" si="35"/>
        <v>2.5090074929645873E-4</v>
      </c>
    </row>
    <row r="124" spans="1:13" x14ac:dyDescent="0.3">
      <c r="A124">
        <v>96</v>
      </c>
      <c r="B124">
        <f t="shared" si="32"/>
        <v>7.6511795970341125E-5</v>
      </c>
      <c r="C124">
        <f t="shared" si="28"/>
        <v>7.6511795970341125E-5</v>
      </c>
      <c r="D124" t="s">
        <v>23</v>
      </c>
      <c r="E124" t="s">
        <v>19</v>
      </c>
      <c r="F124">
        <v>1</v>
      </c>
      <c r="G124">
        <f t="shared" si="33"/>
        <v>155</v>
      </c>
      <c r="I124">
        <v>2050</v>
      </c>
      <c r="J124" t="s">
        <v>28</v>
      </c>
      <c r="K124">
        <f t="shared" si="34"/>
        <v>157.5</v>
      </c>
      <c r="L124" cm="1">
        <f t="array" ref="L124">STOWA2024_NDJF_T(A124*60,K124,I124,J124,"")</f>
        <v>5734.3081710568049</v>
      </c>
      <c r="M124">
        <f t="shared" si="35"/>
        <v>1.743889533261176E-4</v>
      </c>
    </row>
    <row r="125" spans="1:13" x14ac:dyDescent="0.3">
      <c r="A125">
        <v>96</v>
      </c>
      <c r="B125" s="1">
        <f>M124</f>
        <v>1.743889533261176E-4</v>
      </c>
      <c r="C125">
        <f t="shared" si="28"/>
        <v>1.743889533261176E-4</v>
      </c>
      <c r="D125" t="s">
        <v>23</v>
      </c>
      <c r="E125" t="s">
        <v>19</v>
      </c>
      <c r="F125">
        <v>1</v>
      </c>
      <c r="G125">
        <f t="shared" si="33"/>
        <v>160</v>
      </c>
      <c r="I125">
        <v>2050</v>
      </c>
      <c r="J125" t="s">
        <v>28</v>
      </c>
      <c r="K125" s="1">
        <v>666</v>
      </c>
      <c r="L125" cm="1">
        <f t="array" ref="L125">STOWA2024_NDJF_T(A125*60,K125,I125,J125,"")</f>
        <v>2894790139587055</v>
      </c>
      <c r="M125">
        <f>1/L125</f>
        <v>3.4544818511184066E-16</v>
      </c>
    </row>
    <row r="126" spans="1:13" x14ac:dyDescent="0.3">
      <c r="A126">
        <v>192</v>
      </c>
      <c r="B126" s="1">
        <f>365.25*24/A126 - M126</f>
        <v>20.281917786909819</v>
      </c>
      <c r="C126">
        <f>B126</f>
        <v>20.281917786909819</v>
      </c>
      <c r="D126" t="s">
        <v>23</v>
      </c>
      <c r="E126" t="s">
        <v>19</v>
      </c>
      <c r="F126">
        <v>1</v>
      </c>
      <c r="G126">
        <v>10</v>
      </c>
      <c r="I126">
        <v>2050</v>
      </c>
      <c r="J126" t="s">
        <v>28</v>
      </c>
      <c r="K126" s="1">
        <v>12.5</v>
      </c>
      <c r="L126" cm="1">
        <f t="array" ref="L126">STOWA2024_NDJF_T(A126*60,K126,I126,J126,"")</f>
        <v>3.9409904134703383E-2</v>
      </c>
      <c r="M126">
        <f>1/L126</f>
        <v>25.374332213090181</v>
      </c>
    </row>
    <row r="127" spans="1:13" x14ac:dyDescent="0.3">
      <c r="A127">
        <v>192</v>
      </c>
      <c r="B127">
        <f t="shared" ref="B127:B131" si="36">M126-M127</f>
        <v>6.0614106893096817</v>
      </c>
      <c r="C127">
        <f t="shared" ref="C127:C156" si="37">B127</f>
        <v>6.0614106893096817</v>
      </c>
      <c r="D127" t="s">
        <v>23</v>
      </c>
      <c r="E127" t="s">
        <v>19</v>
      </c>
      <c r="F127">
        <v>1</v>
      </c>
      <c r="G127">
        <f t="shared" ref="G127:G131" si="38">G126+5</f>
        <v>15</v>
      </c>
      <c r="I127">
        <v>2050</v>
      </c>
      <c r="J127" t="s">
        <v>28</v>
      </c>
      <c r="K127">
        <f t="shared" ref="K127:K131" si="39">AVERAGE(G127:G128)</f>
        <v>17.5</v>
      </c>
      <c r="L127" cm="1">
        <f t="array" ref="L127">STOWA2024_NDJF_T(A127*60,K127,I127,J127,"")</f>
        <v>5.1778805126333385E-2</v>
      </c>
      <c r="M127">
        <f t="shared" ref="M127:M131" si="40">1/L127</f>
        <v>19.312921523780499</v>
      </c>
    </row>
    <row r="128" spans="1:13" x14ac:dyDescent="0.3">
      <c r="A128">
        <v>192</v>
      </c>
      <c r="B128">
        <f t="shared" si="36"/>
        <v>4.6642850951340193</v>
      </c>
      <c r="C128">
        <f t="shared" si="37"/>
        <v>4.6642850951340193</v>
      </c>
      <c r="D128" t="s">
        <v>23</v>
      </c>
      <c r="E128" t="s">
        <v>19</v>
      </c>
      <c r="F128">
        <v>1</v>
      </c>
      <c r="G128">
        <f t="shared" si="38"/>
        <v>20</v>
      </c>
      <c r="I128">
        <v>2050</v>
      </c>
      <c r="J128" t="s">
        <v>28</v>
      </c>
      <c r="K128">
        <f t="shared" si="39"/>
        <v>22.5</v>
      </c>
      <c r="L128" cm="1">
        <f t="array" ref="L128">STOWA2024_NDJF_T(A128*60,K128,I128,J128,"")</f>
        <v>6.826573960457008E-2</v>
      </c>
      <c r="M128">
        <f t="shared" si="40"/>
        <v>14.64863642864648</v>
      </c>
    </row>
    <row r="129" spans="1:13" x14ac:dyDescent="0.3">
      <c r="A129">
        <v>192</v>
      </c>
      <c r="B129">
        <f t="shared" si="36"/>
        <v>3.5773384084778179</v>
      </c>
      <c r="C129">
        <f t="shared" si="37"/>
        <v>3.5773384084778179</v>
      </c>
      <c r="D129" t="s">
        <v>23</v>
      </c>
      <c r="E129" t="s">
        <v>19</v>
      </c>
      <c r="F129">
        <v>1</v>
      </c>
      <c r="G129">
        <f t="shared" si="38"/>
        <v>25</v>
      </c>
      <c r="I129">
        <v>2050</v>
      </c>
      <c r="J129" t="s">
        <v>28</v>
      </c>
      <c r="K129">
        <f t="shared" si="39"/>
        <v>27.5</v>
      </c>
      <c r="L129" cm="1">
        <f t="array" ref="L129">STOWA2024_NDJF_T(A129*60,K129,I129,J129,"")</f>
        <v>9.0323645716906265E-2</v>
      </c>
      <c r="M129">
        <f t="shared" si="40"/>
        <v>11.071298020168662</v>
      </c>
    </row>
    <row r="130" spans="1:13" x14ac:dyDescent="0.3">
      <c r="A130">
        <v>192</v>
      </c>
      <c r="B130">
        <f t="shared" si="36"/>
        <v>2.7342327328157268</v>
      </c>
      <c r="C130">
        <f t="shared" si="37"/>
        <v>2.7342327328157268</v>
      </c>
      <c r="D130" t="s">
        <v>23</v>
      </c>
      <c r="E130" t="s">
        <v>19</v>
      </c>
      <c r="F130">
        <v>1</v>
      </c>
      <c r="G130">
        <f t="shared" si="38"/>
        <v>30</v>
      </c>
      <c r="I130">
        <v>2050</v>
      </c>
      <c r="J130" t="s">
        <v>28</v>
      </c>
      <c r="K130">
        <f t="shared" si="39"/>
        <v>32.5</v>
      </c>
      <c r="L130" cm="1">
        <f t="array" ref="L130">STOWA2024_NDJF_T(A130*60,K130,I130,J130,"")</f>
        <v>0.11994628391803148</v>
      </c>
      <c r="M130">
        <f t="shared" si="40"/>
        <v>8.3370652873529352</v>
      </c>
    </row>
    <row r="131" spans="1:13" x14ac:dyDescent="0.3">
      <c r="A131">
        <v>192</v>
      </c>
      <c r="B131">
        <f t="shared" si="36"/>
        <v>2.0824603252047416</v>
      </c>
      <c r="C131">
        <f t="shared" si="37"/>
        <v>2.0824603252047416</v>
      </c>
      <c r="D131" t="s">
        <v>23</v>
      </c>
      <c r="E131" t="s">
        <v>19</v>
      </c>
      <c r="F131">
        <v>1</v>
      </c>
      <c r="G131">
        <f t="shared" si="38"/>
        <v>35</v>
      </c>
      <c r="I131">
        <v>2050</v>
      </c>
      <c r="J131" t="s">
        <v>28</v>
      </c>
      <c r="K131">
        <f t="shared" si="39"/>
        <v>37.5</v>
      </c>
      <c r="L131" cm="1">
        <f t="array" ref="L131">STOWA2024_NDJF_T(A131*60,K131,I131,J131,"")</f>
        <v>0.15988219976350707</v>
      </c>
      <c r="M131">
        <f t="shared" si="40"/>
        <v>6.2546049621481936</v>
      </c>
    </row>
    <row r="132" spans="1:13" x14ac:dyDescent="0.3">
      <c r="A132">
        <v>192</v>
      </c>
      <c r="B132">
        <f>M131-M132</f>
        <v>1.5803206299671846</v>
      </c>
      <c r="C132">
        <f t="shared" si="37"/>
        <v>1.5803206299671846</v>
      </c>
      <c r="D132" t="s">
        <v>23</v>
      </c>
      <c r="E132" t="s">
        <v>19</v>
      </c>
      <c r="F132">
        <v>1</v>
      </c>
      <c r="G132">
        <f>G131+5</f>
        <v>40</v>
      </c>
      <c r="I132">
        <v>2050</v>
      </c>
      <c r="J132" t="s">
        <v>28</v>
      </c>
      <c r="K132">
        <f>AVERAGE(G132:G133)</f>
        <v>42.5</v>
      </c>
      <c r="L132" cm="1">
        <f t="array" ref="L132">STOWA2024_NDJF_T(A132*60,K132,I132,J132,"")</f>
        <v>0.21393649357513572</v>
      </c>
      <c r="M132">
        <f>1/L132</f>
        <v>4.674284332181009</v>
      </c>
    </row>
    <row r="133" spans="1:13" x14ac:dyDescent="0.3">
      <c r="A133">
        <v>192</v>
      </c>
      <c r="B133">
        <f t="shared" ref="B133:B155" si="41">M132-M133</f>
        <v>1.1948102725535308</v>
      </c>
      <c r="C133">
        <f t="shared" si="37"/>
        <v>1.1948102725535308</v>
      </c>
      <c r="D133" t="s">
        <v>23</v>
      </c>
      <c r="E133" t="s">
        <v>19</v>
      </c>
      <c r="F133">
        <v>1</v>
      </c>
      <c r="G133">
        <f t="shared" ref="G133:G156" si="42">G132+5</f>
        <v>45</v>
      </c>
      <c r="I133">
        <v>2050</v>
      </c>
      <c r="J133" t="s">
        <v>28</v>
      </c>
      <c r="K133">
        <f t="shared" ref="K133:K155" si="43">AVERAGE(G133:G134)</f>
        <v>47.5</v>
      </c>
      <c r="L133" cm="1">
        <f t="array" ref="L133">STOWA2024_NDJF_T(A133*60,K133,I133,J133,"")</f>
        <v>0.2873997572228093</v>
      </c>
      <c r="M133">
        <f t="shared" ref="M133:M155" si="44">1/L133</f>
        <v>3.4794740596274782</v>
      </c>
    </row>
    <row r="134" spans="1:13" x14ac:dyDescent="0.3">
      <c r="A134">
        <v>192</v>
      </c>
      <c r="B134">
        <f t="shared" si="41"/>
        <v>0.89992282086795017</v>
      </c>
      <c r="C134">
        <f t="shared" si="37"/>
        <v>0.89992282086795017</v>
      </c>
      <c r="D134" t="s">
        <v>23</v>
      </c>
      <c r="E134" t="s">
        <v>19</v>
      </c>
      <c r="F134">
        <v>1</v>
      </c>
      <c r="G134">
        <f t="shared" si="42"/>
        <v>50</v>
      </c>
      <c r="I134">
        <v>2050</v>
      </c>
      <c r="J134" t="s">
        <v>28</v>
      </c>
      <c r="K134">
        <f t="shared" si="43"/>
        <v>52.5</v>
      </c>
      <c r="L134" cm="1">
        <f t="array" ref="L134">STOWA2024_NDJF_T(A134*60,K134,I134,J134,"")</f>
        <v>0.38766432896323733</v>
      </c>
      <c r="M134">
        <f t="shared" si="44"/>
        <v>2.5795512387595281</v>
      </c>
    </row>
    <row r="135" spans="1:13" x14ac:dyDescent="0.3">
      <c r="A135">
        <v>192</v>
      </c>
      <c r="B135">
        <f t="shared" si="41"/>
        <v>0.67513116343662505</v>
      </c>
      <c r="C135">
        <f t="shared" si="37"/>
        <v>0.67513116343662505</v>
      </c>
      <c r="D135" t="s">
        <v>23</v>
      </c>
      <c r="E135" t="s">
        <v>19</v>
      </c>
      <c r="F135">
        <v>1</v>
      </c>
      <c r="G135">
        <f t="shared" si="42"/>
        <v>55</v>
      </c>
      <c r="I135">
        <v>2050</v>
      </c>
      <c r="J135" t="s">
        <v>28</v>
      </c>
      <c r="K135">
        <f t="shared" si="43"/>
        <v>57.5</v>
      </c>
      <c r="L135" cm="1">
        <f t="array" ref="L135">STOWA2024_NDJF_T(A135*60,K135,I135,J135,"")</f>
        <v>0.52509423365033869</v>
      </c>
      <c r="M135">
        <f t="shared" si="44"/>
        <v>1.904420075322903</v>
      </c>
    </row>
    <row r="136" spans="1:13" x14ac:dyDescent="0.3">
      <c r="A136">
        <v>192</v>
      </c>
      <c r="B136">
        <f t="shared" si="41"/>
        <v>0.50445753929470238</v>
      </c>
      <c r="C136">
        <f t="shared" si="37"/>
        <v>0.50445753929470238</v>
      </c>
      <c r="D136" t="s">
        <v>23</v>
      </c>
      <c r="E136" t="s">
        <v>19</v>
      </c>
      <c r="F136">
        <v>1</v>
      </c>
      <c r="G136">
        <f t="shared" si="42"/>
        <v>60</v>
      </c>
      <c r="I136">
        <v>2050</v>
      </c>
      <c r="J136" t="s">
        <v>28</v>
      </c>
      <c r="K136">
        <f t="shared" si="43"/>
        <v>62.5</v>
      </c>
      <c r="L136" cm="1">
        <f t="array" ref="L136">STOWA2024_NDJF_T(A136*60,K136,I136,J136,"")</f>
        <v>0.71430482906855164</v>
      </c>
      <c r="M136">
        <f t="shared" si="44"/>
        <v>1.3999625360282006</v>
      </c>
    </row>
    <row r="137" spans="1:13" x14ac:dyDescent="0.3">
      <c r="A137">
        <v>192</v>
      </c>
      <c r="B137">
        <f t="shared" si="41"/>
        <v>0.37536319554554187</v>
      </c>
      <c r="C137">
        <f t="shared" si="37"/>
        <v>0.37536319554554187</v>
      </c>
      <c r="D137" t="s">
        <v>23</v>
      </c>
      <c r="E137" t="s">
        <v>19</v>
      </c>
      <c r="F137">
        <v>1</v>
      </c>
      <c r="G137">
        <f t="shared" si="42"/>
        <v>65</v>
      </c>
      <c r="I137">
        <v>2050</v>
      </c>
      <c r="J137" t="s">
        <v>28</v>
      </c>
      <c r="K137">
        <f t="shared" si="43"/>
        <v>67.5</v>
      </c>
      <c r="L137" cm="1">
        <f t="array" ref="L137">STOWA2024_NDJF_T(A137*60,K137,I137,J137,"")</f>
        <v>0.97599125871868042</v>
      </c>
      <c r="M137">
        <f t="shared" si="44"/>
        <v>1.0245993404826588</v>
      </c>
    </row>
    <row r="138" spans="1:13" x14ac:dyDescent="0.3">
      <c r="A138">
        <v>192</v>
      </c>
      <c r="B138">
        <f t="shared" si="41"/>
        <v>0.2780779193096119</v>
      </c>
      <c r="C138">
        <f t="shared" si="37"/>
        <v>0.2780779193096119</v>
      </c>
      <c r="D138" t="s">
        <v>23</v>
      </c>
      <c r="E138" t="s">
        <v>19</v>
      </c>
      <c r="F138">
        <v>1</v>
      </c>
      <c r="G138">
        <f t="shared" si="42"/>
        <v>70</v>
      </c>
      <c r="I138">
        <v>2050</v>
      </c>
      <c r="J138" t="s">
        <v>28</v>
      </c>
      <c r="K138">
        <f t="shared" si="43"/>
        <v>72.5</v>
      </c>
      <c r="L138" cm="1">
        <f t="array" ref="L138">STOWA2024_NDJF_T(A138*60,K138,I138,J138,"")</f>
        <v>1.3395462898153001</v>
      </c>
      <c r="M138">
        <f t="shared" si="44"/>
        <v>0.74652142117304687</v>
      </c>
    </row>
    <row r="139" spans="1:13" x14ac:dyDescent="0.3">
      <c r="A139">
        <v>192</v>
      </c>
      <c r="B139">
        <f t="shared" si="41"/>
        <v>0.20517909984611027</v>
      </c>
      <c r="C139">
        <f t="shared" si="37"/>
        <v>0.20517909984611027</v>
      </c>
      <c r="D139" t="s">
        <v>23</v>
      </c>
      <c r="E139" t="s">
        <v>19</v>
      </c>
      <c r="F139">
        <v>1</v>
      </c>
      <c r="G139">
        <f t="shared" si="42"/>
        <v>75</v>
      </c>
      <c r="I139">
        <v>2050</v>
      </c>
      <c r="J139" t="s">
        <v>28</v>
      </c>
      <c r="K139">
        <f t="shared" si="43"/>
        <v>77.5</v>
      </c>
      <c r="L139" cm="1">
        <f t="array" ref="L139">STOWA2024_NDJF_T(A139*60,K139,I139,J139,"")</f>
        <v>1.8472599695305607</v>
      </c>
      <c r="M139">
        <f t="shared" si="44"/>
        <v>0.5413423213269366</v>
      </c>
    </row>
    <row r="140" spans="1:13" x14ac:dyDescent="0.3">
      <c r="A140">
        <v>192</v>
      </c>
      <c r="B140">
        <f t="shared" si="41"/>
        <v>0.15067764940437794</v>
      </c>
      <c r="C140">
        <f t="shared" si="37"/>
        <v>0.15067764940437794</v>
      </c>
      <c r="D140" t="s">
        <v>23</v>
      </c>
      <c r="E140" t="s">
        <v>19</v>
      </c>
      <c r="F140">
        <v>1</v>
      </c>
      <c r="G140">
        <f t="shared" si="42"/>
        <v>80</v>
      </c>
      <c r="I140">
        <v>2050</v>
      </c>
      <c r="J140" t="s">
        <v>28</v>
      </c>
      <c r="K140">
        <f t="shared" si="43"/>
        <v>82.5</v>
      </c>
      <c r="L140" cm="1">
        <f t="array" ref="L140">STOWA2024_NDJF_T(A140*60,K140,I140,J140,"")</f>
        <v>2.5597400324906516</v>
      </c>
      <c r="M140">
        <f t="shared" si="44"/>
        <v>0.39066467192255866</v>
      </c>
    </row>
    <row r="141" spans="1:13" x14ac:dyDescent="0.3">
      <c r="A141">
        <v>192</v>
      </c>
      <c r="B141">
        <f t="shared" si="41"/>
        <v>0.11013368486140762</v>
      </c>
      <c r="C141">
        <f t="shared" si="37"/>
        <v>0.11013368486140762</v>
      </c>
      <c r="D141" t="s">
        <v>23</v>
      </c>
      <c r="E141" t="s">
        <v>19</v>
      </c>
      <c r="F141">
        <v>1</v>
      </c>
      <c r="G141">
        <f t="shared" si="42"/>
        <v>85</v>
      </c>
      <c r="I141">
        <v>2050</v>
      </c>
      <c r="J141" t="s">
        <v>28</v>
      </c>
      <c r="K141">
        <f t="shared" si="43"/>
        <v>87.5</v>
      </c>
      <c r="L141" cm="1">
        <f t="array" ref="L141">STOWA2024_NDJF_T(A141*60,K141,I141,J141,"")</f>
        <v>3.5646685967779268</v>
      </c>
      <c r="M141">
        <f t="shared" si="44"/>
        <v>0.28053098706115104</v>
      </c>
    </row>
    <row r="142" spans="1:13" x14ac:dyDescent="0.3">
      <c r="A142">
        <v>192</v>
      </c>
      <c r="B142">
        <f t="shared" si="41"/>
        <v>8.0114953030725383E-2</v>
      </c>
      <c r="C142">
        <f t="shared" si="37"/>
        <v>8.0114953030725383E-2</v>
      </c>
      <c r="D142" t="s">
        <v>23</v>
      </c>
      <c r="E142" t="s">
        <v>19</v>
      </c>
      <c r="F142">
        <v>1</v>
      </c>
      <c r="G142">
        <f t="shared" si="42"/>
        <v>90</v>
      </c>
      <c r="I142">
        <v>2050</v>
      </c>
      <c r="J142" t="s">
        <v>28</v>
      </c>
      <c r="K142">
        <f t="shared" si="43"/>
        <v>92.5</v>
      </c>
      <c r="L142" cm="1">
        <f t="array" ref="L142">STOWA2024_NDJF_T(A142*60,K142,I142,J142,"")</f>
        <v>4.9896207398664894</v>
      </c>
      <c r="M142">
        <f t="shared" si="44"/>
        <v>0.20041603403042565</v>
      </c>
    </row>
    <row r="143" spans="1:13" x14ac:dyDescent="0.3">
      <c r="A143">
        <v>192</v>
      </c>
      <c r="B143">
        <f t="shared" si="41"/>
        <v>5.7990002329760898E-2</v>
      </c>
      <c r="C143">
        <f t="shared" si="37"/>
        <v>5.7990002329760898E-2</v>
      </c>
      <c r="D143" t="s">
        <v>23</v>
      </c>
      <c r="E143" t="s">
        <v>19</v>
      </c>
      <c r="F143">
        <v>1</v>
      </c>
      <c r="G143">
        <f t="shared" si="42"/>
        <v>95</v>
      </c>
      <c r="I143">
        <v>2050</v>
      </c>
      <c r="J143" t="s">
        <v>28</v>
      </c>
      <c r="K143">
        <f t="shared" si="43"/>
        <v>97.5</v>
      </c>
      <c r="L143" cm="1">
        <f t="array" ref="L143">STOWA2024_NDJF_T(A143*60,K143,I143,J143,"")</f>
        <v>7.0211883885221846</v>
      </c>
      <c r="M143">
        <f t="shared" si="44"/>
        <v>0.14242603170066476</v>
      </c>
    </row>
    <row r="144" spans="1:13" x14ac:dyDescent="0.3">
      <c r="A144">
        <v>192</v>
      </c>
      <c r="B144">
        <f t="shared" si="41"/>
        <v>4.1761826046746955E-2</v>
      </c>
      <c r="C144">
        <f t="shared" si="37"/>
        <v>4.1761826046746955E-2</v>
      </c>
      <c r="D144" t="s">
        <v>23</v>
      </c>
      <c r="E144" t="s">
        <v>19</v>
      </c>
      <c r="F144">
        <v>1</v>
      </c>
      <c r="G144">
        <f t="shared" si="42"/>
        <v>100</v>
      </c>
      <c r="I144">
        <v>2050</v>
      </c>
      <c r="J144" t="s">
        <v>28</v>
      </c>
      <c r="K144">
        <f t="shared" si="43"/>
        <v>102.5</v>
      </c>
      <c r="L144" cm="1">
        <f t="array" ref="L144">STOWA2024_NDJF_T(A144*60,K144,I144,J144,"")</f>
        <v>9.9340176928230743</v>
      </c>
      <c r="M144">
        <f t="shared" si="44"/>
        <v>0.1006642056539178</v>
      </c>
    </row>
    <row r="145" spans="1:13" x14ac:dyDescent="0.3">
      <c r="A145">
        <v>192</v>
      </c>
      <c r="B145">
        <f t="shared" si="41"/>
        <v>2.9915336979021837E-2</v>
      </c>
      <c r="C145">
        <f t="shared" si="37"/>
        <v>2.9915336979021837E-2</v>
      </c>
      <c r="D145" t="s">
        <v>23</v>
      </c>
      <c r="E145" t="s">
        <v>19</v>
      </c>
      <c r="F145">
        <v>1</v>
      </c>
      <c r="G145">
        <f t="shared" si="42"/>
        <v>105</v>
      </c>
      <c r="I145">
        <v>2050</v>
      </c>
      <c r="J145" t="s">
        <v>28</v>
      </c>
      <c r="K145">
        <f t="shared" si="43"/>
        <v>107.5</v>
      </c>
      <c r="L145" cm="1">
        <f t="array" ref="L145">STOWA2024_NDJF_T(A145*60,K145,I145,J145,"")</f>
        <v>14.134501635569375</v>
      </c>
      <c r="M145">
        <f t="shared" si="44"/>
        <v>7.0748868674895965E-2</v>
      </c>
    </row>
    <row r="146" spans="1:13" x14ac:dyDescent="0.3">
      <c r="A146">
        <v>192</v>
      </c>
      <c r="B146">
        <f t="shared" si="41"/>
        <v>2.1313752096752944E-2</v>
      </c>
      <c r="C146">
        <f t="shared" si="37"/>
        <v>2.1313752096752944E-2</v>
      </c>
      <c r="D146" t="s">
        <v>23</v>
      </c>
      <c r="E146" t="s">
        <v>19</v>
      </c>
      <c r="F146">
        <v>1</v>
      </c>
      <c r="G146">
        <f t="shared" si="42"/>
        <v>110</v>
      </c>
      <c r="I146">
        <v>2050</v>
      </c>
      <c r="J146" t="s">
        <v>28</v>
      </c>
      <c r="K146">
        <f t="shared" si="43"/>
        <v>112.5</v>
      </c>
      <c r="L146" cm="1">
        <f t="array" ref="L146">STOWA2024_NDJF_T(A146*60,K146,I146,J146,"")</f>
        <v>20.228535284614555</v>
      </c>
      <c r="M146">
        <f t="shared" si="44"/>
        <v>4.9435116578143021E-2</v>
      </c>
    </row>
    <row r="147" spans="1:13" x14ac:dyDescent="0.3">
      <c r="A147">
        <v>192</v>
      </c>
      <c r="B147">
        <f t="shared" si="41"/>
        <v>1.5099733863604567E-2</v>
      </c>
      <c r="C147">
        <f t="shared" si="37"/>
        <v>1.5099733863604567E-2</v>
      </c>
      <c r="D147" t="s">
        <v>23</v>
      </c>
      <c r="E147" t="s">
        <v>19</v>
      </c>
      <c r="F147">
        <v>1</v>
      </c>
      <c r="G147">
        <f t="shared" si="42"/>
        <v>115</v>
      </c>
      <c r="I147">
        <v>2050</v>
      </c>
      <c r="J147" t="s">
        <v>28</v>
      </c>
      <c r="K147">
        <f t="shared" si="43"/>
        <v>117.5</v>
      </c>
      <c r="L147" cm="1">
        <f t="array" ref="L147">STOWA2024_NDJF_T(A147*60,K147,I147,J147,"")</f>
        <v>29.124475131496794</v>
      </c>
      <c r="M147">
        <f t="shared" si="44"/>
        <v>3.4335382714538454E-2</v>
      </c>
    </row>
    <row r="148" spans="1:13" x14ac:dyDescent="0.3">
      <c r="A148">
        <v>192</v>
      </c>
      <c r="B148">
        <f t="shared" si="41"/>
        <v>1.0635323478767889E-2</v>
      </c>
      <c r="C148">
        <f t="shared" si="37"/>
        <v>1.0635323478767889E-2</v>
      </c>
      <c r="D148" t="s">
        <v>23</v>
      </c>
      <c r="E148" t="s">
        <v>19</v>
      </c>
      <c r="F148">
        <v>1</v>
      </c>
      <c r="G148">
        <f t="shared" si="42"/>
        <v>120</v>
      </c>
      <c r="I148">
        <v>2050</v>
      </c>
      <c r="J148" t="s">
        <v>28</v>
      </c>
      <c r="K148">
        <f t="shared" si="43"/>
        <v>122.5</v>
      </c>
      <c r="L148" cm="1">
        <f t="array" ref="L148">STOWA2024_NDJF_T(A148*60,K148,I148,J148,"")</f>
        <v>42.19398736736899</v>
      </c>
      <c r="M148">
        <f t="shared" si="44"/>
        <v>2.3700059235770565E-2</v>
      </c>
    </row>
    <row r="149" spans="1:13" x14ac:dyDescent="0.3">
      <c r="A149">
        <v>192</v>
      </c>
      <c r="B149">
        <f t="shared" si="41"/>
        <v>7.4458994973286251E-3</v>
      </c>
      <c r="C149">
        <f t="shared" si="37"/>
        <v>7.4458994973286251E-3</v>
      </c>
      <c r="D149" t="s">
        <v>23</v>
      </c>
      <c r="E149" t="s">
        <v>19</v>
      </c>
      <c r="F149">
        <v>1</v>
      </c>
      <c r="G149">
        <f t="shared" si="42"/>
        <v>125</v>
      </c>
      <c r="I149">
        <v>2050</v>
      </c>
      <c r="J149" t="s">
        <v>28</v>
      </c>
      <c r="K149">
        <f t="shared" si="43"/>
        <v>127.5</v>
      </c>
      <c r="L149" cm="1">
        <f t="array" ref="L149">STOWA2024_NDJF_T(A149*60,K149,I149,J149,"")</f>
        <v>61.52271271426892</v>
      </c>
      <c r="M149">
        <f t="shared" si="44"/>
        <v>1.625415973844194E-2</v>
      </c>
    </row>
    <row r="150" spans="1:13" x14ac:dyDescent="0.3">
      <c r="A150">
        <v>192</v>
      </c>
      <c r="B150">
        <f t="shared" si="41"/>
        <v>5.180636632422575E-3</v>
      </c>
      <c r="C150">
        <f t="shared" si="37"/>
        <v>5.180636632422575E-3</v>
      </c>
      <c r="D150" t="s">
        <v>23</v>
      </c>
      <c r="E150" t="s">
        <v>19</v>
      </c>
      <c r="F150">
        <v>1</v>
      </c>
      <c r="G150">
        <f t="shared" si="42"/>
        <v>130</v>
      </c>
      <c r="I150">
        <v>2050</v>
      </c>
      <c r="J150" t="s">
        <v>28</v>
      </c>
      <c r="K150">
        <f t="shared" si="43"/>
        <v>132.5</v>
      </c>
      <c r="L150" cm="1">
        <f t="array" ref="L150">STOWA2024_NDJF_T(A150*60,K150,I150,J150,"")</f>
        <v>90.30549631096342</v>
      </c>
      <c r="M150">
        <f t="shared" si="44"/>
        <v>1.1073523106019365E-2</v>
      </c>
    </row>
    <row r="151" spans="1:13" x14ac:dyDescent="0.3">
      <c r="A151">
        <v>192</v>
      </c>
      <c r="B151">
        <f t="shared" si="41"/>
        <v>3.5812281617695159E-3</v>
      </c>
      <c r="C151">
        <f t="shared" si="37"/>
        <v>3.5812281617695159E-3</v>
      </c>
      <c r="D151" t="s">
        <v>23</v>
      </c>
      <c r="E151" t="s">
        <v>19</v>
      </c>
      <c r="F151">
        <v>1</v>
      </c>
      <c r="G151">
        <f t="shared" si="42"/>
        <v>135</v>
      </c>
      <c r="I151">
        <v>2050</v>
      </c>
      <c r="J151" t="s">
        <v>28</v>
      </c>
      <c r="K151">
        <f t="shared" si="43"/>
        <v>137.5</v>
      </c>
      <c r="L151" cm="1">
        <f t="array" ref="L151">STOWA2024_NDJF_T(A151*60,K151,I151,J151,"")</f>
        <v>133.4704529708184</v>
      </c>
      <c r="M151">
        <f t="shared" si="44"/>
        <v>7.4922949442498494E-3</v>
      </c>
    </row>
    <row r="152" spans="1:13" x14ac:dyDescent="0.3">
      <c r="A152">
        <v>192</v>
      </c>
      <c r="B152">
        <f t="shared" si="41"/>
        <v>2.4591822957069709E-3</v>
      </c>
      <c r="C152">
        <f t="shared" si="37"/>
        <v>2.4591822957069709E-3</v>
      </c>
      <c r="D152" t="s">
        <v>23</v>
      </c>
      <c r="E152" t="s">
        <v>19</v>
      </c>
      <c r="F152">
        <v>1</v>
      </c>
      <c r="G152">
        <f t="shared" si="42"/>
        <v>140</v>
      </c>
      <c r="I152">
        <v>2050</v>
      </c>
      <c r="J152" t="s">
        <v>28</v>
      </c>
      <c r="K152">
        <f t="shared" si="43"/>
        <v>142.5</v>
      </c>
      <c r="L152" cm="1">
        <f t="array" ref="L152">STOWA2024_NDJF_T(A152*60,K152,I152,J152,"")</f>
        <v>198.68420793035639</v>
      </c>
      <c r="M152">
        <f t="shared" si="44"/>
        <v>5.0331126485428784E-3</v>
      </c>
    </row>
    <row r="153" spans="1:13" x14ac:dyDescent="0.3">
      <c r="A153">
        <v>192</v>
      </c>
      <c r="B153">
        <f t="shared" si="41"/>
        <v>1.6769876686561773E-3</v>
      </c>
      <c r="C153">
        <f t="shared" si="37"/>
        <v>1.6769876686561773E-3</v>
      </c>
      <c r="D153" t="s">
        <v>23</v>
      </c>
      <c r="E153" t="s">
        <v>19</v>
      </c>
      <c r="F153">
        <v>1</v>
      </c>
      <c r="G153">
        <f t="shared" si="42"/>
        <v>145</v>
      </c>
      <c r="I153">
        <v>2050</v>
      </c>
      <c r="J153" t="s">
        <v>28</v>
      </c>
      <c r="K153">
        <f t="shared" si="43"/>
        <v>147.5</v>
      </c>
      <c r="L153" cm="1">
        <f t="array" ref="L153">STOWA2024_NDJF_T(A153*60,K153,I153,J153,"")</f>
        <v>297.96268196000221</v>
      </c>
      <c r="M153">
        <f t="shared" si="44"/>
        <v>3.3561249798867011E-3</v>
      </c>
    </row>
    <row r="154" spans="1:13" x14ac:dyDescent="0.3">
      <c r="A154">
        <v>192</v>
      </c>
      <c r="B154">
        <f t="shared" si="41"/>
        <v>1.1354018927656308E-3</v>
      </c>
      <c r="C154">
        <f t="shared" si="37"/>
        <v>1.1354018927656308E-3</v>
      </c>
      <c r="D154" t="s">
        <v>23</v>
      </c>
      <c r="E154" t="s">
        <v>19</v>
      </c>
      <c r="F154">
        <v>1</v>
      </c>
      <c r="G154">
        <f t="shared" si="42"/>
        <v>150</v>
      </c>
      <c r="I154">
        <v>2050</v>
      </c>
      <c r="J154" t="s">
        <v>28</v>
      </c>
      <c r="K154">
        <f t="shared" si="43"/>
        <v>152.5</v>
      </c>
      <c r="L154" cm="1">
        <f t="array" ref="L154">STOWA2024_NDJF_T(A154*60,K154,I154,J154,"")</f>
        <v>450.30377979110978</v>
      </c>
      <c r="M154">
        <f t="shared" si="44"/>
        <v>2.2207230871210703E-3</v>
      </c>
    </row>
    <row r="155" spans="1:13" x14ac:dyDescent="0.3">
      <c r="A155">
        <v>192</v>
      </c>
      <c r="B155">
        <f t="shared" si="41"/>
        <v>7.6297986322940267E-4</v>
      </c>
      <c r="C155">
        <f t="shared" si="37"/>
        <v>7.6297986322940267E-4</v>
      </c>
      <c r="D155" t="s">
        <v>23</v>
      </c>
      <c r="E155" t="s">
        <v>19</v>
      </c>
      <c r="F155">
        <v>1</v>
      </c>
      <c r="G155">
        <f t="shared" si="42"/>
        <v>155</v>
      </c>
      <c r="I155">
        <v>2050</v>
      </c>
      <c r="J155" t="s">
        <v>28</v>
      </c>
      <c r="K155">
        <f t="shared" si="43"/>
        <v>157.5</v>
      </c>
      <c r="L155" cm="1">
        <f t="array" ref="L155">STOWA2024_NDJF_T(A155*60,K155,I155,J155,"")</f>
        <v>685.99186990583132</v>
      </c>
      <c r="M155">
        <f t="shared" si="44"/>
        <v>1.4577432238916676E-3</v>
      </c>
    </row>
    <row r="156" spans="1:13" x14ac:dyDescent="0.3">
      <c r="A156">
        <v>192</v>
      </c>
      <c r="B156" s="1">
        <f>M155</f>
        <v>1.4577432238916676E-3</v>
      </c>
      <c r="C156">
        <f t="shared" si="37"/>
        <v>1.4577432238916676E-3</v>
      </c>
      <c r="D156" t="s">
        <v>23</v>
      </c>
      <c r="E156" t="s">
        <v>19</v>
      </c>
      <c r="F156">
        <v>1</v>
      </c>
      <c r="G156">
        <f t="shared" si="42"/>
        <v>160</v>
      </c>
      <c r="I156">
        <v>2050</v>
      </c>
      <c r="J156" t="s">
        <v>28</v>
      </c>
      <c r="K156" s="1">
        <v>555</v>
      </c>
      <c r="L156" cm="1">
        <f t="array" ref="L156">STOWA2024_NDJF_T(A156*60,K156,I156,J156,"")</f>
        <v>1.3256217370258007E+266</v>
      </c>
      <c r="M156">
        <f>1/L156</f>
        <v>7.5436300723585447E-267</v>
      </c>
    </row>
    <row r="157" spans="1:13" x14ac:dyDescent="0.3">
      <c r="A157">
        <v>216</v>
      </c>
      <c r="B157" s="1">
        <f>365.25*24/A157 - M157</f>
        <v>16.328689363049616</v>
      </c>
      <c r="C157">
        <f>B157</f>
        <v>16.328689363049616</v>
      </c>
      <c r="D157" t="s">
        <v>23</v>
      </c>
      <c r="E157" t="s">
        <v>19</v>
      </c>
      <c r="F157">
        <v>1</v>
      </c>
      <c r="G157">
        <v>10</v>
      </c>
      <c r="I157">
        <v>2050</v>
      </c>
      <c r="J157" t="s">
        <v>28</v>
      </c>
      <c r="K157" s="1">
        <v>12.5</v>
      </c>
      <c r="L157" cm="1">
        <f t="array" ref="L157">STOWA2024_NDJF_T(A157*60,K157,I157,J157,"")</f>
        <v>4.1229217844845671E-2</v>
      </c>
      <c r="M157">
        <f>1/L157</f>
        <v>24.25464397028372</v>
      </c>
    </row>
    <row r="158" spans="1:13" x14ac:dyDescent="0.3">
      <c r="A158">
        <v>216</v>
      </c>
      <c r="B158">
        <f t="shared" ref="B158:B162" si="45">M157-M158</f>
        <v>5.2648490894559394</v>
      </c>
      <c r="C158">
        <f t="shared" ref="C158:C187" si="46">B158</f>
        <v>5.2648490894559394</v>
      </c>
      <c r="D158" t="s">
        <v>23</v>
      </c>
      <c r="E158" t="s">
        <v>19</v>
      </c>
      <c r="F158">
        <v>1</v>
      </c>
      <c r="G158">
        <f t="shared" ref="G158:G162" si="47">G157+5</f>
        <v>15</v>
      </c>
      <c r="I158">
        <v>2050</v>
      </c>
      <c r="J158" t="s">
        <v>28</v>
      </c>
      <c r="K158">
        <f t="shared" ref="K158:K162" si="48">AVERAGE(G158:G159)</f>
        <v>17.5</v>
      </c>
      <c r="L158" cm="1">
        <f t="array" ref="L158">STOWA2024_NDJF_T(A158*60,K158,I158,J158,"")</f>
        <v>5.2659863167327126E-2</v>
      </c>
      <c r="M158">
        <f t="shared" ref="M158:M162" si="49">1/L158</f>
        <v>18.98979488082778</v>
      </c>
    </row>
    <row r="159" spans="1:13" x14ac:dyDescent="0.3">
      <c r="A159">
        <v>216</v>
      </c>
      <c r="B159">
        <f t="shared" si="45"/>
        <v>4.1786090184873252</v>
      </c>
      <c r="C159">
        <f t="shared" si="46"/>
        <v>4.1786090184873252</v>
      </c>
      <c r="D159" t="s">
        <v>23</v>
      </c>
      <c r="E159" t="s">
        <v>19</v>
      </c>
      <c r="F159">
        <v>1</v>
      </c>
      <c r="G159">
        <f t="shared" si="47"/>
        <v>20</v>
      </c>
      <c r="I159">
        <v>2050</v>
      </c>
      <c r="J159" t="s">
        <v>28</v>
      </c>
      <c r="K159">
        <f t="shared" si="48"/>
        <v>22.5</v>
      </c>
      <c r="L159" cm="1">
        <f t="array" ref="L159">STOWA2024_NDJF_T(A159*60,K159,I159,J159,"")</f>
        <v>6.7516538465879503E-2</v>
      </c>
      <c r="M159">
        <f t="shared" si="49"/>
        <v>14.811185862340455</v>
      </c>
    </row>
    <row r="160" spans="1:13" x14ac:dyDescent="0.3">
      <c r="A160">
        <v>216</v>
      </c>
      <c r="B160">
        <f t="shared" si="45"/>
        <v>3.3047298833668606</v>
      </c>
      <c r="C160">
        <f t="shared" si="46"/>
        <v>3.3047298833668606</v>
      </c>
      <c r="D160" t="s">
        <v>23</v>
      </c>
      <c r="E160" t="s">
        <v>19</v>
      </c>
      <c r="F160">
        <v>1</v>
      </c>
      <c r="G160">
        <f t="shared" si="47"/>
        <v>25</v>
      </c>
      <c r="I160">
        <v>2050</v>
      </c>
      <c r="J160" t="s">
        <v>28</v>
      </c>
      <c r="K160">
        <f t="shared" si="48"/>
        <v>27.5</v>
      </c>
      <c r="L160" cm="1">
        <f t="array" ref="L160">STOWA2024_NDJF_T(A160*60,K160,I160,J160,"")</f>
        <v>8.6907732652639291E-2</v>
      </c>
      <c r="M160">
        <f t="shared" si="49"/>
        <v>11.506455978973595</v>
      </c>
    </row>
    <row r="161" spans="1:13" x14ac:dyDescent="0.3">
      <c r="A161">
        <v>216</v>
      </c>
      <c r="B161">
        <f t="shared" si="45"/>
        <v>2.6037777760399052</v>
      </c>
      <c r="C161">
        <f t="shared" si="46"/>
        <v>2.6037777760399052</v>
      </c>
      <c r="D161" t="s">
        <v>23</v>
      </c>
      <c r="E161" t="s">
        <v>19</v>
      </c>
      <c r="F161">
        <v>1</v>
      </c>
      <c r="G161">
        <f t="shared" si="47"/>
        <v>30</v>
      </c>
      <c r="I161">
        <v>2050</v>
      </c>
      <c r="J161" t="s">
        <v>28</v>
      </c>
      <c r="K161">
        <f t="shared" si="48"/>
        <v>32.5</v>
      </c>
      <c r="L161" cm="1">
        <f t="array" ref="L161">STOWA2024_NDJF_T(A161*60,K161,I161,J161,"")</f>
        <v>0.11232574930883957</v>
      </c>
      <c r="M161">
        <f t="shared" si="49"/>
        <v>8.9026782029336893</v>
      </c>
    </row>
    <row r="162" spans="1:13" x14ac:dyDescent="0.3">
      <c r="A162">
        <v>216</v>
      </c>
      <c r="B162">
        <f t="shared" si="45"/>
        <v>2.0435433304697286</v>
      </c>
      <c r="C162">
        <f t="shared" si="46"/>
        <v>2.0435433304697286</v>
      </c>
      <c r="D162" t="s">
        <v>23</v>
      </c>
      <c r="E162" t="s">
        <v>19</v>
      </c>
      <c r="F162">
        <v>1</v>
      </c>
      <c r="G162">
        <f t="shared" si="47"/>
        <v>35</v>
      </c>
      <c r="I162">
        <v>2050</v>
      </c>
      <c r="J162" t="s">
        <v>28</v>
      </c>
      <c r="K162">
        <f t="shared" si="48"/>
        <v>37.5</v>
      </c>
      <c r="L162" cm="1">
        <f t="array" ref="L162">STOWA2024_NDJF_T(A162*60,K162,I162,J162,"")</f>
        <v>0.14579098072768712</v>
      </c>
      <c r="M162">
        <f t="shared" si="49"/>
        <v>6.8591348724639607</v>
      </c>
    </row>
    <row r="163" spans="1:13" x14ac:dyDescent="0.3">
      <c r="A163">
        <v>216</v>
      </c>
      <c r="B163">
        <f>M162-M163</f>
        <v>1.5974674189164766</v>
      </c>
      <c r="C163">
        <f t="shared" si="46"/>
        <v>1.5974674189164766</v>
      </c>
      <c r="D163" t="s">
        <v>23</v>
      </c>
      <c r="E163" t="s">
        <v>19</v>
      </c>
      <c r="F163">
        <v>1</v>
      </c>
      <c r="G163">
        <f>G162+5</f>
        <v>40</v>
      </c>
      <c r="I163">
        <v>2050</v>
      </c>
      <c r="J163" t="s">
        <v>28</v>
      </c>
      <c r="K163">
        <f>AVERAGE(G163:G164)</f>
        <v>42.5</v>
      </c>
      <c r="L163" cm="1">
        <f t="array" ref="L163">STOWA2024_NDJF_T(A163*60,K163,I163,J163,"")</f>
        <v>0.1900538201679369</v>
      </c>
      <c r="M163">
        <f>1/L163</f>
        <v>5.2616674535474841</v>
      </c>
    </row>
    <row r="164" spans="1:13" x14ac:dyDescent="0.3">
      <c r="A164">
        <v>216</v>
      </c>
      <c r="B164">
        <f t="shared" ref="B164:B186" si="50">M163-M164</f>
        <v>1.2435261933358888</v>
      </c>
      <c r="C164">
        <f t="shared" si="46"/>
        <v>1.2435261933358888</v>
      </c>
      <c r="D164" t="s">
        <v>23</v>
      </c>
      <c r="E164" t="s">
        <v>19</v>
      </c>
      <c r="F164">
        <v>1</v>
      </c>
      <c r="G164">
        <f t="shared" ref="G164:G187" si="51">G163+5</f>
        <v>45</v>
      </c>
      <c r="I164">
        <v>2050</v>
      </c>
      <c r="J164" t="s">
        <v>28</v>
      </c>
      <c r="K164">
        <f t="shared" ref="K164:K186" si="52">AVERAGE(G164:G165)</f>
        <v>47.5</v>
      </c>
      <c r="L164" cm="1">
        <f t="array" ref="L164">STOWA2024_NDJF_T(A164*60,K164,I164,J164,"")</f>
        <v>0.24887129029090929</v>
      </c>
      <c r="M164">
        <f t="shared" ref="M164:M186" si="53">1/L164</f>
        <v>4.0181412602115953</v>
      </c>
    </row>
    <row r="165" spans="1:13" x14ac:dyDescent="0.3">
      <c r="A165">
        <v>216</v>
      </c>
      <c r="B165">
        <f t="shared" si="50"/>
        <v>0.96389551762680847</v>
      </c>
      <c r="C165">
        <f t="shared" si="46"/>
        <v>0.96389551762680847</v>
      </c>
      <c r="D165" t="s">
        <v>23</v>
      </c>
      <c r="E165" t="s">
        <v>19</v>
      </c>
      <c r="F165">
        <v>1</v>
      </c>
      <c r="G165">
        <f t="shared" si="51"/>
        <v>50</v>
      </c>
      <c r="I165">
        <v>2050</v>
      </c>
      <c r="J165" t="s">
        <v>28</v>
      </c>
      <c r="K165">
        <f t="shared" si="52"/>
        <v>52.5</v>
      </c>
      <c r="L165" cm="1">
        <f t="array" ref="L165">STOWA2024_NDJF_T(A165*60,K165,I165,J165,"")</f>
        <v>0.32741307814796428</v>
      </c>
      <c r="M165">
        <f t="shared" si="53"/>
        <v>3.0542457425847869</v>
      </c>
    </row>
    <row r="166" spans="1:13" x14ac:dyDescent="0.3">
      <c r="A166">
        <v>216</v>
      </c>
      <c r="B166">
        <f t="shared" si="50"/>
        <v>0.74385438673826032</v>
      </c>
      <c r="C166">
        <f t="shared" si="46"/>
        <v>0.74385438673826032</v>
      </c>
      <c r="D166" t="s">
        <v>23</v>
      </c>
      <c r="E166" t="s">
        <v>19</v>
      </c>
      <c r="F166">
        <v>1</v>
      </c>
      <c r="G166">
        <f t="shared" si="51"/>
        <v>55</v>
      </c>
      <c r="I166">
        <v>2050</v>
      </c>
      <c r="J166" t="s">
        <v>28</v>
      </c>
      <c r="K166">
        <f t="shared" si="52"/>
        <v>57.5</v>
      </c>
      <c r="L166" cm="1">
        <f t="array" ref="L166">STOWA2024_NDJF_T(A166*60,K166,I166,J166,"")</f>
        <v>0.43282710414816294</v>
      </c>
      <c r="M166">
        <f t="shared" si="53"/>
        <v>2.3103913558465266</v>
      </c>
    </row>
    <row r="167" spans="1:13" x14ac:dyDescent="0.3">
      <c r="A167">
        <v>216</v>
      </c>
      <c r="B167">
        <f t="shared" si="50"/>
        <v>0.57139257749334815</v>
      </c>
      <c r="C167">
        <f t="shared" si="46"/>
        <v>0.57139257749334815</v>
      </c>
      <c r="D167" t="s">
        <v>23</v>
      </c>
      <c r="E167" t="s">
        <v>19</v>
      </c>
      <c r="F167">
        <v>1</v>
      </c>
      <c r="G167">
        <f t="shared" si="51"/>
        <v>60</v>
      </c>
      <c r="I167">
        <v>2050</v>
      </c>
      <c r="J167" t="s">
        <v>28</v>
      </c>
      <c r="K167">
        <f t="shared" si="52"/>
        <v>62.5</v>
      </c>
      <c r="L167" cm="1">
        <f t="array" ref="L167">STOWA2024_NDJF_T(A167*60,K167,I167,J167,"")</f>
        <v>0.57504353220247462</v>
      </c>
      <c r="M167">
        <f t="shared" si="53"/>
        <v>1.7389987783531784</v>
      </c>
    </row>
    <row r="168" spans="1:13" x14ac:dyDescent="0.3">
      <c r="A168">
        <v>216</v>
      </c>
      <c r="B168">
        <f t="shared" si="50"/>
        <v>0.43684654388074406</v>
      </c>
      <c r="C168">
        <f t="shared" si="46"/>
        <v>0.43684654388074406</v>
      </c>
      <c r="D168" t="s">
        <v>23</v>
      </c>
      <c r="E168" t="s">
        <v>19</v>
      </c>
      <c r="F168">
        <v>1</v>
      </c>
      <c r="G168">
        <f t="shared" si="51"/>
        <v>65</v>
      </c>
      <c r="I168">
        <v>2050</v>
      </c>
      <c r="J168" t="s">
        <v>28</v>
      </c>
      <c r="K168">
        <f t="shared" si="52"/>
        <v>67.5</v>
      </c>
      <c r="L168" cm="1">
        <f t="array" ref="L168">STOWA2024_NDJF_T(A168*60,K168,I168,J168,"")</f>
        <v>0.76795936260490227</v>
      </c>
      <c r="M168">
        <f t="shared" si="53"/>
        <v>1.3021522344724343</v>
      </c>
    </row>
    <row r="169" spans="1:13" x14ac:dyDescent="0.3">
      <c r="A169">
        <v>216</v>
      </c>
      <c r="B169">
        <f t="shared" si="50"/>
        <v>0.33226120572112883</v>
      </c>
      <c r="C169">
        <f t="shared" si="46"/>
        <v>0.33226120572112883</v>
      </c>
      <c r="D169" t="s">
        <v>23</v>
      </c>
      <c r="E169" t="s">
        <v>19</v>
      </c>
      <c r="F169">
        <v>1</v>
      </c>
      <c r="G169">
        <f t="shared" si="51"/>
        <v>70</v>
      </c>
      <c r="I169">
        <v>2050</v>
      </c>
      <c r="J169" t="s">
        <v>28</v>
      </c>
      <c r="K169">
        <f t="shared" si="52"/>
        <v>72.5</v>
      </c>
      <c r="L169" cm="1">
        <f t="array" ref="L169">STOWA2024_NDJF_T(A169*60,K169,I169,J169,"")</f>
        <v>1.0310436640366274</v>
      </c>
      <c r="M169">
        <f t="shared" si="53"/>
        <v>0.96989102875130551</v>
      </c>
    </row>
    <row r="170" spans="1:13" x14ac:dyDescent="0.3">
      <c r="A170">
        <v>216</v>
      </c>
      <c r="B170">
        <f t="shared" si="50"/>
        <v>0.25153918969475564</v>
      </c>
      <c r="C170">
        <f t="shared" si="46"/>
        <v>0.25153918969475564</v>
      </c>
      <c r="D170" t="s">
        <v>23</v>
      </c>
      <c r="E170" t="s">
        <v>19</v>
      </c>
      <c r="F170">
        <v>1</v>
      </c>
      <c r="G170">
        <f t="shared" si="51"/>
        <v>75</v>
      </c>
      <c r="I170">
        <v>2050</v>
      </c>
      <c r="J170" t="s">
        <v>28</v>
      </c>
      <c r="K170">
        <f t="shared" si="52"/>
        <v>77.5</v>
      </c>
      <c r="L170" cm="1">
        <f t="array" ref="L170">STOWA2024_NDJF_T(A170*60,K170,I170,J170,"")</f>
        <v>1.3920755062217893</v>
      </c>
      <c r="M170">
        <f t="shared" si="53"/>
        <v>0.71835183905654987</v>
      </c>
    </row>
    <row r="171" spans="1:13" x14ac:dyDescent="0.3">
      <c r="A171">
        <v>216</v>
      </c>
      <c r="B171">
        <f t="shared" si="50"/>
        <v>0.18937348910065799</v>
      </c>
      <c r="C171">
        <f t="shared" si="46"/>
        <v>0.18937348910065799</v>
      </c>
      <c r="D171" t="s">
        <v>23</v>
      </c>
      <c r="E171" t="s">
        <v>19</v>
      </c>
      <c r="F171">
        <v>1</v>
      </c>
      <c r="G171">
        <f t="shared" si="51"/>
        <v>80</v>
      </c>
      <c r="I171">
        <v>2050</v>
      </c>
      <c r="J171" t="s">
        <v>28</v>
      </c>
      <c r="K171">
        <f t="shared" si="52"/>
        <v>82.5</v>
      </c>
      <c r="L171" cm="1">
        <f t="array" ref="L171">STOWA2024_NDJF_T(A171*60,K171,I171,J171,"")</f>
        <v>1.8904365369270475</v>
      </c>
      <c r="M171">
        <f t="shared" si="53"/>
        <v>0.52897834995589188</v>
      </c>
    </row>
    <row r="172" spans="1:13" x14ac:dyDescent="0.3">
      <c r="A172">
        <v>216</v>
      </c>
      <c r="B172">
        <f t="shared" si="50"/>
        <v>0.14178869881534079</v>
      </c>
      <c r="C172">
        <f t="shared" si="46"/>
        <v>0.14178869881534079</v>
      </c>
      <c r="D172" t="s">
        <v>23</v>
      </c>
      <c r="E172" t="s">
        <v>19</v>
      </c>
      <c r="F172">
        <v>1</v>
      </c>
      <c r="G172">
        <f t="shared" si="51"/>
        <v>85</v>
      </c>
      <c r="I172">
        <v>2050</v>
      </c>
      <c r="J172" t="s">
        <v>28</v>
      </c>
      <c r="K172">
        <f t="shared" si="52"/>
        <v>87.5</v>
      </c>
      <c r="L172" cm="1">
        <f t="array" ref="L172">STOWA2024_NDJF_T(A172*60,K172,I172,J172,"")</f>
        <v>2.582713657388009</v>
      </c>
      <c r="M172">
        <f t="shared" si="53"/>
        <v>0.38718965114055109</v>
      </c>
    </row>
    <row r="173" spans="1:13" x14ac:dyDescent="0.3">
      <c r="A173">
        <v>216</v>
      </c>
      <c r="B173">
        <f t="shared" si="50"/>
        <v>0.10554916170545026</v>
      </c>
      <c r="C173">
        <f t="shared" si="46"/>
        <v>0.10554916170545026</v>
      </c>
      <c r="D173" t="s">
        <v>23</v>
      </c>
      <c r="E173" t="s">
        <v>19</v>
      </c>
      <c r="F173">
        <v>1</v>
      </c>
      <c r="G173">
        <f t="shared" si="51"/>
        <v>90</v>
      </c>
      <c r="I173">
        <v>2050</v>
      </c>
      <c r="J173" t="s">
        <v>28</v>
      </c>
      <c r="K173">
        <f t="shared" si="52"/>
        <v>92.5</v>
      </c>
      <c r="L173" cm="1">
        <f t="array" ref="L173">STOWA2024_NDJF_T(A173*60,K173,I173,J173,"")</f>
        <v>3.550625842206657</v>
      </c>
      <c r="M173">
        <f t="shared" si="53"/>
        <v>0.28164048943510084</v>
      </c>
    </row>
    <row r="174" spans="1:13" x14ac:dyDescent="0.3">
      <c r="A174">
        <v>216</v>
      </c>
      <c r="B174">
        <f t="shared" si="50"/>
        <v>7.8106036630242237E-2</v>
      </c>
      <c r="C174">
        <f t="shared" si="46"/>
        <v>7.8106036630242237E-2</v>
      </c>
      <c r="D174" t="s">
        <v>23</v>
      </c>
      <c r="E174" t="s">
        <v>19</v>
      </c>
      <c r="F174">
        <v>1</v>
      </c>
      <c r="G174">
        <f t="shared" si="51"/>
        <v>95</v>
      </c>
      <c r="I174">
        <v>2050</v>
      </c>
      <c r="J174" t="s">
        <v>28</v>
      </c>
      <c r="K174">
        <f t="shared" si="52"/>
        <v>97.5</v>
      </c>
      <c r="L174" cm="1">
        <f t="array" ref="L174">STOWA2024_NDJF_T(A174*60,K174,I174,J174,"")</f>
        <v>4.9131731076446474</v>
      </c>
      <c r="M174">
        <f t="shared" si="53"/>
        <v>0.2035344528048586</v>
      </c>
    </row>
    <row r="175" spans="1:13" x14ac:dyDescent="0.3">
      <c r="A175">
        <v>216</v>
      </c>
      <c r="B175">
        <f t="shared" si="50"/>
        <v>5.744094448016962E-2</v>
      </c>
      <c r="C175">
        <f t="shared" si="46"/>
        <v>5.744094448016962E-2</v>
      </c>
      <c r="D175" t="s">
        <v>23</v>
      </c>
      <c r="E175" t="s">
        <v>19</v>
      </c>
      <c r="F175">
        <v>1</v>
      </c>
      <c r="G175">
        <f t="shared" si="51"/>
        <v>100</v>
      </c>
      <c r="I175">
        <v>2050</v>
      </c>
      <c r="J175" t="s">
        <v>28</v>
      </c>
      <c r="K175">
        <f t="shared" si="52"/>
        <v>102.5</v>
      </c>
      <c r="L175" cm="1">
        <f t="array" ref="L175">STOWA2024_NDJF_T(A175*60,K175,I175,J175,"")</f>
        <v>6.8449311093106635</v>
      </c>
      <c r="M175">
        <f t="shared" si="53"/>
        <v>0.14609350832468898</v>
      </c>
    </row>
    <row r="176" spans="1:13" x14ac:dyDescent="0.3">
      <c r="A176">
        <v>216</v>
      </c>
      <c r="B176">
        <f t="shared" si="50"/>
        <v>4.1969236528173456E-2</v>
      </c>
      <c r="C176">
        <f t="shared" si="46"/>
        <v>4.1969236528173456E-2</v>
      </c>
      <c r="D176" t="s">
        <v>23</v>
      </c>
      <c r="E176" t="s">
        <v>19</v>
      </c>
      <c r="F176">
        <v>1</v>
      </c>
      <c r="G176">
        <f t="shared" si="51"/>
        <v>105</v>
      </c>
      <c r="I176">
        <v>2050</v>
      </c>
      <c r="J176" t="s">
        <v>28</v>
      </c>
      <c r="K176">
        <f t="shared" si="52"/>
        <v>107.5</v>
      </c>
      <c r="L176" cm="1">
        <f t="array" ref="L176">STOWA2024_NDJF_T(A176*60,K176,I176,J176,"")</f>
        <v>9.6039087020387175</v>
      </c>
      <c r="M176">
        <f t="shared" si="53"/>
        <v>0.10412427179651552</v>
      </c>
    </row>
    <row r="177" spans="1:13" x14ac:dyDescent="0.3">
      <c r="A177">
        <v>216</v>
      </c>
      <c r="B177">
        <f t="shared" si="50"/>
        <v>3.0458269104388633E-2</v>
      </c>
      <c r="C177">
        <f t="shared" si="46"/>
        <v>3.0458269104388633E-2</v>
      </c>
      <c r="D177" t="s">
        <v>23</v>
      </c>
      <c r="E177" t="s">
        <v>19</v>
      </c>
      <c r="F177">
        <v>1</v>
      </c>
      <c r="G177">
        <f t="shared" si="51"/>
        <v>110</v>
      </c>
      <c r="I177">
        <v>2050</v>
      </c>
      <c r="J177" t="s">
        <v>28</v>
      </c>
      <c r="K177">
        <f t="shared" si="52"/>
        <v>112.5</v>
      </c>
      <c r="L177" cm="1">
        <f t="array" ref="L177">STOWA2024_NDJF_T(A177*60,K177,I177,J177,"")</f>
        <v>13.574782986112476</v>
      </c>
      <c r="M177">
        <f t="shared" si="53"/>
        <v>7.3666002692126892E-2</v>
      </c>
    </row>
    <row r="178" spans="1:13" x14ac:dyDescent="0.3">
      <c r="A178">
        <v>216</v>
      </c>
      <c r="B178">
        <f t="shared" si="50"/>
        <v>2.1948996634523377E-2</v>
      </c>
      <c r="C178">
        <f t="shared" si="46"/>
        <v>2.1948996634523377E-2</v>
      </c>
      <c r="D178" t="s">
        <v>23</v>
      </c>
      <c r="E178" t="s">
        <v>19</v>
      </c>
      <c r="F178">
        <v>1</v>
      </c>
      <c r="G178">
        <f t="shared" si="51"/>
        <v>115</v>
      </c>
      <c r="I178">
        <v>2050</v>
      </c>
      <c r="J178" t="s">
        <v>28</v>
      </c>
      <c r="K178">
        <f t="shared" si="52"/>
        <v>117.5</v>
      </c>
      <c r="L178" cm="1">
        <f t="array" ref="L178">STOWA2024_NDJF_T(A178*60,K178,I178,J178,"")</f>
        <v>19.335999436745787</v>
      </c>
      <c r="M178">
        <f t="shared" si="53"/>
        <v>5.1717006057603515E-2</v>
      </c>
    </row>
    <row r="179" spans="1:13" x14ac:dyDescent="0.3">
      <c r="A179">
        <v>216</v>
      </c>
      <c r="B179">
        <f t="shared" si="50"/>
        <v>1.5700785762434354E-2</v>
      </c>
      <c r="C179">
        <f t="shared" si="46"/>
        <v>1.5700785762434354E-2</v>
      </c>
      <c r="D179" t="s">
        <v>23</v>
      </c>
      <c r="E179" t="s">
        <v>19</v>
      </c>
      <c r="F179">
        <v>1</v>
      </c>
      <c r="G179">
        <f t="shared" si="51"/>
        <v>120</v>
      </c>
      <c r="I179">
        <v>2050</v>
      </c>
      <c r="J179" t="s">
        <v>28</v>
      </c>
      <c r="K179">
        <f t="shared" si="52"/>
        <v>122.5</v>
      </c>
      <c r="L179" cm="1">
        <f t="array" ref="L179">STOWA2024_NDJF_T(A179*60,K179,I179,J179,"")</f>
        <v>27.765267754488097</v>
      </c>
      <c r="M179">
        <f t="shared" si="53"/>
        <v>3.6016220295169162E-2</v>
      </c>
    </row>
    <row r="180" spans="1:13" x14ac:dyDescent="0.3">
      <c r="A180">
        <v>216</v>
      </c>
      <c r="B180">
        <f t="shared" si="50"/>
        <v>1.1145108055066154E-2</v>
      </c>
      <c r="C180">
        <f t="shared" si="46"/>
        <v>1.1145108055066154E-2</v>
      </c>
      <c r="D180" t="s">
        <v>23</v>
      </c>
      <c r="E180" t="s">
        <v>19</v>
      </c>
      <c r="F180">
        <v>1</v>
      </c>
      <c r="G180">
        <f t="shared" si="51"/>
        <v>125</v>
      </c>
      <c r="I180">
        <v>2050</v>
      </c>
      <c r="J180" t="s">
        <v>28</v>
      </c>
      <c r="K180">
        <f t="shared" si="52"/>
        <v>127.5</v>
      </c>
      <c r="L180" cm="1">
        <f t="array" ref="L180">STOWA2024_NDJF_T(A180*60,K180,I180,J180,"")</f>
        <v>40.207289096929358</v>
      </c>
      <c r="M180">
        <f t="shared" si="53"/>
        <v>2.4871112240103008E-2</v>
      </c>
    </row>
    <row r="181" spans="1:13" x14ac:dyDescent="0.3">
      <c r="A181">
        <v>216</v>
      </c>
      <c r="B181">
        <f t="shared" si="50"/>
        <v>7.8474727811925528E-3</v>
      </c>
      <c r="C181">
        <f t="shared" si="46"/>
        <v>7.8474727811925528E-3</v>
      </c>
      <c r="D181" t="s">
        <v>23</v>
      </c>
      <c r="E181" t="s">
        <v>19</v>
      </c>
      <c r="F181">
        <v>1</v>
      </c>
      <c r="G181">
        <f t="shared" si="51"/>
        <v>130</v>
      </c>
      <c r="I181">
        <v>2050</v>
      </c>
      <c r="J181" t="s">
        <v>28</v>
      </c>
      <c r="K181">
        <f t="shared" si="52"/>
        <v>132.5</v>
      </c>
      <c r="L181" cm="1">
        <f t="array" ref="L181">STOWA2024_NDJF_T(A181*60,K181,I181,J181,"")</f>
        <v>58.741845562088869</v>
      </c>
      <c r="M181">
        <f t="shared" si="53"/>
        <v>1.7023639458910455E-2</v>
      </c>
    </row>
    <row r="182" spans="1:13" x14ac:dyDescent="0.3">
      <c r="A182">
        <v>216</v>
      </c>
      <c r="B182">
        <f t="shared" si="50"/>
        <v>5.4789627058413788E-3</v>
      </c>
      <c r="C182">
        <f t="shared" si="46"/>
        <v>5.4789627058413788E-3</v>
      </c>
      <c r="D182" t="s">
        <v>23</v>
      </c>
      <c r="E182" t="s">
        <v>19</v>
      </c>
      <c r="F182">
        <v>1</v>
      </c>
      <c r="G182">
        <f t="shared" si="51"/>
        <v>135</v>
      </c>
      <c r="I182">
        <v>2050</v>
      </c>
      <c r="J182" t="s">
        <v>28</v>
      </c>
      <c r="K182">
        <f t="shared" si="52"/>
        <v>137.5</v>
      </c>
      <c r="L182" cm="1">
        <f t="array" ref="L182">STOWA2024_NDJF_T(A182*60,K182,I182,J182,"")</f>
        <v>86.620008631610801</v>
      </c>
      <c r="M182">
        <f t="shared" si="53"/>
        <v>1.1544676753069076E-2</v>
      </c>
    </row>
    <row r="183" spans="1:13" x14ac:dyDescent="0.3">
      <c r="A183">
        <v>216</v>
      </c>
      <c r="B183">
        <f t="shared" si="50"/>
        <v>3.791471779691663E-3</v>
      </c>
      <c r="C183">
        <f t="shared" si="46"/>
        <v>3.791471779691663E-3</v>
      </c>
      <c r="D183" t="s">
        <v>23</v>
      </c>
      <c r="E183" t="s">
        <v>19</v>
      </c>
      <c r="F183">
        <v>1</v>
      </c>
      <c r="G183">
        <f t="shared" si="51"/>
        <v>140</v>
      </c>
      <c r="I183">
        <v>2050</v>
      </c>
      <c r="J183" t="s">
        <v>28</v>
      </c>
      <c r="K183">
        <f t="shared" si="52"/>
        <v>142.5</v>
      </c>
      <c r="L183" cm="1">
        <f t="array" ref="L183">STOWA2024_NDJF_T(A183*60,K183,I183,J183,"")</f>
        <v>128.97891948345909</v>
      </c>
      <c r="M183">
        <f t="shared" si="53"/>
        <v>7.753204973377413E-3</v>
      </c>
    </row>
    <row r="184" spans="1:13" x14ac:dyDescent="0.3">
      <c r="A184">
        <v>216</v>
      </c>
      <c r="B184">
        <f t="shared" si="50"/>
        <v>2.5993696803020324E-3</v>
      </c>
      <c r="C184">
        <f t="shared" si="46"/>
        <v>2.5993696803020324E-3</v>
      </c>
      <c r="D184" t="s">
        <v>23</v>
      </c>
      <c r="E184" t="s">
        <v>19</v>
      </c>
      <c r="F184">
        <v>1</v>
      </c>
      <c r="G184">
        <f t="shared" si="51"/>
        <v>145</v>
      </c>
      <c r="I184">
        <v>2050</v>
      </c>
      <c r="J184" t="s">
        <v>28</v>
      </c>
      <c r="K184">
        <f t="shared" si="52"/>
        <v>147.5</v>
      </c>
      <c r="L184" cm="1">
        <f t="array" ref="L184">STOWA2024_NDJF_T(A184*60,K184,I184,J184,"")</f>
        <v>194.03025962889922</v>
      </c>
      <c r="M184">
        <f t="shared" si="53"/>
        <v>5.1538352930753806E-3</v>
      </c>
    </row>
    <row r="185" spans="1:13" x14ac:dyDescent="0.3">
      <c r="A185">
        <v>216</v>
      </c>
      <c r="B185">
        <f t="shared" si="50"/>
        <v>1.7646538116396718E-3</v>
      </c>
      <c r="C185">
        <f t="shared" si="46"/>
        <v>1.7646538116396718E-3</v>
      </c>
      <c r="D185" t="s">
        <v>23</v>
      </c>
      <c r="E185" t="s">
        <v>19</v>
      </c>
      <c r="F185">
        <v>1</v>
      </c>
      <c r="G185">
        <f t="shared" si="51"/>
        <v>150</v>
      </c>
      <c r="I185">
        <v>2050</v>
      </c>
      <c r="J185" t="s">
        <v>28</v>
      </c>
      <c r="K185">
        <f t="shared" si="52"/>
        <v>152.5</v>
      </c>
      <c r="L185" cm="1">
        <f t="array" ref="L185">STOWA2024_NDJF_T(A185*60,K185,I185,J185,"")</f>
        <v>295.05649239425941</v>
      </c>
      <c r="M185">
        <f t="shared" si="53"/>
        <v>3.3891814814357088E-3</v>
      </c>
    </row>
    <row r="186" spans="1:13" x14ac:dyDescent="0.3">
      <c r="A186">
        <v>216</v>
      </c>
      <c r="B186">
        <f t="shared" si="50"/>
        <v>1.1856323973418719E-3</v>
      </c>
      <c r="C186">
        <f t="shared" si="46"/>
        <v>1.1856323973418719E-3</v>
      </c>
      <c r="D186" t="s">
        <v>23</v>
      </c>
      <c r="E186" t="s">
        <v>19</v>
      </c>
      <c r="F186">
        <v>1</v>
      </c>
      <c r="G186">
        <f t="shared" si="51"/>
        <v>155</v>
      </c>
      <c r="I186">
        <v>2050</v>
      </c>
      <c r="J186" t="s">
        <v>28</v>
      </c>
      <c r="K186">
        <f t="shared" si="52"/>
        <v>157.5</v>
      </c>
      <c r="L186" cm="1">
        <f t="array" ref="L186">STOWA2024_NDJF_T(A186*60,K186,I186,J186,"")</f>
        <v>453.81335374756532</v>
      </c>
      <c r="M186">
        <f t="shared" si="53"/>
        <v>2.2035490840938369E-3</v>
      </c>
    </row>
    <row r="187" spans="1:13" x14ac:dyDescent="0.3">
      <c r="A187">
        <v>216</v>
      </c>
      <c r="B187" s="1">
        <f>M186</f>
        <v>2.2035490840938369E-3</v>
      </c>
      <c r="C187">
        <f t="shared" si="46"/>
        <v>2.2035490840938369E-3</v>
      </c>
      <c r="D187" t="s">
        <v>23</v>
      </c>
      <c r="E187" t="s">
        <v>19</v>
      </c>
      <c r="F187">
        <v>1</v>
      </c>
      <c r="G187">
        <f t="shared" si="51"/>
        <v>160</v>
      </c>
      <c r="I187">
        <v>2050</v>
      </c>
      <c r="J187" t="s">
        <v>28</v>
      </c>
      <c r="K187" s="1">
        <v>444</v>
      </c>
      <c r="L187" cm="1">
        <f t="array" ref="L187">STOWA2024_NDJF_T(A187*60,K187,I187,J187,"")</f>
        <v>9.8367144504447156E+241</v>
      </c>
      <c r="M187">
        <f>1/L187</f>
        <v>1.0165996024768109E-242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M187"/>
  <sheetViews>
    <sheetView topLeftCell="A7" workbookViewId="0">
      <selection activeCell="K32" sqref="K32:K33"/>
    </sheetView>
  </sheetViews>
  <sheetFormatPr defaultRowHeight="14.4" x14ac:dyDescent="0.3"/>
  <cols>
    <col min="1" max="1" width="6" bestFit="1" customWidth="1"/>
    <col min="2" max="3" width="12.6640625"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719.4288256340767</v>
      </c>
      <c r="C2">
        <f>B2</f>
        <v>719.4288256340767</v>
      </c>
      <c r="D2" t="s">
        <v>30</v>
      </c>
      <c r="E2" t="s">
        <v>21</v>
      </c>
      <c r="F2">
        <v>1</v>
      </c>
      <c r="G2">
        <v>10</v>
      </c>
      <c r="I2">
        <v>2050</v>
      </c>
      <c r="J2" t="s">
        <v>31</v>
      </c>
      <c r="K2" s="1">
        <v>12.5</v>
      </c>
      <c r="L2" cm="1">
        <f t="array" ref="L2">STOWA2024_JAARROND_T(A2*60,K2,I2,J2,"")</f>
        <v>9.0324654544143429E-2</v>
      </c>
      <c r="M2">
        <f>1/L2</f>
        <v>11.071174365923319</v>
      </c>
    </row>
    <row r="3" spans="1:13" x14ac:dyDescent="0.3">
      <c r="A3">
        <v>12</v>
      </c>
      <c r="B3">
        <f t="shared" ref="B3:B7" si="0">M2-M3</f>
        <v>5.9436423778325462</v>
      </c>
      <c r="C3">
        <f t="shared" ref="C3:C32" si="1">B3</f>
        <v>5.9436423778325462</v>
      </c>
      <c r="D3" t="s">
        <v>30</v>
      </c>
      <c r="E3" t="s">
        <v>21</v>
      </c>
      <c r="F3">
        <v>1</v>
      </c>
      <c r="G3">
        <f t="shared" ref="G3:G7" si="2">G2+5</f>
        <v>15</v>
      </c>
      <c r="I3">
        <v>2050</v>
      </c>
      <c r="J3" t="s">
        <v>31</v>
      </c>
      <c r="K3">
        <f t="shared" ref="K3:K7" si="3">AVERAGE(G3:G4)</f>
        <v>17.5</v>
      </c>
      <c r="L3" cm="1">
        <f t="array" ref="L3">STOWA2024_JAARROND_T(A3*60,K3,I3,J3,"")</f>
        <v>0.19502559951309989</v>
      </c>
      <c r="M3">
        <f t="shared" ref="M3:M7" si="4">1/L3</f>
        <v>5.127531988090773</v>
      </c>
    </row>
    <row r="4" spans="1:13" x14ac:dyDescent="0.3">
      <c r="A4">
        <v>12</v>
      </c>
      <c r="B4">
        <f t="shared" si="0"/>
        <v>2.1375679766399469</v>
      </c>
      <c r="C4">
        <f t="shared" si="1"/>
        <v>2.1375679766399469</v>
      </c>
      <c r="D4" t="s">
        <v>30</v>
      </c>
      <c r="E4" t="s">
        <v>21</v>
      </c>
      <c r="F4">
        <v>1</v>
      </c>
      <c r="G4">
        <f t="shared" si="2"/>
        <v>20</v>
      </c>
      <c r="I4">
        <v>2050</v>
      </c>
      <c r="J4" t="s">
        <v>31</v>
      </c>
      <c r="K4">
        <f t="shared" si="3"/>
        <v>22.5</v>
      </c>
      <c r="L4" cm="1">
        <f t="array" ref="L4">STOWA2024_JAARROND_T(A4*60,K4,I4,J4,"")</f>
        <v>0.33445218610332639</v>
      </c>
      <c r="M4">
        <f t="shared" si="4"/>
        <v>2.9899640114508261</v>
      </c>
    </row>
    <row r="5" spans="1:13" x14ac:dyDescent="0.3">
      <c r="A5">
        <v>12</v>
      </c>
      <c r="B5">
        <f t="shared" si="0"/>
        <v>1.2297473276276305</v>
      </c>
      <c r="C5">
        <f t="shared" si="1"/>
        <v>1.2297473276276305</v>
      </c>
      <c r="D5" t="s">
        <v>30</v>
      </c>
      <c r="E5" t="s">
        <v>21</v>
      </c>
      <c r="F5">
        <v>1</v>
      </c>
      <c r="G5">
        <f t="shared" si="2"/>
        <v>25</v>
      </c>
      <c r="I5">
        <v>2050</v>
      </c>
      <c r="J5" t="s">
        <v>31</v>
      </c>
      <c r="K5">
        <f t="shared" si="3"/>
        <v>27.5</v>
      </c>
      <c r="L5" cm="1">
        <f t="array" ref="L5">STOWA2024_JAARROND_T(A5*60,K5,I5,J5,"")</f>
        <v>0.56811187462897872</v>
      </c>
      <c r="M5">
        <f t="shared" si="4"/>
        <v>1.7602166838231956</v>
      </c>
    </row>
    <row r="6" spans="1:13" x14ac:dyDescent="0.3">
      <c r="A6">
        <v>12</v>
      </c>
      <c r="B6">
        <f t="shared" si="0"/>
        <v>0.73950215556213594</v>
      </c>
      <c r="C6">
        <f t="shared" si="1"/>
        <v>0.73950215556213594</v>
      </c>
      <c r="D6" t="s">
        <v>30</v>
      </c>
      <c r="E6" t="s">
        <v>21</v>
      </c>
      <c r="F6">
        <v>1</v>
      </c>
      <c r="G6">
        <f t="shared" si="2"/>
        <v>30</v>
      </c>
      <c r="I6">
        <v>2050</v>
      </c>
      <c r="J6" t="s">
        <v>31</v>
      </c>
      <c r="K6">
        <f t="shared" si="3"/>
        <v>32.5</v>
      </c>
      <c r="L6" cm="1">
        <f t="array" ref="L6">STOWA2024_JAARROND_T(A6*60,K6,I6,J6,"")</f>
        <v>0.97970585537138377</v>
      </c>
      <c r="M6">
        <f t="shared" si="4"/>
        <v>1.0207145282610597</v>
      </c>
    </row>
    <row r="7" spans="1:13" x14ac:dyDescent="0.3">
      <c r="A7">
        <v>12</v>
      </c>
      <c r="B7">
        <f t="shared" si="0"/>
        <v>0.42787035858950861</v>
      </c>
      <c r="C7">
        <f t="shared" si="1"/>
        <v>0.42787035858950861</v>
      </c>
      <c r="D7" t="s">
        <v>30</v>
      </c>
      <c r="E7" t="s">
        <v>21</v>
      </c>
      <c r="F7">
        <v>1</v>
      </c>
      <c r="G7">
        <f t="shared" si="2"/>
        <v>35</v>
      </c>
      <c r="I7">
        <v>2050</v>
      </c>
      <c r="J7" t="s">
        <v>31</v>
      </c>
      <c r="K7">
        <f t="shared" si="3"/>
        <v>37.5</v>
      </c>
      <c r="L7" cm="1">
        <f t="array" ref="L7">STOWA2024_JAARROND_T(A7*60,K7,I7,J7,"")</f>
        <v>1.686783898969644</v>
      </c>
      <c r="M7">
        <f t="shared" si="4"/>
        <v>0.59284416967155107</v>
      </c>
    </row>
    <row r="8" spans="1:13" x14ac:dyDescent="0.3">
      <c r="A8">
        <v>12</v>
      </c>
      <c r="B8">
        <f>M7-M8</f>
        <v>0.2400690788905851</v>
      </c>
      <c r="C8">
        <f t="shared" si="1"/>
        <v>0.2400690788905851</v>
      </c>
      <c r="D8" t="s">
        <v>30</v>
      </c>
      <c r="E8" t="s">
        <v>21</v>
      </c>
      <c r="F8">
        <v>1</v>
      </c>
      <c r="G8">
        <f>G7+5</f>
        <v>40</v>
      </c>
      <c r="I8">
        <v>2050</v>
      </c>
      <c r="J8" t="s">
        <v>31</v>
      </c>
      <c r="K8">
        <f>AVERAGE(G8:G9)</f>
        <v>42.5</v>
      </c>
      <c r="L8" cm="1">
        <f t="array" ref="L8">STOWA2024_JAARROND_T(A8*60,K8,I8,J8,"")</f>
        <v>2.8346672600557521</v>
      </c>
      <c r="M8">
        <f>1/L8</f>
        <v>0.35277509078096597</v>
      </c>
    </row>
    <row r="9" spans="1:13" x14ac:dyDescent="0.3">
      <c r="A9">
        <v>12</v>
      </c>
      <c r="B9">
        <f t="shared" ref="B9:B31" si="5">M8-M9</f>
        <v>0.13481321316629372</v>
      </c>
      <c r="C9">
        <f t="shared" si="1"/>
        <v>0.13481321316629372</v>
      </c>
      <c r="D9" t="s">
        <v>30</v>
      </c>
      <c r="E9" t="s">
        <v>21</v>
      </c>
      <c r="F9">
        <v>1</v>
      </c>
      <c r="G9">
        <f t="shared" ref="G9:G32" si="6">G8+5</f>
        <v>45</v>
      </c>
      <c r="I9">
        <v>2050</v>
      </c>
      <c r="J9" t="s">
        <v>31</v>
      </c>
      <c r="K9">
        <f t="shared" ref="K9:K31" si="7">AVERAGE(G9:G10)</f>
        <v>47.5</v>
      </c>
      <c r="L9" cm="1">
        <f t="array" ref="L9">STOWA2024_JAARROND_T(A9*60,K9,I9,J9,"")</f>
        <v>4.5879582748312879</v>
      </c>
      <c r="M9">
        <f t="shared" ref="M9:M31" si="8">1/L9</f>
        <v>0.21796187761467226</v>
      </c>
    </row>
    <row r="10" spans="1:13" x14ac:dyDescent="0.3">
      <c r="A10">
        <v>12</v>
      </c>
      <c r="B10">
        <f t="shared" si="5"/>
        <v>7.7686638037676281E-2</v>
      </c>
      <c r="C10">
        <f t="shared" si="1"/>
        <v>7.7686638037676281E-2</v>
      </c>
      <c r="D10" t="s">
        <v>30</v>
      </c>
      <c r="E10" t="s">
        <v>21</v>
      </c>
      <c r="F10">
        <v>1</v>
      </c>
      <c r="G10">
        <f t="shared" si="6"/>
        <v>50</v>
      </c>
      <c r="I10">
        <v>2050</v>
      </c>
      <c r="J10" t="s">
        <v>31</v>
      </c>
      <c r="K10">
        <f t="shared" si="7"/>
        <v>52.5</v>
      </c>
      <c r="L10" cm="1">
        <f t="array" ref="L10">STOWA2024_JAARROND_T(A10*60,K10,I10,J10,"")</f>
        <v>7.1288418612973237</v>
      </c>
      <c r="M10">
        <f t="shared" si="8"/>
        <v>0.14027523957699597</v>
      </c>
    </row>
    <row r="11" spans="1:13" x14ac:dyDescent="0.3">
      <c r="A11">
        <v>12</v>
      </c>
      <c r="B11">
        <f t="shared" si="5"/>
        <v>4.6433222667726926E-2</v>
      </c>
      <c r="C11">
        <f t="shared" si="1"/>
        <v>4.6433222667726926E-2</v>
      </c>
      <c r="D11" t="s">
        <v>30</v>
      </c>
      <c r="E11" t="s">
        <v>21</v>
      </c>
      <c r="F11">
        <v>1</v>
      </c>
      <c r="G11">
        <f t="shared" si="6"/>
        <v>55</v>
      </c>
      <c r="I11">
        <v>2050</v>
      </c>
      <c r="J11" t="s">
        <v>31</v>
      </c>
      <c r="K11">
        <f t="shared" si="7"/>
        <v>57.5</v>
      </c>
      <c r="L11" cm="1">
        <f t="array" ref="L11">STOWA2024_JAARROND_T(A11*60,K11,I11,J11,"")</f>
        <v>10.656207453073476</v>
      </c>
      <c r="M11">
        <f t="shared" si="8"/>
        <v>9.3842016909269049E-2</v>
      </c>
    </row>
    <row r="12" spans="1:13" x14ac:dyDescent="0.3">
      <c r="A12">
        <v>12</v>
      </c>
      <c r="B12">
        <f t="shared" si="5"/>
        <v>2.8848760861465927E-2</v>
      </c>
      <c r="C12">
        <f t="shared" si="1"/>
        <v>2.8848760861465927E-2</v>
      </c>
      <c r="D12" t="s">
        <v>30</v>
      </c>
      <c r="E12" t="s">
        <v>21</v>
      </c>
      <c r="F12">
        <v>1</v>
      </c>
      <c r="G12">
        <f t="shared" si="6"/>
        <v>60</v>
      </c>
      <c r="I12">
        <v>2050</v>
      </c>
      <c r="J12" t="s">
        <v>31</v>
      </c>
      <c r="K12">
        <f t="shared" si="7"/>
        <v>62.5</v>
      </c>
      <c r="L12" cm="1">
        <f t="array" ref="L12">STOWA2024_JAARROND_T(A12*60,K12,I12,J12,"")</f>
        <v>15.386211751946865</v>
      </c>
      <c r="M12">
        <f t="shared" si="8"/>
        <v>6.4993256047803122E-2</v>
      </c>
    </row>
    <row r="13" spans="1:13" x14ac:dyDescent="0.3">
      <c r="A13">
        <v>12</v>
      </c>
      <c r="B13">
        <f t="shared" si="5"/>
        <v>1.8593550298693917E-2</v>
      </c>
      <c r="C13">
        <f t="shared" si="1"/>
        <v>1.8593550298693917E-2</v>
      </c>
      <c r="D13" t="s">
        <v>30</v>
      </c>
      <c r="E13" t="s">
        <v>21</v>
      </c>
      <c r="F13">
        <v>1</v>
      </c>
      <c r="G13">
        <f t="shared" si="6"/>
        <v>65</v>
      </c>
      <c r="I13">
        <v>2050</v>
      </c>
      <c r="J13" t="s">
        <v>31</v>
      </c>
      <c r="K13">
        <f t="shared" si="7"/>
        <v>67.5</v>
      </c>
      <c r="L13" cm="1">
        <f t="array" ref="L13">STOWA2024_JAARROND_T(A13*60,K13,I13,J13,"")</f>
        <v>21.551860811513837</v>
      </c>
      <c r="M13">
        <f t="shared" si="8"/>
        <v>4.6399705749109205E-2</v>
      </c>
    </row>
    <row r="14" spans="1:13" x14ac:dyDescent="0.3">
      <c r="A14">
        <v>12</v>
      </c>
      <c r="B14">
        <f t="shared" si="5"/>
        <v>1.2389061077319345E-2</v>
      </c>
      <c r="C14">
        <f t="shared" si="1"/>
        <v>1.2389061077319345E-2</v>
      </c>
      <c r="D14" t="s">
        <v>30</v>
      </c>
      <c r="E14" t="s">
        <v>21</v>
      </c>
      <c r="F14">
        <v>1</v>
      </c>
      <c r="G14">
        <f t="shared" si="6"/>
        <v>70</v>
      </c>
      <c r="I14">
        <v>2050</v>
      </c>
      <c r="J14" t="s">
        <v>31</v>
      </c>
      <c r="K14">
        <f t="shared" si="7"/>
        <v>72.5</v>
      </c>
      <c r="L14" cm="1">
        <f t="array" ref="L14">STOWA2024_JAARROND_T(A14*60,K14,I14,J14,"")</f>
        <v>29.402559394278416</v>
      </c>
      <c r="M14">
        <f t="shared" si="8"/>
        <v>3.4010644671789859E-2</v>
      </c>
    </row>
    <row r="15" spans="1:13" x14ac:dyDescent="0.3">
      <c r="A15">
        <v>12</v>
      </c>
      <c r="B15">
        <f t="shared" si="5"/>
        <v>8.5034223642351074E-3</v>
      </c>
      <c r="C15">
        <f t="shared" si="1"/>
        <v>8.5034223642351074E-3</v>
      </c>
      <c r="D15" t="s">
        <v>30</v>
      </c>
      <c r="E15" t="s">
        <v>21</v>
      </c>
      <c r="F15">
        <v>1</v>
      </c>
      <c r="G15">
        <f t="shared" si="6"/>
        <v>75</v>
      </c>
      <c r="I15">
        <v>2050</v>
      </c>
      <c r="J15" t="s">
        <v>31</v>
      </c>
      <c r="K15">
        <f t="shared" si="7"/>
        <v>77.5</v>
      </c>
      <c r="L15" cm="1">
        <f t="array" ref="L15">STOWA2024_JAARROND_T(A15*60,K15,I15,J15,"")</f>
        <v>39.204582448941103</v>
      </c>
      <c r="M15">
        <f t="shared" si="8"/>
        <v>2.5507222307554752E-2</v>
      </c>
    </row>
    <row r="16" spans="1:13" x14ac:dyDescent="0.3">
      <c r="A16">
        <v>12</v>
      </c>
      <c r="B16">
        <f t="shared" si="5"/>
        <v>5.9912543447192199E-3</v>
      </c>
      <c r="C16">
        <f t="shared" si="1"/>
        <v>5.9912543447192199E-3</v>
      </c>
      <c r="D16" t="s">
        <v>30</v>
      </c>
      <c r="E16" t="s">
        <v>21</v>
      </c>
      <c r="F16">
        <v>1</v>
      </c>
      <c r="G16">
        <f t="shared" si="6"/>
        <v>80</v>
      </c>
      <c r="I16">
        <v>2050</v>
      </c>
      <c r="J16" t="s">
        <v>31</v>
      </c>
      <c r="K16">
        <f t="shared" si="7"/>
        <v>82.5</v>
      </c>
      <c r="L16" cm="1">
        <f t="array" ref="L16">STOWA2024_JAARROND_T(A16*60,K16,I16,J16,"")</f>
        <v>51.240092313346217</v>
      </c>
      <c r="M16">
        <f t="shared" si="8"/>
        <v>1.9515967962835532E-2</v>
      </c>
    </row>
    <row r="17" spans="1:13" x14ac:dyDescent="0.3">
      <c r="A17">
        <v>12</v>
      </c>
      <c r="B17">
        <f t="shared" si="5"/>
        <v>4.3201667982368241E-3</v>
      </c>
      <c r="C17">
        <f t="shared" si="1"/>
        <v>4.3201667982368241E-3</v>
      </c>
      <c r="D17" t="s">
        <v>30</v>
      </c>
      <c r="E17" t="s">
        <v>21</v>
      </c>
      <c r="F17">
        <v>1</v>
      </c>
      <c r="G17">
        <f t="shared" si="6"/>
        <v>85</v>
      </c>
      <c r="I17">
        <v>2050</v>
      </c>
      <c r="J17" t="s">
        <v>31</v>
      </c>
      <c r="K17">
        <f t="shared" si="7"/>
        <v>87.5</v>
      </c>
      <c r="L17" cm="1">
        <f t="array" ref="L17">STOWA2024_JAARROND_T(A17*60,K17,I17,J17,"")</f>
        <v>65.807652335546209</v>
      </c>
      <c r="M17">
        <f t="shared" si="8"/>
        <v>1.5195801164598708E-2</v>
      </c>
    </row>
    <row r="18" spans="1:13" x14ac:dyDescent="0.3">
      <c r="A18">
        <v>12</v>
      </c>
      <c r="B18">
        <f t="shared" si="5"/>
        <v>3.1793882035769695E-3</v>
      </c>
      <c r="C18">
        <f t="shared" si="1"/>
        <v>3.1793882035769695E-3</v>
      </c>
      <c r="D18" t="s">
        <v>30</v>
      </c>
      <c r="E18" t="s">
        <v>21</v>
      </c>
      <c r="F18">
        <v>1</v>
      </c>
      <c r="G18">
        <f t="shared" si="6"/>
        <v>90</v>
      </c>
      <c r="I18">
        <v>2050</v>
      </c>
      <c r="J18" t="s">
        <v>31</v>
      </c>
      <c r="K18">
        <f t="shared" si="7"/>
        <v>92.5</v>
      </c>
      <c r="L18" cm="1">
        <f t="array" ref="L18">STOWA2024_JAARROND_T(A18*60,K18,I18,J18,"")</f>
        <v>83.219510118681157</v>
      </c>
      <c r="M18">
        <f t="shared" si="8"/>
        <v>1.2016412961021739E-2</v>
      </c>
    </row>
    <row r="19" spans="1:13" x14ac:dyDescent="0.3">
      <c r="A19">
        <v>12</v>
      </c>
      <c r="B19">
        <f t="shared" si="5"/>
        <v>2.38294091659828E-3</v>
      </c>
      <c r="C19">
        <f t="shared" si="1"/>
        <v>2.38294091659828E-3</v>
      </c>
      <c r="D19" t="s">
        <v>30</v>
      </c>
      <c r="E19" t="s">
        <v>21</v>
      </c>
      <c r="F19">
        <v>1</v>
      </c>
      <c r="G19">
        <f t="shared" si="6"/>
        <v>95</v>
      </c>
      <c r="I19">
        <v>2050</v>
      </c>
      <c r="J19" t="s">
        <v>31</v>
      </c>
      <c r="K19">
        <f t="shared" si="7"/>
        <v>97.5</v>
      </c>
      <c r="L19" cm="1">
        <f t="array" ref="L19">STOWA2024_JAARROND_T(A19*60,K19,I19,J19,"")</f>
        <v>103.80473368154647</v>
      </c>
      <c r="M19">
        <f t="shared" si="8"/>
        <v>9.6334720444234585E-3</v>
      </c>
    </row>
    <row r="20" spans="1:13" x14ac:dyDescent="0.3">
      <c r="A20">
        <v>12</v>
      </c>
      <c r="B20">
        <f t="shared" si="5"/>
        <v>4.0118142290840554E-3</v>
      </c>
      <c r="C20">
        <f t="shared" si="1"/>
        <v>4.0118142290840554E-3</v>
      </c>
      <c r="D20" t="s">
        <v>30</v>
      </c>
      <c r="E20" t="s">
        <v>21</v>
      </c>
      <c r="F20">
        <v>1</v>
      </c>
      <c r="G20">
        <f t="shared" si="6"/>
        <v>100</v>
      </c>
      <c r="I20">
        <v>2050</v>
      </c>
      <c r="J20" t="s">
        <v>31</v>
      </c>
      <c r="K20">
        <f t="shared" si="7"/>
        <v>102.5</v>
      </c>
      <c r="L20" cm="1">
        <f t="array" ref="L20">STOWA2024_JAARROND_T(A20*60,K20,I20,J20,"")</f>
        <v>177.88347011647949</v>
      </c>
      <c r="M20">
        <f t="shared" si="8"/>
        <v>5.6216578153394032E-3</v>
      </c>
    </row>
    <row r="21" spans="1:13" x14ac:dyDescent="0.3">
      <c r="A21">
        <v>12</v>
      </c>
      <c r="B21">
        <f t="shared" si="5"/>
        <v>1.1157975468188202E-3</v>
      </c>
      <c r="C21">
        <f t="shared" si="1"/>
        <v>1.1157975468188202E-3</v>
      </c>
      <c r="D21" t="s">
        <v>30</v>
      </c>
      <c r="E21" t="s">
        <v>21</v>
      </c>
      <c r="F21">
        <v>1</v>
      </c>
      <c r="G21">
        <f t="shared" si="6"/>
        <v>105</v>
      </c>
      <c r="I21">
        <v>2050</v>
      </c>
      <c r="J21" t="s">
        <v>31</v>
      </c>
      <c r="K21">
        <f t="shared" si="7"/>
        <v>107.5</v>
      </c>
      <c r="L21" cm="1">
        <f t="array" ref="L21">STOWA2024_JAARROND_T(A21*60,K21,I21,J21,"")</f>
        <v>221.93320263087779</v>
      </c>
      <c r="M21">
        <f t="shared" si="8"/>
        <v>4.5058602685205829E-3</v>
      </c>
    </row>
    <row r="22" spans="1:13" x14ac:dyDescent="0.3">
      <c r="A22">
        <v>12</v>
      </c>
      <c r="B22">
        <f t="shared" si="5"/>
        <v>8.5563771564972505E-4</v>
      </c>
      <c r="C22">
        <f t="shared" si="1"/>
        <v>8.5563771564972505E-4</v>
      </c>
      <c r="D22" t="s">
        <v>30</v>
      </c>
      <c r="E22" t="s">
        <v>21</v>
      </c>
      <c r="F22">
        <v>1</v>
      </c>
      <c r="G22">
        <f t="shared" si="6"/>
        <v>110</v>
      </c>
      <c r="I22">
        <v>2050</v>
      </c>
      <c r="J22" t="s">
        <v>31</v>
      </c>
      <c r="K22">
        <f t="shared" si="7"/>
        <v>112.5</v>
      </c>
      <c r="L22" cm="1">
        <f t="array" ref="L22">STOWA2024_JAARROND_T(A22*60,K22,I22,J22,"")</f>
        <v>273.95589872006889</v>
      </c>
      <c r="M22">
        <f t="shared" si="8"/>
        <v>3.6502225528708579E-3</v>
      </c>
    </row>
    <row r="23" spans="1:13" x14ac:dyDescent="0.3">
      <c r="A23">
        <v>12</v>
      </c>
      <c r="B23">
        <f t="shared" si="5"/>
        <v>6.6440358010514365E-4</v>
      </c>
      <c r="C23">
        <f t="shared" si="1"/>
        <v>6.6440358010514365E-4</v>
      </c>
      <c r="D23" t="s">
        <v>30</v>
      </c>
      <c r="E23" t="s">
        <v>21</v>
      </c>
      <c r="F23">
        <v>1</v>
      </c>
      <c r="G23">
        <f t="shared" si="6"/>
        <v>115</v>
      </c>
      <c r="I23">
        <v>2050</v>
      </c>
      <c r="J23" t="s">
        <v>31</v>
      </c>
      <c r="K23">
        <f t="shared" si="7"/>
        <v>117.5</v>
      </c>
      <c r="L23" cm="1">
        <f t="array" ref="L23">STOWA2024_JAARROND_T(A23*60,K23,I23,J23,"")</f>
        <v>334.9164866059233</v>
      </c>
      <c r="M23">
        <f t="shared" si="8"/>
        <v>2.9858189727657142E-3</v>
      </c>
    </row>
    <row r="24" spans="1:13" x14ac:dyDescent="0.3">
      <c r="A24">
        <v>12</v>
      </c>
      <c r="B24">
        <f t="shared" si="5"/>
        <v>5.2176135906018819E-4</v>
      </c>
      <c r="C24">
        <f t="shared" si="1"/>
        <v>5.2176135906018819E-4</v>
      </c>
      <c r="D24" t="s">
        <v>30</v>
      </c>
      <c r="E24" t="s">
        <v>21</v>
      </c>
      <c r="F24">
        <v>1</v>
      </c>
      <c r="G24">
        <f t="shared" si="6"/>
        <v>120</v>
      </c>
      <c r="I24">
        <v>2050</v>
      </c>
      <c r="J24" t="s">
        <v>31</v>
      </c>
      <c r="K24">
        <f t="shared" si="7"/>
        <v>122.5</v>
      </c>
      <c r="L24" cm="1">
        <f t="array" ref="L24">STOWA2024_JAARROND_T(A24*60,K24,I24,J24,"")</f>
        <v>405.83466654262565</v>
      </c>
      <c r="M24">
        <f t="shared" si="8"/>
        <v>2.464057613705526E-3</v>
      </c>
    </row>
    <row r="25" spans="1:13" x14ac:dyDescent="0.3">
      <c r="A25">
        <v>12</v>
      </c>
      <c r="B25">
        <f t="shared" si="5"/>
        <v>4.140414329241995E-4</v>
      </c>
      <c r="C25">
        <f t="shared" si="1"/>
        <v>4.140414329241995E-4</v>
      </c>
      <c r="D25" t="s">
        <v>30</v>
      </c>
      <c r="E25" t="s">
        <v>21</v>
      </c>
      <c r="F25">
        <v>1</v>
      </c>
      <c r="G25">
        <f t="shared" si="6"/>
        <v>125</v>
      </c>
      <c r="I25">
        <v>2050</v>
      </c>
      <c r="J25" t="s">
        <v>31</v>
      </c>
      <c r="K25">
        <f t="shared" si="7"/>
        <v>127.5</v>
      </c>
      <c r="L25" cm="1">
        <f t="array" ref="L25">STOWA2024_JAARROND_T(A25*60,K25,I25,J25,"")</f>
        <v>487.8010278040187</v>
      </c>
      <c r="M25">
        <f t="shared" si="8"/>
        <v>2.0500161807813265E-3</v>
      </c>
    </row>
    <row r="26" spans="1:13" x14ac:dyDescent="0.3">
      <c r="A26">
        <v>12</v>
      </c>
      <c r="B26">
        <f t="shared" si="5"/>
        <v>3.3170629828519903E-4</v>
      </c>
      <c r="C26">
        <f t="shared" si="1"/>
        <v>3.3170629828519903E-4</v>
      </c>
      <c r="D26" t="s">
        <v>30</v>
      </c>
      <c r="E26" t="s">
        <v>21</v>
      </c>
      <c r="F26">
        <v>1</v>
      </c>
      <c r="G26">
        <f t="shared" si="6"/>
        <v>130</v>
      </c>
      <c r="I26">
        <v>2050</v>
      </c>
      <c r="J26" t="s">
        <v>31</v>
      </c>
      <c r="K26">
        <f t="shared" si="7"/>
        <v>132.5</v>
      </c>
      <c r="L26" cm="1">
        <f t="array" ref="L26">STOWA2024_JAARROND_T(A26*60,K26,I26,J26,"")</f>
        <v>581.96720520942108</v>
      </c>
      <c r="M26">
        <f t="shared" si="8"/>
        <v>1.7183098824961275E-3</v>
      </c>
    </row>
    <row r="27" spans="1:13" x14ac:dyDescent="0.3">
      <c r="A27">
        <v>12</v>
      </c>
      <c r="B27">
        <f t="shared" si="5"/>
        <v>2.6809777389793198E-4</v>
      </c>
      <c r="C27">
        <f t="shared" si="1"/>
        <v>2.6809777389793198E-4</v>
      </c>
      <c r="D27" t="s">
        <v>30</v>
      </c>
      <c r="E27" t="s">
        <v>21</v>
      </c>
      <c r="F27">
        <v>1</v>
      </c>
      <c r="G27">
        <f t="shared" si="6"/>
        <v>135</v>
      </c>
      <c r="I27">
        <v>2050</v>
      </c>
      <c r="J27" t="s">
        <v>31</v>
      </c>
      <c r="K27">
        <f t="shared" si="7"/>
        <v>137.5</v>
      </c>
      <c r="L27" cm="1">
        <f t="array" ref="L27">STOWA2024_JAARROND_T(A27*60,K27,I27,J27,"")</f>
        <v>689.55430317474065</v>
      </c>
      <c r="M27">
        <f t="shared" si="8"/>
        <v>1.4502121085981955E-3</v>
      </c>
    </row>
    <row r="28" spans="1:13" x14ac:dyDescent="0.3">
      <c r="A28">
        <v>12</v>
      </c>
      <c r="B28">
        <f t="shared" si="5"/>
        <v>2.1845289540340924E-4</v>
      </c>
      <c r="C28">
        <f t="shared" si="1"/>
        <v>2.1845289540340924E-4</v>
      </c>
      <c r="D28" t="s">
        <v>30</v>
      </c>
      <c r="E28" t="s">
        <v>21</v>
      </c>
      <c r="F28">
        <v>1</v>
      </c>
      <c r="G28">
        <f t="shared" si="6"/>
        <v>140</v>
      </c>
      <c r="I28">
        <v>2050</v>
      </c>
      <c r="J28" t="s">
        <v>31</v>
      </c>
      <c r="K28">
        <f t="shared" si="7"/>
        <v>142.5</v>
      </c>
      <c r="L28" cm="1">
        <f t="array" ref="L28">STOWA2024_JAARROND_T(A28*60,K28,I28,J28,"")</f>
        <v>811.84698217626669</v>
      </c>
      <c r="M28">
        <f t="shared" si="8"/>
        <v>1.2317592131947863E-3</v>
      </c>
    </row>
    <row r="29" spans="1:13" x14ac:dyDescent="0.3">
      <c r="A29">
        <v>12</v>
      </c>
      <c r="B29">
        <f t="shared" si="5"/>
        <v>1.7934961977459198E-4</v>
      </c>
      <c r="C29">
        <f t="shared" si="1"/>
        <v>1.7934961977459198E-4</v>
      </c>
      <c r="D29" t="s">
        <v>30</v>
      </c>
      <c r="E29" t="s">
        <v>21</v>
      </c>
      <c r="F29">
        <v>1</v>
      </c>
      <c r="G29">
        <f t="shared" si="6"/>
        <v>145</v>
      </c>
      <c r="I29">
        <v>2050</v>
      </c>
      <c r="J29" t="s">
        <v>31</v>
      </c>
      <c r="K29">
        <f t="shared" si="7"/>
        <v>147.5</v>
      </c>
      <c r="L29" cm="1">
        <f t="array" ref="L29">STOWA2024_JAARROND_T(A29*60,K29,I29,J29,"")</f>
        <v>950.20038419654657</v>
      </c>
      <c r="M29">
        <f t="shared" si="8"/>
        <v>1.0524095934201943E-3</v>
      </c>
    </row>
    <row r="30" spans="1:13" x14ac:dyDescent="0.3">
      <c r="A30">
        <v>12</v>
      </c>
      <c r="B30">
        <f t="shared" si="5"/>
        <v>1.4828216812126334E-4</v>
      </c>
      <c r="C30">
        <f t="shared" si="1"/>
        <v>1.4828216812126334E-4</v>
      </c>
      <c r="D30" t="s">
        <v>30</v>
      </c>
      <c r="E30" t="s">
        <v>21</v>
      </c>
      <c r="F30">
        <v>1</v>
      </c>
      <c r="G30">
        <f t="shared" si="6"/>
        <v>150</v>
      </c>
      <c r="I30">
        <v>2050</v>
      </c>
      <c r="J30" t="s">
        <v>31</v>
      </c>
      <c r="K30">
        <f t="shared" si="7"/>
        <v>152.5</v>
      </c>
      <c r="L30" cm="1">
        <f t="array" ref="L30">STOWA2024_JAARROND_T(A30*60,K30,I30,J30,"")</f>
        <v>1106.0387861471747</v>
      </c>
      <c r="M30">
        <f t="shared" si="8"/>
        <v>9.0412742529893096E-4</v>
      </c>
    </row>
    <row r="31" spans="1:13" x14ac:dyDescent="0.3">
      <c r="A31">
        <v>12</v>
      </c>
      <c r="B31">
        <f t="shared" si="5"/>
        <v>1.2340190538905147E-4</v>
      </c>
      <c r="C31">
        <f t="shared" si="1"/>
        <v>1.2340190538905147E-4</v>
      </c>
      <c r="D31" t="s">
        <v>30</v>
      </c>
      <c r="E31" t="s">
        <v>21</v>
      </c>
      <c r="F31">
        <v>1</v>
      </c>
      <c r="G31">
        <f t="shared" si="6"/>
        <v>155</v>
      </c>
      <c r="I31">
        <v>2050</v>
      </c>
      <c r="J31" t="s">
        <v>31</v>
      </c>
      <c r="K31">
        <f t="shared" si="7"/>
        <v>157.5</v>
      </c>
      <c r="L31" cm="1">
        <f t="array" ref="L31">STOWA2024_JAARROND_T(A31*60,K31,I31,J31,"")</f>
        <v>1280.8598854504355</v>
      </c>
      <c r="M31">
        <f t="shared" si="8"/>
        <v>7.8072551990987949E-4</v>
      </c>
    </row>
    <row r="32" spans="1:13" x14ac:dyDescent="0.3">
      <c r="A32">
        <v>12</v>
      </c>
      <c r="B32" s="1">
        <f>M31</f>
        <v>7.8072551990987949E-4</v>
      </c>
      <c r="C32">
        <f t="shared" si="1"/>
        <v>7.8072551990987949E-4</v>
      </c>
      <c r="D32" t="s">
        <v>30</v>
      </c>
      <c r="E32" t="s">
        <v>21</v>
      </c>
      <c r="F32">
        <v>1</v>
      </c>
      <c r="G32">
        <f t="shared" si="6"/>
        <v>160</v>
      </c>
      <c r="I32">
        <v>2050</v>
      </c>
      <c r="J32" t="s">
        <v>31</v>
      </c>
      <c r="K32" s="1">
        <v>999</v>
      </c>
      <c r="L32" cm="1">
        <f t="array" ref="L32">STOWA2024_JAARROND_T(A32*60,K32,I32,J32,"")</f>
        <v>4617690.8301129546</v>
      </c>
      <c r="M32">
        <f>1/L32</f>
        <v>2.1655845676778207E-7</v>
      </c>
    </row>
    <row r="33" spans="1:13" x14ac:dyDescent="0.3">
      <c r="A33">
        <v>24</v>
      </c>
      <c r="B33" s="1">
        <f>365.25*24/A33 - M33</f>
        <v>340.40714719213753</v>
      </c>
      <c r="C33">
        <f>B33</f>
        <v>340.40714719213753</v>
      </c>
      <c r="D33" t="s">
        <v>30</v>
      </c>
      <c r="E33" t="s">
        <v>21</v>
      </c>
      <c r="F33">
        <v>1</v>
      </c>
      <c r="G33">
        <v>10</v>
      </c>
      <c r="I33">
        <v>2050</v>
      </c>
      <c r="J33" t="s">
        <v>31</v>
      </c>
      <c r="K33" s="1">
        <v>12.5</v>
      </c>
      <c r="L33" cm="1">
        <f t="array" ref="L33">STOWA2024_JAARROND_T(A33*60,K33,I33,J33,"")</f>
        <v>4.0253026000440305E-2</v>
      </c>
      <c r="M33">
        <f>1/L33</f>
        <v>24.842852807862485</v>
      </c>
    </row>
    <row r="34" spans="1:13" x14ac:dyDescent="0.3">
      <c r="A34">
        <v>24</v>
      </c>
      <c r="B34">
        <f t="shared" ref="B34:B38" si="9">M33-M34</f>
        <v>12.686844585581538</v>
      </c>
      <c r="C34">
        <f t="shared" ref="C34:C63" si="10">B34</f>
        <v>12.686844585581538</v>
      </c>
      <c r="D34" t="s">
        <v>30</v>
      </c>
      <c r="E34" t="s">
        <v>21</v>
      </c>
      <c r="F34">
        <v>1</v>
      </c>
      <c r="G34">
        <f t="shared" ref="G34:G38" si="11">G33+5</f>
        <v>15</v>
      </c>
      <c r="I34">
        <v>2050</v>
      </c>
      <c r="J34" t="s">
        <v>31</v>
      </c>
      <c r="K34">
        <f t="shared" ref="K34:K38" si="12">AVERAGE(G34:G35)</f>
        <v>17.5</v>
      </c>
      <c r="L34" cm="1">
        <f t="array" ref="L34">STOWA2024_JAARROND_T(A34*60,K34,I34,J34,"")</f>
        <v>8.2263846956526693E-2</v>
      </c>
      <c r="M34">
        <f t="shared" ref="M34:M38" si="13">1/L34</f>
        <v>12.156008222280947</v>
      </c>
    </row>
    <row r="35" spans="1:13" x14ac:dyDescent="0.3">
      <c r="A35">
        <v>24</v>
      </c>
      <c r="B35">
        <f t="shared" si="9"/>
        <v>5.8142715661034057</v>
      </c>
      <c r="C35">
        <f t="shared" si="10"/>
        <v>5.8142715661034057</v>
      </c>
      <c r="D35" t="s">
        <v>30</v>
      </c>
      <c r="E35" t="s">
        <v>21</v>
      </c>
      <c r="F35">
        <v>1</v>
      </c>
      <c r="G35">
        <f t="shared" si="11"/>
        <v>20</v>
      </c>
      <c r="I35">
        <v>2050</v>
      </c>
      <c r="J35" t="s">
        <v>31</v>
      </c>
      <c r="K35">
        <f t="shared" si="12"/>
        <v>22.5</v>
      </c>
      <c r="L35" cm="1">
        <f t="array" ref="L35">STOWA2024_JAARROND_T(A35*60,K35,I35,J35,"")</f>
        <v>0.15768551332479111</v>
      </c>
      <c r="M35">
        <f t="shared" si="13"/>
        <v>6.3417366561775417</v>
      </c>
    </row>
    <row r="36" spans="1:13" x14ac:dyDescent="0.3">
      <c r="A36">
        <v>24</v>
      </c>
      <c r="B36">
        <f t="shared" si="9"/>
        <v>2.8515805887949086</v>
      </c>
      <c r="C36">
        <f t="shared" si="10"/>
        <v>2.8515805887949086</v>
      </c>
      <c r="D36" t="s">
        <v>30</v>
      </c>
      <c r="E36" t="s">
        <v>21</v>
      </c>
      <c r="F36">
        <v>1</v>
      </c>
      <c r="G36">
        <f t="shared" si="11"/>
        <v>25</v>
      </c>
      <c r="I36">
        <v>2050</v>
      </c>
      <c r="J36" t="s">
        <v>31</v>
      </c>
      <c r="K36">
        <f t="shared" si="12"/>
        <v>27.5</v>
      </c>
      <c r="L36" cm="1">
        <f t="array" ref="L36">STOWA2024_JAARROND_T(A36*60,K36,I36,J36,"")</f>
        <v>0.28652013855355424</v>
      </c>
      <c r="M36">
        <f t="shared" si="13"/>
        <v>3.4901560673826331</v>
      </c>
    </row>
    <row r="37" spans="1:13" x14ac:dyDescent="0.3">
      <c r="A37">
        <v>24</v>
      </c>
      <c r="B37">
        <f t="shared" si="9"/>
        <v>1.4802041169957678</v>
      </c>
      <c r="C37">
        <f t="shared" si="10"/>
        <v>1.4802041169957678</v>
      </c>
      <c r="D37" t="s">
        <v>30</v>
      </c>
      <c r="E37" t="s">
        <v>21</v>
      </c>
      <c r="F37">
        <v>1</v>
      </c>
      <c r="G37">
        <f t="shared" si="11"/>
        <v>30</v>
      </c>
      <c r="I37">
        <v>2050</v>
      </c>
      <c r="J37" t="s">
        <v>31</v>
      </c>
      <c r="K37">
        <f t="shared" si="12"/>
        <v>32.5</v>
      </c>
      <c r="L37" cm="1">
        <f t="array" ref="L37">STOWA2024_JAARROND_T(A37*60,K37,I37,J37,"")</f>
        <v>0.49752433126947393</v>
      </c>
      <c r="M37">
        <f t="shared" si="13"/>
        <v>2.0099519503868652</v>
      </c>
    </row>
    <row r="38" spans="1:13" x14ac:dyDescent="0.3">
      <c r="A38">
        <v>24</v>
      </c>
      <c r="B38">
        <f t="shared" si="9"/>
        <v>0.80645553702036765</v>
      </c>
      <c r="C38">
        <f t="shared" si="10"/>
        <v>0.80645553702036765</v>
      </c>
      <c r="D38" t="s">
        <v>30</v>
      </c>
      <c r="E38" t="s">
        <v>21</v>
      </c>
      <c r="F38">
        <v>1</v>
      </c>
      <c r="G38">
        <f t="shared" si="11"/>
        <v>35</v>
      </c>
      <c r="I38">
        <v>2050</v>
      </c>
      <c r="J38" t="s">
        <v>31</v>
      </c>
      <c r="K38">
        <f t="shared" si="12"/>
        <v>37.5</v>
      </c>
      <c r="L38" cm="1">
        <f t="array" ref="L38">STOWA2024_JAARROND_T(A38*60,K38,I38,J38,"")</f>
        <v>0.83091232254090042</v>
      </c>
      <c r="M38">
        <f t="shared" si="13"/>
        <v>1.2034964133664976</v>
      </c>
    </row>
    <row r="39" spans="1:13" x14ac:dyDescent="0.3">
      <c r="A39">
        <v>24</v>
      </c>
      <c r="B39">
        <f>M38-M39</f>
        <v>0.45799626619752676</v>
      </c>
      <c r="C39">
        <f t="shared" si="10"/>
        <v>0.45799626619752676</v>
      </c>
      <c r="D39" t="s">
        <v>30</v>
      </c>
      <c r="E39" t="s">
        <v>21</v>
      </c>
      <c r="F39">
        <v>1</v>
      </c>
      <c r="G39">
        <f>G38+5</f>
        <v>40</v>
      </c>
      <c r="I39">
        <v>2050</v>
      </c>
      <c r="J39" t="s">
        <v>31</v>
      </c>
      <c r="K39">
        <f>AVERAGE(G39:G40)</f>
        <v>42.5</v>
      </c>
      <c r="L39" cm="1">
        <f t="array" ref="L39">STOWA2024_JAARROND_T(A39*60,K39,I39,J39,"")</f>
        <v>1.3413813582700014</v>
      </c>
      <c r="M39">
        <f>1/L39</f>
        <v>0.74550014716897084</v>
      </c>
    </row>
    <row r="40" spans="1:13" x14ac:dyDescent="0.3">
      <c r="A40">
        <v>24</v>
      </c>
      <c r="B40">
        <f t="shared" ref="B40:B62" si="14">M39-M40</f>
        <v>0.26987908397831833</v>
      </c>
      <c r="C40">
        <f t="shared" si="10"/>
        <v>0.26987908397831833</v>
      </c>
      <c r="D40" t="s">
        <v>30</v>
      </c>
      <c r="E40" t="s">
        <v>21</v>
      </c>
      <c r="F40">
        <v>1</v>
      </c>
      <c r="G40">
        <f t="shared" ref="G40:G63" si="15">G39+5</f>
        <v>45</v>
      </c>
      <c r="I40">
        <v>2050</v>
      </c>
      <c r="J40" t="s">
        <v>31</v>
      </c>
      <c r="K40">
        <f t="shared" ref="K40:K62" si="16">AVERAGE(G40:G41)</f>
        <v>47.5</v>
      </c>
      <c r="L40" cm="1">
        <f t="array" ref="L40">STOWA2024_JAARROND_T(A40*60,K40,I40,J40,"")</f>
        <v>2.1025141176288704</v>
      </c>
      <c r="M40">
        <f t="shared" ref="M40:M62" si="17">1/L40</f>
        <v>0.4756210631906525</v>
      </c>
    </row>
    <row r="41" spans="1:13" x14ac:dyDescent="0.3">
      <c r="A41">
        <v>24</v>
      </c>
      <c r="B41">
        <f t="shared" si="14"/>
        <v>0.1641298797447801</v>
      </c>
      <c r="C41">
        <f t="shared" si="10"/>
        <v>0.1641298797447801</v>
      </c>
      <c r="D41" t="s">
        <v>30</v>
      </c>
      <c r="E41" t="s">
        <v>21</v>
      </c>
      <c r="F41">
        <v>1</v>
      </c>
      <c r="G41">
        <f t="shared" si="15"/>
        <v>50</v>
      </c>
      <c r="I41">
        <v>2050</v>
      </c>
      <c r="J41" t="s">
        <v>31</v>
      </c>
      <c r="K41">
        <f t="shared" si="16"/>
        <v>52.5</v>
      </c>
      <c r="L41" cm="1">
        <f t="array" ref="L41">STOWA2024_JAARROND_T(A41*60,K41,I41,J41,"")</f>
        <v>3.2103637378673007</v>
      </c>
      <c r="M41">
        <f t="shared" si="17"/>
        <v>0.3114911834458724</v>
      </c>
    </row>
    <row r="42" spans="1:13" x14ac:dyDescent="0.3">
      <c r="A42">
        <v>24</v>
      </c>
      <c r="B42">
        <f t="shared" si="14"/>
        <v>0.10268510852946167</v>
      </c>
      <c r="C42">
        <f t="shared" si="10"/>
        <v>0.10268510852946167</v>
      </c>
      <c r="D42" t="s">
        <v>30</v>
      </c>
      <c r="E42" t="s">
        <v>21</v>
      </c>
      <c r="F42">
        <v>1</v>
      </c>
      <c r="G42">
        <f t="shared" si="15"/>
        <v>55</v>
      </c>
      <c r="I42">
        <v>2050</v>
      </c>
      <c r="J42" t="s">
        <v>31</v>
      </c>
      <c r="K42">
        <f t="shared" si="16"/>
        <v>57.5</v>
      </c>
      <c r="L42" cm="1">
        <f t="array" ref="L42">STOWA2024_JAARROND_T(A42*60,K42,I42,J42,"")</f>
        <v>4.7891326935785754</v>
      </c>
      <c r="M42">
        <f t="shared" si="17"/>
        <v>0.20880607491641073</v>
      </c>
    </row>
    <row r="43" spans="1:13" x14ac:dyDescent="0.3">
      <c r="A43">
        <v>24</v>
      </c>
      <c r="B43">
        <f t="shared" si="14"/>
        <v>6.5881832567121601E-2</v>
      </c>
      <c r="C43">
        <f t="shared" si="10"/>
        <v>6.5881832567121601E-2</v>
      </c>
      <c r="D43" t="s">
        <v>30</v>
      </c>
      <c r="E43" t="s">
        <v>21</v>
      </c>
      <c r="F43">
        <v>1</v>
      </c>
      <c r="G43">
        <f t="shared" si="15"/>
        <v>60</v>
      </c>
      <c r="I43">
        <v>2050</v>
      </c>
      <c r="J43" t="s">
        <v>31</v>
      </c>
      <c r="K43">
        <f t="shared" si="16"/>
        <v>62.5</v>
      </c>
      <c r="L43" cm="1">
        <f t="array" ref="L43">STOWA2024_JAARROND_T(A43*60,K43,I43,J43,"")</f>
        <v>6.9967136684630722</v>
      </c>
      <c r="M43">
        <f t="shared" si="17"/>
        <v>0.14292424234928913</v>
      </c>
    </row>
    <row r="44" spans="1:13" x14ac:dyDescent="0.3">
      <c r="A44">
        <v>24</v>
      </c>
      <c r="B44">
        <f t="shared" si="14"/>
        <v>4.3240613578678824E-2</v>
      </c>
      <c r="C44">
        <f t="shared" si="10"/>
        <v>4.3240613578678824E-2</v>
      </c>
      <c r="D44" t="s">
        <v>30</v>
      </c>
      <c r="E44" t="s">
        <v>21</v>
      </c>
      <c r="F44">
        <v>1</v>
      </c>
      <c r="G44">
        <f t="shared" si="15"/>
        <v>65</v>
      </c>
      <c r="I44">
        <v>2050</v>
      </c>
      <c r="J44" t="s">
        <v>31</v>
      </c>
      <c r="K44">
        <f t="shared" si="16"/>
        <v>67.5</v>
      </c>
      <c r="L44" cm="1">
        <f t="array" ref="L44">STOWA2024_JAARROND_T(A44*60,K44,I44,J44,"")</f>
        <v>10.031737531357102</v>
      </c>
      <c r="M44">
        <f t="shared" si="17"/>
        <v>9.9683628770610308E-2</v>
      </c>
    </row>
    <row r="45" spans="1:13" x14ac:dyDescent="0.3">
      <c r="A45">
        <v>24</v>
      </c>
      <c r="B45">
        <f t="shared" si="14"/>
        <v>2.8964341888342932E-2</v>
      </c>
      <c r="C45">
        <f t="shared" si="10"/>
        <v>2.8964341888342932E-2</v>
      </c>
      <c r="D45" t="s">
        <v>30</v>
      </c>
      <c r="E45" t="s">
        <v>21</v>
      </c>
      <c r="F45">
        <v>1</v>
      </c>
      <c r="G45">
        <f t="shared" si="15"/>
        <v>70</v>
      </c>
      <c r="I45">
        <v>2050</v>
      </c>
      <c r="J45" t="s">
        <v>31</v>
      </c>
      <c r="K45">
        <f t="shared" si="16"/>
        <v>72.5</v>
      </c>
      <c r="L45" cm="1">
        <f t="array" ref="L45">STOWA2024_JAARROND_T(A45*60,K45,I45,J45,"")</f>
        <v>14.140414080599937</v>
      </c>
      <c r="M45">
        <f t="shared" si="17"/>
        <v>7.0719286882267376E-2</v>
      </c>
    </row>
    <row r="46" spans="1:13" x14ac:dyDescent="0.3">
      <c r="A46">
        <v>24</v>
      </c>
      <c r="B46">
        <f t="shared" si="14"/>
        <v>1.976504218840993E-2</v>
      </c>
      <c r="C46">
        <f t="shared" si="10"/>
        <v>1.976504218840993E-2</v>
      </c>
      <c r="D46" t="s">
        <v>30</v>
      </c>
      <c r="E46" t="s">
        <v>21</v>
      </c>
      <c r="F46">
        <v>1</v>
      </c>
      <c r="G46">
        <f t="shared" si="15"/>
        <v>75</v>
      </c>
      <c r="I46">
        <v>2050</v>
      </c>
      <c r="J46" t="s">
        <v>31</v>
      </c>
      <c r="K46">
        <f t="shared" si="16"/>
        <v>77.5</v>
      </c>
      <c r="L46" cm="1">
        <f t="array" ref="L46">STOWA2024_JAARROND_T(A46*60,K46,I46,J46,"")</f>
        <v>19.625450362539677</v>
      </c>
      <c r="M46">
        <f t="shared" si="17"/>
        <v>5.0954244693857446E-2</v>
      </c>
    </row>
    <row r="47" spans="1:13" x14ac:dyDescent="0.3">
      <c r="A47">
        <v>24</v>
      </c>
      <c r="B47">
        <f t="shared" si="14"/>
        <v>1.371840785154034E-2</v>
      </c>
      <c r="C47">
        <f t="shared" si="10"/>
        <v>1.371840785154034E-2</v>
      </c>
      <c r="D47" t="s">
        <v>30</v>
      </c>
      <c r="E47" t="s">
        <v>21</v>
      </c>
      <c r="F47">
        <v>1</v>
      </c>
      <c r="G47">
        <f t="shared" si="15"/>
        <v>80</v>
      </c>
      <c r="I47">
        <v>2050</v>
      </c>
      <c r="J47" t="s">
        <v>31</v>
      </c>
      <c r="K47">
        <f t="shared" si="16"/>
        <v>82.5</v>
      </c>
      <c r="L47" cm="1">
        <f t="array" ref="L47">STOWA2024_JAARROND_T(A47*60,K47,I47,J47,"")</f>
        <v>26.855848687776454</v>
      </c>
      <c r="M47">
        <f t="shared" si="17"/>
        <v>3.7235836842317106E-2</v>
      </c>
    </row>
    <row r="48" spans="1:13" x14ac:dyDescent="0.3">
      <c r="A48">
        <v>24</v>
      </c>
      <c r="B48">
        <f t="shared" si="14"/>
        <v>9.6696180004086398E-3</v>
      </c>
      <c r="C48">
        <f t="shared" si="10"/>
        <v>9.6696180004086398E-3</v>
      </c>
      <c r="D48" t="s">
        <v>30</v>
      </c>
      <c r="E48" t="s">
        <v>21</v>
      </c>
      <c r="F48">
        <v>1</v>
      </c>
      <c r="G48">
        <f t="shared" si="15"/>
        <v>85</v>
      </c>
      <c r="I48">
        <v>2050</v>
      </c>
      <c r="J48" t="s">
        <v>31</v>
      </c>
      <c r="K48">
        <f t="shared" si="16"/>
        <v>87.5</v>
      </c>
      <c r="L48" cm="1">
        <f t="array" ref="L48">STOWA2024_JAARROND_T(A48*60,K48,I48,J48,"")</f>
        <v>36.276284598006477</v>
      </c>
      <c r="M48">
        <f t="shared" si="17"/>
        <v>2.7566218841908467E-2</v>
      </c>
    </row>
    <row r="49" spans="1:13" x14ac:dyDescent="0.3">
      <c r="A49">
        <v>24</v>
      </c>
      <c r="B49">
        <f t="shared" si="14"/>
        <v>6.9131470537296263E-3</v>
      </c>
      <c r="C49">
        <f t="shared" si="10"/>
        <v>6.9131470537296263E-3</v>
      </c>
      <c r="D49" t="s">
        <v>30</v>
      </c>
      <c r="E49" t="s">
        <v>21</v>
      </c>
      <c r="F49">
        <v>1</v>
      </c>
      <c r="G49">
        <f t="shared" si="15"/>
        <v>90</v>
      </c>
      <c r="I49">
        <v>2050</v>
      </c>
      <c r="J49" t="s">
        <v>31</v>
      </c>
      <c r="K49">
        <f t="shared" si="16"/>
        <v>92.5</v>
      </c>
      <c r="L49" cm="1">
        <f t="array" ref="L49">STOWA2024_JAARROND_T(A49*60,K49,I49,J49,"")</f>
        <v>48.418947566548823</v>
      </c>
      <c r="M49">
        <f t="shared" si="17"/>
        <v>2.065307178817884E-2</v>
      </c>
    </row>
    <row r="50" spans="1:13" x14ac:dyDescent="0.3">
      <c r="A50">
        <v>24</v>
      </c>
      <c r="B50">
        <f t="shared" si="14"/>
        <v>5.0078077750061734E-3</v>
      </c>
      <c r="C50">
        <f t="shared" si="10"/>
        <v>5.0078077750061734E-3</v>
      </c>
      <c r="D50" t="s">
        <v>30</v>
      </c>
      <c r="E50" t="s">
        <v>21</v>
      </c>
      <c r="F50">
        <v>1</v>
      </c>
      <c r="G50">
        <f t="shared" si="15"/>
        <v>95</v>
      </c>
      <c r="I50">
        <v>2050</v>
      </c>
      <c r="J50" t="s">
        <v>31</v>
      </c>
      <c r="K50">
        <f t="shared" si="16"/>
        <v>97.5</v>
      </c>
      <c r="L50" cm="1">
        <f t="array" ref="L50">STOWA2024_JAARROND_T(A50*60,K50,I50,J50,"")</f>
        <v>63.917106106873057</v>
      </c>
      <c r="M50">
        <f t="shared" si="17"/>
        <v>1.5645264013172667E-2</v>
      </c>
    </row>
    <row r="51" spans="1:13" x14ac:dyDescent="0.3">
      <c r="A51">
        <v>24</v>
      </c>
      <c r="B51">
        <f t="shared" si="14"/>
        <v>3.6719196414682961E-3</v>
      </c>
      <c r="C51">
        <f t="shared" si="10"/>
        <v>3.6719196414682961E-3</v>
      </c>
      <c r="D51" t="s">
        <v>30</v>
      </c>
      <c r="E51" t="s">
        <v>21</v>
      </c>
      <c r="F51">
        <v>1</v>
      </c>
      <c r="G51">
        <f t="shared" si="15"/>
        <v>100</v>
      </c>
      <c r="I51">
        <v>2050</v>
      </c>
      <c r="J51" t="s">
        <v>31</v>
      </c>
      <c r="K51">
        <f t="shared" si="16"/>
        <v>102.5</v>
      </c>
      <c r="L51" cm="1">
        <f t="array" ref="L51">STOWA2024_JAARROND_T(A51*60,K51,I51,J51,"")</f>
        <v>83.518853960570823</v>
      </c>
      <c r="M51">
        <f t="shared" si="17"/>
        <v>1.1973344371704371E-2</v>
      </c>
    </row>
    <row r="52" spans="1:13" x14ac:dyDescent="0.3">
      <c r="A52">
        <v>24</v>
      </c>
      <c r="B52">
        <f t="shared" si="14"/>
        <v>2.7226381428089915E-3</v>
      </c>
      <c r="C52">
        <f t="shared" si="10"/>
        <v>2.7226381428089915E-3</v>
      </c>
      <c r="D52" t="s">
        <v>30</v>
      </c>
      <c r="E52" t="s">
        <v>21</v>
      </c>
      <c r="F52">
        <v>1</v>
      </c>
      <c r="G52">
        <f t="shared" si="15"/>
        <v>105</v>
      </c>
      <c r="I52">
        <v>2050</v>
      </c>
      <c r="J52" t="s">
        <v>31</v>
      </c>
      <c r="K52">
        <f t="shared" si="16"/>
        <v>107.5</v>
      </c>
      <c r="L52" cm="1">
        <f t="array" ref="L52">STOWA2024_JAARROND_T(A52*60,K52,I52,J52,"")</f>
        <v>108.09985478475294</v>
      </c>
      <c r="M52">
        <f t="shared" si="17"/>
        <v>9.2507062288953792E-3</v>
      </c>
    </row>
    <row r="53" spans="1:13" x14ac:dyDescent="0.3">
      <c r="A53">
        <v>24</v>
      </c>
      <c r="B53">
        <f t="shared" si="14"/>
        <v>2.0400515274127968E-3</v>
      </c>
      <c r="C53">
        <f t="shared" si="10"/>
        <v>2.0400515274127968E-3</v>
      </c>
      <c r="D53" t="s">
        <v>30</v>
      </c>
      <c r="E53" t="s">
        <v>21</v>
      </c>
      <c r="F53">
        <v>1</v>
      </c>
      <c r="G53">
        <f t="shared" si="15"/>
        <v>110</v>
      </c>
      <c r="I53">
        <v>2050</v>
      </c>
      <c r="J53" t="s">
        <v>31</v>
      </c>
      <c r="K53">
        <f t="shared" si="16"/>
        <v>112.5</v>
      </c>
      <c r="L53" cm="1">
        <f t="array" ref="L53">STOWA2024_JAARROND_T(A53*60,K53,I53,J53,"")</f>
        <v>138.68366208055838</v>
      </c>
      <c r="M53">
        <f t="shared" si="17"/>
        <v>7.2106547014825825E-3</v>
      </c>
    </row>
    <row r="54" spans="1:13" x14ac:dyDescent="0.3">
      <c r="A54">
        <v>24</v>
      </c>
      <c r="B54">
        <f t="shared" si="14"/>
        <v>1.543561744649662E-3</v>
      </c>
      <c r="C54">
        <f t="shared" si="10"/>
        <v>1.543561744649662E-3</v>
      </c>
      <c r="D54" t="s">
        <v>30</v>
      </c>
      <c r="E54" t="s">
        <v>21</v>
      </c>
      <c r="F54">
        <v>1</v>
      </c>
      <c r="G54">
        <f t="shared" si="15"/>
        <v>115</v>
      </c>
      <c r="I54">
        <v>2050</v>
      </c>
      <c r="J54" t="s">
        <v>31</v>
      </c>
      <c r="K54">
        <f t="shared" si="16"/>
        <v>117.5</v>
      </c>
      <c r="L54" cm="1">
        <f t="array" ref="L54">STOWA2024_JAARROND_T(A54*60,K54,I54,J54,"")</f>
        <v>176.45731376159645</v>
      </c>
      <c r="M54">
        <f t="shared" si="17"/>
        <v>5.6670929568329205E-3</v>
      </c>
    </row>
    <row r="55" spans="1:13" x14ac:dyDescent="0.3">
      <c r="A55">
        <v>24</v>
      </c>
      <c r="B55">
        <f t="shared" si="14"/>
        <v>1.1785876504488381E-3</v>
      </c>
      <c r="C55">
        <f t="shared" si="10"/>
        <v>1.1785876504488381E-3</v>
      </c>
      <c r="D55" t="s">
        <v>30</v>
      </c>
      <c r="E55" t="s">
        <v>21</v>
      </c>
      <c r="F55">
        <v>1</v>
      </c>
      <c r="G55">
        <f t="shared" si="15"/>
        <v>120</v>
      </c>
      <c r="I55">
        <v>2050</v>
      </c>
      <c r="J55" t="s">
        <v>31</v>
      </c>
      <c r="K55">
        <f t="shared" si="16"/>
        <v>122.5</v>
      </c>
      <c r="L55" cm="1">
        <f t="array" ref="L55">STOWA2024_JAARROND_T(A55*60,K55,I55,J55,"")</f>
        <v>222.79131509050058</v>
      </c>
      <c r="M55">
        <f t="shared" si="17"/>
        <v>4.4885053063840824E-3</v>
      </c>
    </row>
    <row r="56" spans="1:13" x14ac:dyDescent="0.3">
      <c r="A56">
        <v>24</v>
      </c>
      <c r="B56">
        <f t="shared" si="14"/>
        <v>9.0762077703295755E-4</v>
      </c>
      <c r="C56">
        <f t="shared" si="10"/>
        <v>9.0762077703295755E-4</v>
      </c>
      <c r="D56" t="s">
        <v>30</v>
      </c>
      <c r="E56" t="s">
        <v>21</v>
      </c>
      <c r="F56">
        <v>1</v>
      </c>
      <c r="G56">
        <f t="shared" si="15"/>
        <v>125</v>
      </c>
      <c r="I56">
        <v>2050</v>
      </c>
      <c r="J56" t="s">
        <v>31</v>
      </c>
      <c r="K56">
        <f t="shared" si="16"/>
        <v>127.5</v>
      </c>
      <c r="L56" cm="1">
        <f t="array" ref="L56">STOWA2024_JAARROND_T(A56*60,K56,I56,J56,"")</f>
        <v>279.26061055680151</v>
      </c>
      <c r="M56">
        <f t="shared" si="17"/>
        <v>3.5808845293511249E-3</v>
      </c>
    </row>
    <row r="57" spans="1:13" x14ac:dyDescent="0.3">
      <c r="A57">
        <v>24</v>
      </c>
      <c r="B57">
        <f t="shared" si="14"/>
        <v>7.0457033602258634E-4</v>
      </c>
      <c r="C57">
        <f t="shared" si="10"/>
        <v>7.0457033602258634E-4</v>
      </c>
      <c r="D57" t="s">
        <v>30</v>
      </c>
      <c r="E57" t="s">
        <v>21</v>
      </c>
      <c r="F57">
        <v>1</v>
      </c>
      <c r="G57">
        <f t="shared" si="15"/>
        <v>130</v>
      </c>
      <c r="I57">
        <v>2050</v>
      </c>
      <c r="J57" t="s">
        <v>31</v>
      </c>
      <c r="K57">
        <f t="shared" si="16"/>
        <v>132.5</v>
      </c>
      <c r="L57" cm="1">
        <f t="array" ref="L57">STOWA2024_JAARROND_T(A57*60,K57,I57,J57,"")</f>
        <v>347.66716456757337</v>
      </c>
      <c r="M57">
        <f t="shared" si="17"/>
        <v>2.8763141933285385E-3</v>
      </c>
    </row>
    <row r="58" spans="1:13" x14ac:dyDescent="0.3">
      <c r="A58">
        <v>24</v>
      </c>
      <c r="B58">
        <f t="shared" si="14"/>
        <v>5.5108005701083379E-4</v>
      </c>
      <c r="C58">
        <f t="shared" si="10"/>
        <v>5.5108005701083379E-4</v>
      </c>
      <c r="D58" t="s">
        <v>30</v>
      </c>
      <c r="E58" t="s">
        <v>21</v>
      </c>
      <c r="F58">
        <v>1</v>
      </c>
      <c r="G58">
        <f t="shared" si="15"/>
        <v>135</v>
      </c>
      <c r="I58">
        <v>2050</v>
      </c>
      <c r="J58" t="s">
        <v>31</v>
      </c>
      <c r="K58">
        <f t="shared" si="16"/>
        <v>137.5</v>
      </c>
      <c r="L58" cm="1">
        <f t="array" ref="L58">STOWA2024_JAARROND_T(A58*60,K58,I58,J58,"")</f>
        <v>430.06421778394474</v>
      </c>
      <c r="M58">
        <f t="shared" si="17"/>
        <v>2.3252341363177048E-3</v>
      </c>
    </row>
    <row r="59" spans="1:13" x14ac:dyDescent="0.3">
      <c r="A59">
        <v>24</v>
      </c>
      <c r="B59">
        <f t="shared" si="14"/>
        <v>4.3408497830876706E-4</v>
      </c>
      <c r="C59">
        <f t="shared" si="10"/>
        <v>4.3408497830876706E-4</v>
      </c>
      <c r="D59" t="s">
        <v>30</v>
      </c>
      <c r="E59" t="s">
        <v>21</v>
      </c>
      <c r="F59">
        <v>1</v>
      </c>
      <c r="G59">
        <f t="shared" si="15"/>
        <v>140</v>
      </c>
      <c r="I59">
        <v>2050</v>
      </c>
      <c r="J59" t="s">
        <v>31</v>
      </c>
      <c r="K59">
        <f t="shared" si="16"/>
        <v>142.5</v>
      </c>
      <c r="L59" cm="1">
        <f t="array" ref="L59">STOWA2024_JAARROND_T(A59*60,K59,I59,J59,"")</f>
        <v>528.779020821833</v>
      </c>
      <c r="M59">
        <f t="shared" si="17"/>
        <v>1.8911491580089377E-3</v>
      </c>
    </row>
    <row r="60" spans="1:13" x14ac:dyDescent="0.3">
      <c r="A60">
        <v>24</v>
      </c>
      <c r="B60">
        <f t="shared" si="14"/>
        <v>3.4424692409552459E-4</v>
      </c>
      <c r="C60">
        <f t="shared" si="10"/>
        <v>3.4424692409552459E-4</v>
      </c>
      <c r="D60" t="s">
        <v>30</v>
      </c>
      <c r="E60" t="s">
        <v>21</v>
      </c>
      <c r="F60">
        <v>1</v>
      </c>
      <c r="G60">
        <f t="shared" si="15"/>
        <v>145</v>
      </c>
      <c r="I60">
        <v>2050</v>
      </c>
      <c r="J60" t="s">
        <v>31</v>
      </c>
      <c r="K60">
        <f t="shared" si="16"/>
        <v>147.5</v>
      </c>
      <c r="L60" cm="1">
        <f t="array" ref="L60">STOWA2024_JAARROND_T(A60*60,K60,I60,J60,"")</f>
        <v>646.45326516218245</v>
      </c>
      <c r="M60">
        <f t="shared" si="17"/>
        <v>1.5469022339134131E-3</v>
      </c>
    </row>
    <row r="61" spans="1:13" x14ac:dyDescent="0.3">
      <c r="A61">
        <v>24</v>
      </c>
      <c r="B61">
        <f t="shared" si="14"/>
        <v>2.747257935792587E-4</v>
      </c>
      <c r="C61">
        <f t="shared" si="10"/>
        <v>2.747257935792587E-4</v>
      </c>
      <c r="D61" t="s">
        <v>30</v>
      </c>
      <c r="E61" t="s">
        <v>21</v>
      </c>
      <c r="F61">
        <v>1</v>
      </c>
      <c r="G61">
        <f t="shared" si="15"/>
        <v>150</v>
      </c>
      <c r="I61">
        <v>2050</v>
      </c>
      <c r="J61" t="s">
        <v>31</v>
      </c>
      <c r="K61">
        <f t="shared" si="16"/>
        <v>152.5</v>
      </c>
      <c r="L61" cm="1">
        <f t="array" ref="L61">STOWA2024_JAARROND_T(A61*60,K61,I61,J61,"")</f>
        <v>786.05448764428968</v>
      </c>
      <c r="M61">
        <f t="shared" si="17"/>
        <v>1.2721764403341544E-3</v>
      </c>
    </row>
    <row r="62" spans="1:13" x14ac:dyDescent="0.3">
      <c r="A62">
        <v>24</v>
      </c>
      <c r="B62">
        <f t="shared" si="14"/>
        <v>2.2056269643529235E-4</v>
      </c>
      <c r="C62">
        <f t="shared" si="10"/>
        <v>2.2056269643529235E-4</v>
      </c>
      <c r="D62" t="s">
        <v>30</v>
      </c>
      <c r="E62" t="s">
        <v>21</v>
      </c>
      <c r="F62">
        <v>1</v>
      </c>
      <c r="G62">
        <f t="shared" si="15"/>
        <v>155</v>
      </c>
      <c r="I62">
        <v>2050</v>
      </c>
      <c r="J62" t="s">
        <v>31</v>
      </c>
      <c r="K62">
        <f t="shared" si="16"/>
        <v>157.5</v>
      </c>
      <c r="L62" cm="1">
        <f t="array" ref="L62">STOWA2024_JAARROND_T(A62*60,K62,I62,J62,"")</f>
        <v>950.9194852213476</v>
      </c>
      <c r="M62">
        <f t="shared" si="17"/>
        <v>1.0516137438988621E-3</v>
      </c>
    </row>
    <row r="63" spans="1:13" x14ac:dyDescent="0.3">
      <c r="A63">
        <v>24</v>
      </c>
      <c r="B63" s="1">
        <f>M62</f>
        <v>1.0516137438988621E-3</v>
      </c>
      <c r="C63">
        <f t="shared" si="10"/>
        <v>1.0516137438988621E-3</v>
      </c>
      <c r="D63" t="s">
        <v>30</v>
      </c>
      <c r="E63" t="s">
        <v>21</v>
      </c>
      <c r="F63">
        <v>1</v>
      </c>
      <c r="G63">
        <f t="shared" si="15"/>
        <v>160</v>
      </c>
      <c r="I63">
        <v>2050</v>
      </c>
      <c r="J63" t="s">
        <v>31</v>
      </c>
      <c r="K63" s="1">
        <v>999</v>
      </c>
      <c r="L63" cm="1">
        <f t="array" ref="L63">STOWA2024_JAARROND_T(A63*60,K63,I63,J63,"")</f>
        <v>187563985.80681807</v>
      </c>
      <c r="M63">
        <f>1/L63</f>
        <v>5.3315139134969769E-9</v>
      </c>
    </row>
    <row r="64" spans="1:13" x14ac:dyDescent="0.3">
      <c r="A64">
        <v>48</v>
      </c>
      <c r="B64" s="1">
        <f>365.25*24/A64 - M64</f>
        <v>143.69780280651284</v>
      </c>
      <c r="C64">
        <f>B64</f>
        <v>143.69780280651284</v>
      </c>
      <c r="D64" t="s">
        <v>30</v>
      </c>
      <c r="E64" t="s">
        <v>21</v>
      </c>
      <c r="F64">
        <v>1</v>
      </c>
      <c r="G64">
        <v>10</v>
      </c>
      <c r="I64">
        <v>2050</v>
      </c>
      <c r="J64" t="s">
        <v>31</v>
      </c>
      <c r="K64" s="1">
        <v>12.5</v>
      </c>
      <c r="L64" cm="1">
        <f t="array" ref="L64">STOWA2024_JAARROND_T(A64*60,K64,I64,J64,"")</f>
        <v>2.5688980252791177E-2</v>
      </c>
      <c r="M64">
        <f>1/L64</f>
        <v>38.927197193487167</v>
      </c>
    </row>
    <row r="65" spans="1:13" x14ac:dyDescent="0.3">
      <c r="A65">
        <v>48</v>
      </c>
      <c r="B65">
        <f t="shared" ref="B65:B69" si="18">M64-M65</f>
        <v>17.506907987130795</v>
      </c>
      <c r="C65">
        <f t="shared" ref="C65:C94" si="19">B65</f>
        <v>17.506907987130795</v>
      </c>
      <c r="D65" t="s">
        <v>30</v>
      </c>
      <c r="E65" t="s">
        <v>21</v>
      </c>
      <c r="F65">
        <v>1</v>
      </c>
      <c r="G65">
        <f t="shared" ref="G65:G69" si="20">G64+5</f>
        <v>15</v>
      </c>
      <c r="I65">
        <v>2050</v>
      </c>
      <c r="J65" t="s">
        <v>31</v>
      </c>
      <c r="K65">
        <f t="shared" ref="K65:K69" si="21">AVERAGE(G65:G66)</f>
        <v>17.5</v>
      </c>
      <c r="L65" cm="1">
        <f t="array" ref="L65">STOWA2024_JAARROND_T(A65*60,K65,I65,J65,"")</f>
        <v>4.6684710480157973E-2</v>
      </c>
      <c r="M65">
        <f t="shared" ref="M65:M69" si="22">1/L65</f>
        <v>21.420289206356372</v>
      </c>
    </row>
    <row r="66" spans="1:13" x14ac:dyDescent="0.3">
      <c r="A66">
        <v>48</v>
      </c>
      <c r="B66">
        <f t="shared" si="18"/>
        <v>9.2261656524639264</v>
      </c>
      <c r="C66">
        <f t="shared" si="19"/>
        <v>9.2261656524639264</v>
      </c>
      <c r="D66" t="s">
        <v>30</v>
      </c>
      <c r="E66" t="s">
        <v>21</v>
      </c>
      <c r="F66">
        <v>1</v>
      </c>
      <c r="G66">
        <f t="shared" si="20"/>
        <v>20</v>
      </c>
      <c r="I66">
        <v>2050</v>
      </c>
      <c r="J66" t="s">
        <v>31</v>
      </c>
      <c r="K66">
        <f t="shared" si="21"/>
        <v>22.5</v>
      </c>
      <c r="L66" cm="1">
        <f t="array" ref="L66">STOWA2024_JAARROND_T(A66*60,K66,I66,J66,"")</f>
        <v>8.2006713773274287E-2</v>
      </c>
      <c r="M66">
        <f t="shared" si="22"/>
        <v>12.194123553892446</v>
      </c>
    </row>
    <row r="67" spans="1:13" x14ac:dyDescent="0.3">
      <c r="A67">
        <v>48</v>
      </c>
      <c r="B67">
        <f t="shared" si="18"/>
        <v>5.0386439869594923</v>
      </c>
      <c r="C67">
        <f t="shared" si="19"/>
        <v>5.0386439869594923</v>
      </c>
      <c r="D67" t="s">
        <v>30</v>
      </c>
      <c r="E67" t="s">
        <v>21</v>
      </c>
      <c r="F67">
        <v>1</v>
      </c>
      <c r="G67">
        <f t="shared" si="20"/>
        <v>25</v>
      </c>
      <c r="I67">
        <v>2050</v>
      </c>
      <c r="J67" t="s">
        <v>31</v>
      </c>
      <c r="K67">
        <f t="shared" si="21"/>
        <v>27.5</v>
      </c>
      <c r="L67" cm="1">
        <f t="array" ref="L67">STOWA2024_JAARROND_T(A67*60,K67,I67,J67,"")</f>
        <v>0.13975303690632004</v>
      </c>
      <c r="M67">
        <f t="shared" si="22"/>
        <v>7.1554795669329536</v>
      </c>
    </row>
    <row r="68" spans="1:13" x14ac:dyDescent="0.3">
      <c r="A68">
        <v>48</v>
      </c>
      <c r="B68">
        <f t="shared" si="18"/>
        <v>2.840741895318061</v>
      </c>
      <c r="C68">
        <f t="shared" si="19"/>
        <v>2.840741895318061</v>
      </c>
      <c r="D68" t="s">
        <v>30</v>
      </c>
      <c r="E68" t="s">
        <v>21</v>
      </c>
      <c r="F68">
        <v>1</v>
      </c>
      <c r="G68">
        <f t="shared" si="20"/>
        <v>30</v>
      </c>
      <c r="I68">
        <v>2050</v>
      </c>
      <c r="J68" t="s">
        <v>31</v>
      </c>
      <c r="K68">
        <f t="shared" si="21"/>
        <v>32.5</v>
      </c>
      <c r="L68" cm="1">
        <f t="array" ref="L68">STOWA2024_JAARROND_T(A68*60,K68,I68,J68,"")</f>
        <v>0.23176380028353527</v>
      </c>
      <c r="M68">
        <f t="shared" si="22"/>
        <v>4.3147376716148926</v>
      </c>
    </row>
    <row r="69" spans="1:13" x14ac:dyDescent="0.3">
      <c r="A69">
        <v>48</v>
      </c>
      <c r="B69">
        <f t="shared" si="18"/>
        <v>1.6483033786129688</v>
      </c>
      <c r="C69">
        <f t="shared" si="19"/>
        <v>1.6483033786129688</v>
      </c>
      <c r="D69" t="s">
        <v>30</v>
      </c>
      <c r="E69" t="s">
        <v>21</v>
      </c>
      <c r="F69">
        <v>1</v>
      </c>
      <c r="G69">
        <f t="shared" si="20"/>
        <v>35</v>
      </c>
      <c r="I69">
        <v>2050</v>
      </c>
      <c r="J69" t="s">
        <v>31</v>
      </c>
      <c r="K69">
        <f t="shared" si="21"/>
        <v>37.5</v>
      </c>
      <c r="L69" cm="1">
        <f t="array" ref="L69">STOWA2024_JAARROND_T(A69*60,K69,I69,J69,"")</f>
        <v>0.37503268039437809</v>
      </c>
      <c r="M69">
        <f t="shared" si="22"/>
        <v>2.6664342930019238</v>
      </c>
    </row>
    <row r="70" spans="1:13" x14ac:dyDescent="0.3">
      <c r="A70">
        <v>48</v>
      </c>
      <c r="B70">
        <f>M69-M70</f>
        <v>0.9814279032232891</v>
      </c>
      <c r="C70">
        <f t="shared" si="19"/>
        <v>0.9814279032232891</v>
      </c>
      <c r="D70" t="s">
        <v>30</v>
      </c>
      <c r="E70" t="s">
        <v>21</v>
      </c>
      <c r="F70">
        <v>1</v>
      </c>
      <c r="G70">
        <f>G69+5</f>
        <v>40</v>
      </c>
      <c r="I70">
        <v>2050</v>
      </c>
      <c r="J70" t="s">
        <v>31</v>
      </c>
      <c r="K70">
        <f>AVERAGE(G70:G71)</f>
        <v>42.5</v>
      </c>
      <c r="L70" cm="1">
        <f t="array" ref="L70">STOWA2024_JAARROND_T(A70*60,K70,I70,J70,"")</f>
        <v>0.59346955956135783</v>
      </c>
      <c r="M70">
        <f>1/L70</f>
        <v>1.6850063897786347</v>
      </c>
    </row>
    <row r="71" spans="1:13" x14ac:dyDescent="0.3">
      <c r="A71">
        <v>48</v>
      </c>
      <c r="B71">
        <f t="shared" ref="B71:B93" si="23">M70-M71</f>
        <v>0.59834272102712993</v>
      </c>
      <c r="C71">
        <f t="shared" si="19"/>
        <v>0.59834272102712993</v>
      </c>
      <c r="D71" t="s">
        <v>30</v>
      </c>
      <c r="E71" t="s">
        <v>21</v>
      </c>
      <c r="F71">
        <v>1</v>
      </c>
      <c r="G71">
        <f t="shared" ref="G71:G94" si="24">G70+5</f>
        <v>45</v>
      </c>
      <c r="I71">
        <v>2050</v>
      </c>
      <c r="J71" t="s">
        <v>31</v>
      </c>
      <c r="K71">
        <f t="shared" ref="K71:K93" si="25">AVERAGE(G71:G72)</f>
        <v>47.5</v>
      </c>
      <c r="L71" cm="1">
        <f t="array" ref="L71">STOWA2024_JAARROND_T(A71*60,K71,I71,J71,"")</f>
        <v>0.92024793756924361</v>
      </c>
      <c r="M71">
        <f t="shared" ref="M71:M93" si="26">1/L71</f>
        <v>1.0866636687515048</v>
      </c>
    </row>
    <row r="72" spans="1:13" x14ac:dyDescent="0.3">
      <c r="A72">
        <v>48</v>
      </c>
      <c r="B72">
        <f t="shared" si="23"/>
        <v>0.37264189547708759</v>
      </c>
      <c r="C72">
        <f t="shared" si="19"/>
        <v>0.37264189547708759</v>
      </c>
      <c r="D72" t="s">
        <v>30</v>
      </c>
      <c r="E72" t="s">
        <v>21</v>
      </c>
      <c r="F72">
        <v>1</v>
      </c>
      <c r="G72">
        <f t="shared" si="24"/>
        <v>50</v>
      </c>
      <c r="I72">
        <v>2050</v>
      </c>
      <c r="J72" t="s">
        <v>31</v>
      </c>
      <c r="K72">
        <f t="shared" si="25"/>
        <v>52.5</v>
      </c>
      <c r="L72" cm="1">
        <f t="array" ref="L72">STOWA2024_JAARROND_T(A72*60,K72,I72,J72,"")</f>
        <v>1.4005175156131744</v>
      </c>
      <c r="M72">
        <f t="shared" si="26"/>
        <v>0.71402177327441718</v>
      </c>
    </row>
    <row r="73" spans="1:13" x14ac:dyDescent="0.3">
      <c r="A73">
        <v>48</v>
      </c>
      <c r="B73">
        <f t="shared" si="23"/>
        <v>0.23682309886035313</v>
      </c>
      <c r="C73">
        <f t="shared" si="19"/>
        <v>0.23682309886035313</v>
      </c>
      <c r="D73" t="s">
        <v>30</v>
      </c>
      <c r="E73" t="s">
        <v>21</v>
      </c>
      <c r="F73">
        <v>1</v>
      </c>
      <c r="G73">
        <f t="shared" si="24"/>
        <v>55</v>
      </c>
      <c r="I73">
        <v>2050</v>
      </c>
      <c r="J73" t="s">
        <v>31</v>
      </c>
      <c r="K73">
        <f t="shared" si="25"/>
        <v>57.5</v>
      </c>
      <c r="L73" cm="1">
        <f t="array" ref="L73">STOWA2024_JAARROND_T(A73*60,K73,I73,J73,"")</f>
        <v>2.0955632394156707</v>
      </c>
      <c r="M73">
        <f t="shared" si="26"/>
        <v>0.47719867441406405</v>
      </c>
    </row>
    <row r="74" spans="1:13" x14ac:dyDescent="0.3">
      <c r="A74">
        <v>48</v>
      </c>
      <c r="B74">
        <f t="shared" si="23"/>
        <v>0.15321389720018475</v>
      </c>
      <c r="C74">
        <f t="shared" si="19"/>
        <v>0.15321389720018475</v>
      </c>
      <c r="D74" t="s">
        <v>30</v>
      </c>
      <c r="E74" t="s">
        <v>21</v>
      </c>
      <c r="F74">
        <v>1</v>
      </c>
      <c r="G74">
        <f t="shared" si="24"/>
        <v>60</v>
      </c>
      <c r="I74">
        <v>2050</v>
      </c>
      <c r="J74" t="s">
        <v>31</v>
      </c>
      <c r="K74">
        <f t="shared" si="25"/>
        <v>62.5</v>
      </c>
      <c r="L74" cm="1">
        <f t="array" ref="L74">STOWA2024_JAARROND_T(A74*60,K74,I74,J74,"")</f>
        <v>3.0865647719610223</v>
      </c>
      <c r="M74">
        <f t="shared" si="26"/>
        <v>0.3239847772138793</v>
      </c>
    </row>
    <row r="75" spans="1:13" x14ac:dyDescent="0.3">
      <c r="A75">
        <v>48</v>
      </c>
      <c r="B75">
        <f t="shared" si="23"/>
        <v>0.10079343169403115</v>
      </c>
      <c r="C75">
        <f t="shared" si="19"/>
        <v>0.10079343169403115</v>
      </c>
      <c r="D75" t="s">
        <v>30</v>
      </c>
      <c r="E75" t="s">
        <v>21</v>
      </c>
      <c r="F75">
        <v>1</v>
      </c>
      <c r="G75">
        <f t="shared" si="24"/>
        <v>65</v>
      </c>
      <c r="I75">
        <v>2050</v>
      </c>
      <c r="J75" t="s">
        <v>31</v>
      </c>
      <c r="K75">
        <f t="shared" si="25"/>
        <v>67.5</v>
      </c>
      <c r="L75" cm="1">
        <f t="array" ref="L75">STOWA2024_JAARROND_T(A75*60,K75,I75,J75,"")</f>
        <v>4.4804604662015048</v>
      </c>
      <c r="M75">
        <f t="shared" si="26"/>
        <v>0.22319134551984815</v>
      </c>
    </row>
    <row r="76" spans="1:13" x14ac:dyDescent="0.3">
      <c r="A76">
        <v>48</v>
      </c>
      <c r="B76">
        <f t="shared" si="23"/>
        <v>6.7345643965221053E-2</v>
      </c>
      <c r="C76">
        <f t="shared" si="19"/>
        <v>6.7345643965221053E-2</v>
      </c>
      <c r="D76" t="s">
        <v>30</v>
      </c>
      <c r="E76" t="s">
        <v>21</v>
      </c>
      <c r="F76">
        <v>1</v>
      </c>
      <c r="G76">
        <f t="shared" si="24"/>
        <v>70</v>
      </c>
      <c r="I76">
        <v>2050</v>
      </c>
      <c r="J76" t="s">
        <v>31</v>
      </c>
      <c r="K76">
        <f t="shared" si="25"/>
        <v>72.5</v>
      </c>
      <c r="L76" cm="1">
        <f t="array" ref="L76">STOWA2024_JAARROND_T(A76*60,K76,I76,J76,"")</f>
        <v>6.4166030248160526</v>
      </c>
      <c r="M76">
        <f t="shared" si="26"/>
        <v>0.1558457015546271</v>
      </c>
    </row>
    <row r="77" spans="1:13" x14ac:dyDescent="0.3">
      <c r="A77">
        <v>48</v>
      </c>
      <c r="B77">
        <f t="shared" si="23"/>
        <v>4.5648185735278554E-2</v>
      </c>
      <c r="C77">
        <f t="shared" si="19"/>
        <v>4.5648185735278554E-2</v>
      </c>
      <c r="D77" t="s">
        <v>30</v>
      </c>
      <c r="E77" t="s">
        <v>21</v>
      </c>
      <c r="F77">
        <v>1</v>
      </c>
      <c r="G77">
        <f t="shared" si="24"/>
        <v>75</v>
      </c>
      <c r="I77">
        <v>2050</v>
      </c>
      <c r="J77" t="s">
        <v>31</v>
      </c>
      <c r="K77">
        <f t="shared" si="25"/>
        <v>77.5</v>
      </c>
      <c r="L77" cm="1">
        <f t="array" ref="L77">STOWA2024_JAARROND_T(A77*60,K77,I77,J77,"")</f>
        <v>9.0746147276073117</v>
      </c>
      <c r="M77">
        <f t="shared" si="26"/>
        <v>0.11019751581934854</v>
      </c>
    </row>
    <row r="78" spans="1:13" x14ac:dyDescent="0.3">
      <c r="A78">
        <v>48</v>
      </c>
      <c r="B78">
        <f t="shared" si="23"/>
        <v>3.1359625561520721E-2</v>
      </c>
      <c r="C78">
        <f t="shared" si="19"/>
        <v>3.1359625561520721E-2</v>
      </c>
      <c r="D78" t="s">
        <v>30</v>
      </c>
      <c r="E78" t="s">
        <v>21</v>
      </c>
      <c r="F78">
        <v>1</v>
      </c>
      <c r="G78">
        <f t="shared" si="24"/>
        <v>80</v>
      </c>
      <c r="I78">
        <v>2050</v>
      </c>
      <c r="J78" t="s">
        <v>31</v>
      </c>
      <c r="K78">
        <f t="shared" si="25"/>
        <v>82.5</v>
      </c>
      <c r="L78" cm="1">
        <f t="array" ref="L78">STOWA2024_JAARROND_T(A78*60,K78,I78,J78,"")</f>
        <v>12.684256221591493</v>
      </c>
      <c r="M78">
        <f t="shared" si="26"/>
        <v>7.8837890257827822E-2</v>
      </c>
    </row>
    <row r="79" spans="1:13" x14ac:dyDescent="0.3">
      <c r="A79">
        <v>48</v>
      </c>
      <c r="B79">
        <f t="shared" si="23"/>
        <v>2.1815238953671705E-2</v>
      </c>
      <c r="C79">
        <f t="shared" si="19"/>
        <v>2.1815238953671705E-2</v>
      </c>
      <c r="D79" t="s">
        <v>30</v>
      </c>
      <c r="E79" t="s">
        <v>21</v>
      </c>
      <c r="F79">
        <v>1</v>
      </c>
      <c r="G79">
        <f t="shared" si="24"/>
        <v>85</v>
      </c>
      <c r="I79">
        <v>2050</v>
      </c>
      <c r="J79" t="s">
        <v>31</v>
      </c>
      <c r="K79">
        <f t="shared" si="25"/>
        <v>87.5</v>
      </c>
      <c r="L79" cm="1">
        <f t="array" ref="L79">STOWA2024_JAARROND_T(A79*60,K79,I79,J79,"")</f>
        <v>17.536890641335624</v>
      </c>
      <c r="M79">
        <f t="shared" si="26"/>
        <v>5.7022651304156118E-2</v>
      </c>
    </row>
    <row r="80" spans="1:13" x14ac:dyDescent="0.3">
      <c r="A80">
        <v>48</v>
      </c>
      <c r="B80">
        <f t="shared" si="23"/>
        <v>1.5353254720275197E-2</v>
      </c>
      <c r="C80">
        <f t="shared" si="19"/>
        <v>1.5353254720275197E-2</v>
      </c>
      <c r="D80" t="s">
        <v>30</v>
      </c>
      <c r="E80" t="s">
        <v>21</v>
      </c>
      <c r="F80">
        <v>1</v>
      </c>
      <c r="G80">
        <f t="shared" si="24"/>
        <v>90</v>
      </c>
      <c r="I80">
        <v>2050</v>
      </c>
      <c r="J80" t="s">
        <v>31</v>
      </c>
      <c r="K80">
        <f t="shared" si="25"/>
        <v>92.5</v>
      </c>
      <c r="L80" cm="1">
        <f t="array" ref="L80">STOWA2024_JAARROND_T(A80*60,K80,I80,J80,"")</f>
        <v>23.998427670700483</v>
      </c>
      <c r="M80">
        <f t="shared" si="26"/>
        <v>4.166939658388092E-2</v>
      </c>
    </row>
    <row r="81" spans="1:13" x14ac:dyDescent="0.3">
      <c r="A81">
        <v>48</v>
      </c>
      <c r="B81">
        <f t="shared" si="23"/>
        <v>1.0924948427689967E-2</v>
      </c>
      <c r="C81">
        <f t="shared" si="19"/>
        <v>1.0924948427689967E-2</v>
      </c>
      <c r="D81" t="s">
        <v>30</v>
      </c>
      <c r="E81" t="s">
        <v>21</v>
      </c>
      <c r="F81">
        <v>1</v>
      </c>
      <c r="G81">
        <f t="shared" si="24"/>
        <v>95</v>
      </c>
      <c r="I81">
        <v>2050</v>
      </c>
      <c r="J81" t="s">
        <v>31</v>
      </c>
      <c r="K81">
        <f t="shared" si="25"/>
        <v>97.5</v>
      </c>
      <c r="L81" cm="1">
        <f t="array" ref="L81">STOWA2024_JAARROND_T(A81*60,K81,I81,J81,"")</f>
        <v>32.526197735594479</v>
      </c>
      <c r="M81">
        <f t="shared" si="26"/>
        <v>3.0744448156190953E-2</v>
      </c>
    </row>
    <row r="82" spans="1:13" x14ac:dyDescent="0.3">
      <c r="A82">
        <v>48</v>
      </c>
      <c r="B82">
        <f t="shared" si="23"/>
        <v>7.8543801729707326E-3</v>
      </c>
      <c r="C82">
        <f t="shared" si="19"/>
        <v>7.8543801729707326E-3</v>
      </c>
      <c r="D82" t="s">
        <v>30</v>
      </c>
      <c r="E82" t="s">
        <v>21</v>
      </c>
      <c r="F82">
        <v>1</v>
      </c>
      <c r="G82">
        <f t="shared" si="24"/>
        <v>100</v>
      </c>
      <c r="I82">
        <v>2050</v>
      </c>
      <c r="J82" t="s">
        <v>31</v>
      </c>
      <c r="K82">
        <f t="shared" si="25"/>
        <v>102.5</v>
      </c>
      <c r="L82" cm="1">
        <f t="array" ref="L82">STOWA2024_JAARROND_T(A82*60,K82,I82,J82,"")</f>
        <v>43.687069900057061</v>
      </c>
      <c r="M82">
        <f t="shared" si="26"/>
        <v>2.2890067983220221E-2</v>
      </c>
    </row>
    <row r="83" spans="1:13" x14ac:dyDescent="0.3">
      <c r="A83">
        <v>48</v>
      </c>
      <c r="B83">
        <f t="shared" si="23"/>
        <v>5.7017011938258894E-3</v>
      </c>
      <c r="C83">
        <f t="shared" si="19"/>
        <v>5.7017011938258894E-3</v>
      </c>
      <c r="D83" t="s">
        <v>30</v>
      </c>
      <c r="E83" t="s">
        <v>21</v>
      </c>
      <c r="F83">
        <v>1</v>
      </c>
      <c r="G83">
        <f t="shared" si="24"/>
        <v>105</v>
      </c>
      <c r="I83">
        <v>2050</v>
      </c>
      <c r="J83" t="s">
        <v>31</v>
      </c>
      <c r="K83">
        <f t="shared" si="25"/>
        <v>107.5</v>
      </c>
      <c r="L83" cm="1">
        <f t="array" ref="L83">STOWA2024_JAARROND_T(A83*60,K83,I83,J83,"")</f>
        <v>58.178884140232917</v>
      </c>
      <c r="M83">
        <f t="shared" si="26"/>
        <v>1.7188366789394331E-2</v>
      </c>
    </row>
    <row r="84" spans="1:13" x14ac:dyDescent="0.3">
      <c r="A84">
        <v>48</v>
      </c>
      <c r="B84">
        <f t="shared" si="23"/>
        <v>4.1772687263398837E-3</v>
      </c>
      <c r="C84">
        <f t="shared" si="19"/>
        <v>4.1772687263398837E-3</v>
      </c>
      <c r="D84" t="s">
        <v>30</v>
      </c>
      <c r="E84" t="s">
        <v>21</v>
      </c>
      <c r="F84">
        <v>1</v>
      </c>
      <c r="G84">
        <f t="shared" si="24"/>
        <v>110</v>
      </c>
      <c r="I84">
        <v>2050</v>
      </c>
      <c r="J84" t="s">
        <v>31</v>
      </c>
      <c r="K84">
        <f t="shared" si="25"/>
        <v>112.5</v>
      </c>
      <c r="L84" cm="1">
        <f t="array" ref="L84">STOWA2024_JAARROND_T(A84*60,K84,I84,J84,"")</f>
        <v>76.8574639245508</v>
      </c>
      <c r="M84">
        <f t="shared" si="26"/>
        <v>1.3011098063054448E-2</v>
      </c>
    </row>
    <row r="85" spans="1:13" x14ac:dyDescent="0.3">
      <c r="A85">
        <v>48</v>
      </c>
      <c r="B85">
        <f t="shared" si="23"/>
        <v>3.086843761950616E-3</v>
      </c>
      <c r="C85">
        <f t="shared" si="19"/>
        <v>3.086843761950616E-3</v>
      </c>
      <c r="D85" t="s">
        <v>30</v>
      </c>
      <c r="E85" t="s">
        <v>21</v>
      </c>
      <c r="F85">
        <v>1</v>
      </c>
      <c r="G85">
        <f t="shared" si="24"/>
        <v>115</v>
      </c>
      <c r="I85">
        <v>2050</v>
      </c>
      <c r="J85" t="s">
        <v>31</v>
      </c>
      <c r="K85">
        <f t="shared" si="25"/>
        <v>117.5</v>
      </c>
      <c r="L85" cm="1">
        <f t="array" ref="L85">STOWA2024_JAARROND_T(A85*60,K85,I85,J85,"")</f>
        <v>100.76323818997407</v>
      </c>
      <c r="M85">
        <f t="shared" si="26"/>
        <v>9.9242543011038315E-3</v>
      </c>
    </row>
    <row r="86" spans="1:13" x14ac:dyDescent="0.3">
      <c r="A86">
        <v>48</v>
      </c>
      <c r="B86">
        <f t="shared" si="23"/>
        <v>2.2997146519779313E-3</v>
      </c>
      <c r="C86">
        <f t="shared" si="19"/>
        <v>2.2997146519779313E-3</v>
      </c>
      <c r="D86" t="s">
        <v>30</v>
      </c>
      <c r="E86" t="s">
        <v>21</v>
      </c>
      <c r="F86">
        <v>1</v>
      </c>
      <c r="G86">
        <f t="shared" si="24"/>
        <v>120</v>
      </c>
      <c r="I86">
        <v>2050</v>
      </c>
      <c r="J86" t="s">
        <v>31</v>
      </c>
      <c r="K86">
        <f t="shared" si="25"/>
        <v>122.5</v>
      </c>
      <c r="L86" cm="1">
        <f t="array" ref="L86">STOWA2024_JAARROND_T(A86*60,K86,I86,J86,"")</f>
        <v>131.15545934824314</v>
      </c>
      <c r="M86">
        <f t="shared" si="26"/>
        <v>7.6245396491259002E-3</v>
      </c>
    </row>
    <row r="87" spans="1:13" x14ac:dyDescent="0.3">
      <c r="A87">
        <v>48</v>
      </c>
      <c r="B87">
        <f t="shared" si="23"/>
        <v>1.7267028900253304E-3</v>
      </c>
      <c r="C87">
        <f t="shared" si="19"/>
        <v>1.7267028900253304E-3</v>
      </c>
      <c r="D87" t="s">
        <v>30</v>
      </c>
      <c r="E87" t="s">
        <v>21</v>
      </c>
      <c r="F87">
        <v>1</v>
      </c>
      <c r="G87">
        <f t="shared" si="24"/>
        <v>125</v>
      </c>
      <c r="I87">
        <v>2050</v>
      </c>
      <c r="J87" t="s">
        <v>31</v>
      </c>
      <c r="K87">
        <f t="shared" si="25"/>
        <v>127.5</v>
      </c>
      <c r="L87" cm="1">
        <f t="array" ref="L87">STOWA2024_JAARROND_T(A87*60,K87,I87,J87,"")</f>
        <v>169.5536924546046</v>
      </c>
      <c r="M87">
        <f t="shared" si="26"/>
        <v>5.8978367591005698E-3</v>
      </c>
    </row>
    <row r="88" spans="1:13" x14ac:dyDescent="0.3">
      <c r="A88">
        <v>48</v>
      </c>
      <c r="B88">
        <f t="shared" si="23"/>
        <v>1.3059467219552487E-3</v>
      </c>
      <c r="C88">
        <f t="shared" si="19"/>
        <v>1.3059467219552487E-3</v>
      </c>
      <c r="D88" t="s">
        <v>30</v>
      </c>
      <c r="E88" t="s">
        <v>21</v>
      </c>
      <c r="F88">
        <v>1</v>
      </c>
      <c r="G88">
        <f t="shared" si="24"/>
        <v>130</v>
      </c>
      <c r="I88">
        <v>2050</v>
      </c>
      <c r="J88" t="s">
        <v>31</v>
      </c>
      <c r="K88">
        <f t="shared" si="25"/>
        <v>132.5</v>
      </c>
      <c r="L88" cm="1">
        <f t="array" ref="L88">STOWA2024_JAARROND_T(A88*60,K88,I88,J88,"")</f>
        <v>217.77524982320318</v>
      </c>
      <c r="M88">
        <f t="shared" si="26"/>
        <v>4.5918900371453211E-3</v>
      </c>
    </row>
    <row r="89" spans="1:13" x14ac:dyDescent="0.3">
      <c r="A89">
        <v>48</v>
      </c>
      <c r="B89">
        <f t="shared" si="23"/>
        <v>9.9466139202862439E-4</v>
      </c>
      <c r="C89">
        <f t="shared" si="19"/>
        <v>9.9466139202862439E-4</v>
      </c>
      <c r="D89" t="s">
        <v>30</v>
      </c>
      <c r="E89" t="s">
        <v>21</v>
      </c>
      <c r="F89">
        <v>1</v>
      </c>
      <c r="G89">
        <f t="shared" si="24"/>
        <v>135</v>
      </c>
      <c r="I89">
        <v>2050</v>
      </c>
      <c r="J89" t="s">
        <v>31</v>
      </c>
      <c r="K89">
        <f t="shared" si="25"/>
        <v>137.5</v>
      </c>
      <c r="L89" cm="1">
        <f t="array" ref="L89">STOWA2024_JAARROND_T(A89*60,K89,I89,J89,"")</f>
        <v>277.99178163376359</v>
      </c>
      <c r="M89">
        <f t="shared" si="26"/>
        <v>3.5972286451166967E-3</v>
      </c>
    </row>
    <row r="90" spans="1:13" x14ac:dyDescent="0.3">
      <c r="A90">
        <v>48</v>
      </c>
      <c r="B90">
        <f t="shared" si="23"/>
        <v>7.6263470287077318E-4</v>
      </c>
      <c r="C90">
        <f t="shared" si="19"/>
        <v>7.6263470287077318E-4</v>
      </c>
      <c r="D90" t="s">
        <v>30</v>
      </c>
      <c r="E90" t="s">
        <v>21</v>
      </c>
      <c r="F90">
        <v>1</v>
      </c>
      <c r="G90">
        <f t="shared" si="24"/>
        <v>140</v>
      </c>
      <c r="I90">
        <v>2050</v>
      </c>
      <c r="J90" t="s">
        <v>31</v>
      </c>
      <c r="K90">
        <f t="shared" si="25"/>
        <v>142.5</v>
      </c>
      <c r="L90" cm="1">
        <f t="array" ref="L90">STOWA2024_JAARROND_T(A90*60,K90,I90,J90,"")</f>
        <v>352.78421543781104</v>
      </c>
      <c r="M90">
        <f t="shared" si="26"/>
        <v>2.8345939422459235E-3</v>
      </c>
    </row>
    <row r="91" spans="1:13" x14ac:dyDescent="0.3">
      <c r="A91">
        <v>48</v>
      </c>
      <c r="B91">
        <f t="shared" si="23"/>
        <v>5.8840750245627406E-4</v>
      </c>
      <c r="C91">
        <f t="shared" si="19"/>
        <v>5.8840750245627406E-4</v>
      </c>
      <c r="D91" t="s">
        <v>30</v>
      </c>
      <c r="E91" t="s">
        <v>21</v>
      </c>
      <c r="F91">
        <v>1</v>
      </c>
      <c r="G91">
        <f t="shared" si="24"/>
        <v>145</v>
      </c>
      <c r="I91">
        <v>2050</v>
      </c>
      <c r="J91" t="s">
        <v>31</v>
      </c>
      <c r="K91">
        <f t="shared" si="25"/>
        <v>147.5</v>
      </c>
      <c r="L91" cm="1">
        <f t="array" ref="L91">STOWA2024_JAARROND_T(A91*60,K91,I91,J91,"")</f>
        <v>445.19901922907519</v>
      </c>
      <c r="M91">
        <f t="shared" si="26"/>
        <v>2.2461864397896494E-3</v>
      </c>
    </row>
    <row r="92" spans="1:13" x14ac:dyDescent="0.3">
      <c r="A92">
        <v>48</v>
      </c>
      <c r="B92">
        <f t="shared" si="23"/>
        <v>4.5674022563045699E-4</v>
      </c>
      <c r="C92">
        <f t="shared" si="19"/>
        <v>4.5674022563045699E-4</v>
      </c>
      <c r="D92" t="s">
        <v>30</v>
      </c>
      <c r="E92" t="s">
        <v>21</v>
      </c>
      <c r="F92">
        <v>1</v>
      </c>
      <c r="G92">
        <f t="shared" si="24"/>
        <v>150</v>
      </c>
      <c r="I92">
        <v>2050</v>
      </c>
      <c r="J92" t="s">
        <v>31</v>
      </c>
      <c r="K92">
        <f t="shared" si="25"/>
        <v>152.5</v>
      </c>
      <c r="L92" cm="1">
        <f t="array" ref="L92">STOWA2024_JAARROND_T(A92*60,K92,I92,J92,"")</f>
        <v>558.83210799374058</v>
      </c>
      <c r="M92">
        <f t="shared" si="26"/>
        <v>1.7894462141591924E-3</v>
      </c>
    </row>
    <row r="93" spans="1:13" x14ac:dyDescent="0.3">
      <c r="A93">
        <v>48</v>
      </c>
      <c r="B93">
        <f t="shared" si="23"/>
        <v>3.5658068277264984E-4</v>
      </c>
      <c r="C93">
        <f t="shared" si="19"/>
        <v>3.5658068277264984E-4</v>
      </c>
      <c r="D93" t="s">
        <v>30</v>
      </c>
      <c r="E93" t="s">
        <v>21</v>
      </c>
      <c r="F93">
        <v>1</v>
      </c>
      <c r="G93">
        <f t="shared" si="24"/>
        <v>155</v>
      </c>
      <c r="I93">
        <v>2050</v>
      </c>
      <c r="J93" t="s">
        <v>31</v>
      </c>
      <c r="K93">
        <f t="shared" si="25"/>
        <v>157.5</v>
      </c>
      <c r="L93" cm="1">
        <f t="array" ref="L93">STOWA2024_JAARROND_T(A93*60,K93,I93,J93,"")</f>
        <v>697.902195352783</v>
      </c>
      <c r="M93">
        <f t="shared" si="26"/>
        <v>1.4328655313865426E-3</v>
      </c>
    </row>
    <row r="94" spans="1:13" x14ac:dyDescent="0.3">
      <c r="A94">
        <v>48</v>
      </c>
      <c r="B94" s="1">
        <f>M93</f>
        <v>1.4328655313865426E-3</v>
      </c>
      <c r="C94">
        <f t="shared" si="19"/>
        <v>1.4328655313865426E-3</v>
      </c>
      <c r="D94" t="s">
        <v>30</v>
      </c>
      <c r="E94" t="s">
        <v>21</v>
      </c>
      <c r="F94">
        <v>1</v>
      </c>
      <c r="G94">
        <f t="shared" si="24"/>
        <v>160</v>
      </c>
      <c r="I94">
        <v>2050</v>
      </c>
      <c r="J94" t="s">
        <v>31</v>
      </c>
      <c r="K94" s="1">
        <v>999</v>
      </c>
      <c r="L94" cm="1">
        <f t="array" ref="L94">STOWA2024_JAARROND_T(A94*60,K94,I94,J94,"")</f>
        <v>3416338585.4235296</v>
      </c>
      <c r="M94">
        <f>1/L94</f>
        <v>2.9271103404876021E-10</v>
      </c>
    </row>
    <row r="95" spans="1:13" x14ac:dyDescent="0.3">
      <c r="A95">
        <v>96</v>
      </c>
      <c r="B95" s="1">
        <f>365.25*24/A95 - M95</f>
        <v>37.322306589738346</v>
      </c>
      <c r="C95">
        <f>B95</f>
        <v>37.322306589738346</v>
      </c>
      <c r="D95" t="s">
        <v>30</v>
      </c>
      <c r="E95" t="s">
        <v>21</v>
      </c>
      <c r="F95">
        <v>1</v>
      </c>
      <c r="G95">
        <v>10</v>
      </c>
      <c r="I95">
        <v>2050</v>
      </c>
      <c r="J95" t="s">
        <v>31</v>
      </c>
      <c r="K95" s="1">
        <v>12.5</v>
      </c>
      <c r="L95" cm="1">
        <f t="array" ref="L95">STOWA2024_JAARROND_T(A95*60,K95,I95,J95,"")</f>
        <v>1.852188215739814E-2</v>
      </c>
      <c r="M95">
        <f>1/L95</f>
        <v>53.990193410261654</v>
      </c>
    </row>
    <row r="96" spans="1:13" x14ac:dyDescent="0.3">
      <c r="A96">
        <v>96</v>
      </c>
      <c r="B96">
        <f t="shared" ref="B96:B100" si="27">M95-M96</f>
        <v>19.493754937368564</v>
      </c>
      <c r="C96">
        <f t="shared" ref="C96:C125" si="28">B96</f>
        <v>19.493754937368564</v>
      </c>
      <c r="D96" t="s">
        <v>30</v>
      </c>
      <c r="E96" t="s">
        <v>21</v>
      </c>
      <c r="F96">
        <v>1</v>
      </c>
      <c r="G96">
        <f t="shared" ref="G96:G100" si="29">G95+5</f>
        <v>15</v>
      </c>
      <c r="I96">
        <v>2050</v>
      </c>
      <c r="J96" t="s">
        <v>31</v>
      </c>
      <c r="K96">
        <f t="shared" ref="K96:K100" si="30">AVERAGE(G96:G97)</f>
        <v>17.5</v>
      </c>
      <c r="L96" cm="1">
        <f t="array" ref="L96">STOWA2024_JAARROND_T(A96*60,K96,I96,J96,"")</f>
        <v>2.8988499806604347E-2</v>
      </c>
      <c r="M96">
        <f t="shared" ref="M96:M100" si="31">1/L96</f>
        <v>34.49643847289309</v>
      </c>
    </row>
    <row r="97" spans="1:13" x14ac:dyDescent="0.3">
      <c r="A97">
        <v>96</v>
      </c>
      <c r="B97">
        <f t="shared" si="27"/>
        <v>12.222515617467941</v>
      </c>
      <c r="C97">
        <f t="shared" si="28"/>
        <v>12.222515617467941</v>
      </c>
      <c r="D97" t="s">
        <v>30</v>
      </c>
      <c r="E97" t="s">
        <v>21</v>
      </c>
      <c r="F97">
        <v>1</v>
      </c>
      <c r="G97">
        <f t="shared" si="29"/>
        <v>20</v>
      </c>
      <c r="I97">
        <v>2050</v>
      </c>
      <c r="J97" t="s">
        <v>31</v>
      </c>
      <c r="K97">
        <f t="shared" si="30"/>
        <v>22.5</v>
      </c>
      <c r="L97" cm="1">
        <f t="array" ref="L97">STOWA2024_JAARROND_T(A97*60,K97,I97,J97,"")</f>
        <v>4.4895549225467256E-2</v>
      </c>
      <c r="M97">
        <f t="shared" si="31"/>
        <v>22.273922855425148</v>
      </c>
    </row>
    <row r="98" spans="1:13" x14ac:dyDescent="0.3">
      <c r="A98">
        <v>96</v>
      </c>
      <c r="B98">
        <f t="shared" si="27"/>
        <v>7.7471527982842368</v>
      </c>
      <c r="C98">
        <f t="shared" si="28"/>
        <v>7.7471527982842368</v>
      </c>
      <c r="D98" t="s">
        <v>30</v>
      </c>
      <c r="E98" t="s">
        <v>21</v>
      </c>
      <c r="F98">
        <v>1</v>
      </c>
      <c r="G98">
        <f t="shared" si="29"/>
        <v>25</v>
      </c>
      <c r="I98">
        <v>2050</v>
      </c>
      <c r="J98" t="s">
        <v>31</v>
      </c>
      <c r="K98">
        <f t="shared" si="30"/>
        <v>27.5</v>
      </c>
      <c r="L98" cm="1">
        <f t="array" ref="L98">STOWA2024_JAARROND_T(A98*60,K98,I98,J98,"")</f>
        <v>6.8838426991444726E-2</v>
      </c>
      <c r="M98">
        <f t="shared" si="31"/>
        <v>14.526770057140912</v>
      </c>
    </row>
    <row r="99" spans="1:13" x14ac:dyDescent="0.3">
      <c r="A99">
        <v>96</v>
      </c>
      <c r="B99">
        <f t="shared" si="27"/>
        <v>4.9613476791028521</v>
      </c>
      <c r="C99">
        <f t="shared" si="28"/>
        <v>4.9613476791028521</v>
      </c>
      <c r="D99" t="s">
        <v>30</v>
      </c>
      <c r="E99" t="s">
        <v>21</v>
      </c>
      <c r="F99">
        <v>1</v>
      </c>
      <c r="G99">
        <f t="shared" si="29"/>
        <v>30</v>
      </c>
      <c r="I99">
        <v>2050</v>
      </c>
      <c r="J99" t="s">
        <v>31</v>
      </c>
      <c r="K99">
        <f t="shared" si="30"/>
        <v>32.5</v>
      </c>
      <c r="L99" cm="1">
        <f t="array" ref="L99">STOWA2024_JAARROND_T(A99*60,K99,I99,J99,"")</f>
        <v>0.1045432141392911</v>
      </c>
      <c r="M99">
        <f t="shared" si="31"/>
        <v>9.5654223780380594</v>
      </c>
    </row>
    <row r="100" spans="1:13" x14ac:dyDescent="0.3">
      <c r="A100">
        <v>96</v>
      </c>
      <c r="B100">
        <f t="shared" si="27"/>
        <v>3.2088897447892766</v>
      </c>
      <c r="C100">
        <f t="shared" si="28"/>
        <v>3.2088897447892766</v>
      </c>
      <c r="D100" t="s">
        <v>30</v>
      </c>
      <c r="E100" t="s">
        <v>21</v>
      </c>
      <c r="F100">
        <v>1</v>
      </c>
      <c r="G100">
        <f t="shared" si="29"/>
        <v>35</v>
      </c>
      <c r="I100">
        <v>2050</v>
      </c>
      <c r="J100" t="s">
        <v>31</v>
      </c>
      <c r="K100">
        <f t="shared" si="30"/>
        <v>37.5</v>
      </c>
      <c r="L100" cm="1">
        <f t="array" ref="L100">STOWA2024_JAARROND_T(A100*60,K100,I100,J100,"")</f>
        <v>0.1573184718299647</v>
      </c>
      <c r="M100">
        <f t="shared" si="31"/>
        <v>6.3565326332487828</v>
      </c>
    </row>
    <row r="101" spans="1:13" x14ac:dyDescent="0.3">
      <c r="A101">
        <v>96</v>
      </c>
      <c r="B101">
        <f>M100-M101</f>
        <v>2.0951964770353548</v>
      </c>
      <c r="C101">
        <f t="shared" si="28"/>
        <v>2.0951964770353548</v>
      </c>
      <c r="D101" t="s">
        <v>30</v>
      </c>
      <c r="E101" t="s">
        <v>21</v>
      </c>
      <c r="F101">
        <v>1</v>
      </c>
      <c r="G101">
        <f>G100+5</f>
        <v>40</v>
      </c>
      <c r="I101">
        <v>2050</v>
      </c>
      <c r="J101" t="s">
        <v>31</v>
      </c>
      <c r="K101">
        <f>AVERAGE(G101:G102)</f>
        <v>42.5</v>
      </c>
      <c r="L101" cm="1">
        <f t="array" ref="L101">STOWA2024_JAARROND_T(A101*60,K101,I101,J101,"")</f>
        <v>0.23466817996555051</v>
      </c>
      <c r="M101">
        <f>1/L101</f>
        <v>4.261336156213428</v>
      </c>
    </row>
    <row r="102" spans="1:13" x14ac:dyDescent="0.3">
      <c r="A102">
        <v>96</v>
      </c>
      <c r="B102">
        <f t="shared" ref="B102:B124" si="32">M101-M102</f>
        <v>1.3805316146600344</v>
      </c>
      <c r="C102">
        <f t="shared" si="28"/>
        <v>1.3805316146600344</v>
      </c>
      <c r="D102" t="s">
        <v>30</v>
      </c>
      <c r="E102" t="s">
        <v>21</v>
      </c>
      <c r="F102">
        <v>1</v>
      </c>
      <c r="G102">
        <f t="shared" ref="G102:G125" si="33">G101+5</f>
        <v>45</v>
      </c>
      <c r="I102">
        <v>2050</v>
      </c>
      <c r="J102" t="s">
        <v>31</v>
      </c>
      <c r="K102">
        <f t="shared" ref="K102:K124" si="34">AVERAGE(G102:G103)</f>
        <v>47.5</v>
      </c>
      <c r="L102" cm="1">
        <f t="array" ref="L102">STOWA2024_JAARROND_T(A102*60,K102,I102,J102,"")</f>
        <v>0.34712525114972842</v>
      </c>
      <c r="M102">
        <f t="shared" ref="M102:M124" si="35">1/L102</f>
        <v>2.8808045415533936</v>
      </c>
    </row>
    <row r="103" spans="1:13" x14ac:dyDescent="0.3">
      <c r="A103">
        <v>96</v>
      </c>
      <c r="B103">
        <f t="shared" si="32"/>
        <v>0.91754865526360097</v>
      </c>
      <c r="C103">
        <f t="shared" si="28"/>
        <v>0.91754865526360097</v>
      </c>
      <c r="D103" t="s">
        <v>30</v>
      </c>
      <c r="E103" t="s">
        <v>21</v>
      </c>
      <c r="F103">
        <v>1</v>
      </c>
      <c r="G103">
        <f t="shared" si="33"/>
        <v>50</v>
      </c>
      <c r="I103">
        <v>2050</v>
      </c>
      <c r="J103" t="s">
        <v>31</v>
      </c>
      <c r="K103">
        <f t="shared" si="34"/>
        <v>52.5</v>
      </c>
      <c r="L103" cm="1">
        <f t="array" ref="L103">STOWA2024_JAARROND_T(A103*60,K103,I103,J103,"")</f>
        <v>0.50935795327720812</v>
      </c>
      <c r="M103">
        <f t="shared" si="35"/>
        <v>1.9632558862897926</v>
      </c>
    </row>
    <row r="104" spans="1:13" x14ac:dyDescent="0.3">
      <c r="A104">
        <v>96</v>
      </c>
      <c r="B104">
        <f t="shared" si="32"/>
        <v>0.61491357844019912</v>
      </c>
      <c r="C104">
        <f t="shared" si="28"/>
        <v>0.61491357844019912</v>
      </c>
      <c r="D104" t="s">
        <v>30</v>
      </c>
      <c r="E104" t="s">
        <v>21</v>
      </c>
      <c r="F104">
        <v>1</v>
      </c>
      <c r="G104">
        <f t="shared" si="33"/>
        <v>55</v>
      </c>
      <c r="I104">
        <v>2050</v>
      </c>
      <c r="J104" t="s">
        <v>31</v>
      </c>
      <c r="K104">
        <f t="shared" si="34"/>
        <v>57.5</v>
      </c>
      <c r="L104" cm="1">
        <f t="array" ref="L104">STOWA2024_JAARROND_T(A104*60,K104,I104,J104,"")</f>
        <v>0.74165142944661588</v>
      </c>
      <c r="M104">
        <f t="shared" si="35"/>
        <v>1.3483423078495935</v>
      </c>
    </row>
    <row r="105" spans="1:13" x14ac:dyDescent="0.3">
      <c r="A105">
        <v>96</v>
      </c>
      <c r="B105">
        <f t="shared" si="32"/>
        <v>0.41533079022188679</v>
      </c>
      <c r="C105">
        <f t="shared" si="28"/>
        <v>0.41533079022188679</v>
      </c>
      <c r="D105" t="s">
        <v>30</v>
      </c>
      <c r="E105" t="s">
        <v>21</v>
      </c>
      <c r="F105">
        <v>1</v>
      </c>
      <c r="G105">
        <f t="shared" si="33"/>
        <v>60</v>
      </c>
      <c r="I105">
        <v>2050</v>
      </c>
      <c r="J105" t="s">
        <v>31</v>
      </c>
      <c r="K105">
        <f t="shared" si="34"/>
        <v>62.5</v>
      </c>
      <c r="L105" cm="1">
        <f t="array" ref="L105">STOWA2024_JAARROND_T(A105*60,K105,I105,J105,"")</f>
        <v>1.0717981301480817</v>
      </c>
      <c r="M105">
        <f t="shared" si="35"/>
        <v>0.93301151762770673</v>
      </c>
    </row>
    <row r="106" spans="1:13" x14ac:dyDescent="0.3">
      <c r="A106">
        <v>96</v>
      </c>
      <c r="B106">
        <f t="shared" si="32"/>
        <v>0.28284150896895577</v>
      </c>
      <c r="C106">
        <f t="shared" si="28"/>
        <v>0.28284150896895577</v>
      </c>
      <c r="D106" t="s">
        <v>30</v>
      </c>
      <c r="E106" t="s">
        <v>21</v>
      </c>
      <c r="F106">
        <v>1</v>
      </c>
      <c r="G106">
        <f t="shared" si="33"/>
        <v>65</v>
      </c>
      <c r="I106">
        <v>2050</v>
      </c>
      <c r="J106" t="s">
        <v>31</v>
      </c>
      <c r="K106">
        <f t="shared" si="34"/>
        <v>67.5</v>
      </c>
      <c r="L106" cm="1">
        <f t="array" ref="L106">STOWA2024_JAARROND_T(A106*60,K106,I106,J106,"")</f>
        <v>1.538059256321159</v>
      </c>
      <c r="M106">
        <f t="shared" si="35"/>
        <v>0.65017000865875096</v>
      </c>
    </row>
    <row r="107" spans="1:13" x14ac:dyDescent="0.3">
      <c r="A107">
        <v>96</v>
      </c>
      <c r="B107">
        <f t="shared" si="32"/>
        <v>0.19397686080271448</v>
      </c>
      <c r="C107">
        <f t="shared" si="28"/>
        <v>0.19397686080271448</v>
      </c>
      <c r="D107" t="s">
        <v>30</v>
      </c>
      <c r="E107" t="s">
        <v>21</v>
      </c>
      <c r="F107">
        <v>1</v>
      </c>
      <c r="G107">
        <f t="shared" si="33"/>
        <v>70</v>
      </c>
      <c r="I107">
        <v>2050</v>
      </c>
      <c r="J107" t="s">
        <v>31</v>
      </c>
      <c r="K107">
        <f t="shared" si="34"/>
        <v>72.5</v>
      </c>
      <c r="L107" cm="1">
        <f t="array" ref="L107">STOWA2024_JAARROND_T(A107*60,K107,I107,J107,"")</f>
        <v>2.1920539681485436</v>
      </c>
      <c r="M107">
        <f t="shared" si="35"/>
        <v>0.45619314785603648</v>
      </c>
    </row>
    <row r="108" spans="1:13" x14ac:dyDescent="0.3">
      <c r="A108">
        <v>96</v>
      </c>
      <c r="B108">
        <f t="shared" si="32"/>
        <v>0.13398228274988083</v>
      </c>
      <c r="C108">
        <f t="shared" si="28"/>
        <v>0.13398228274988083</v>
      </c>
      <c r="D108" t="s">
        <v>30</v>
      </c>
      <c r="E108" t="s">
        <v>21</v>
      </c>
      <c r="F108">
        <v>1</v>
      </c>
      <c r="G108">
        <f t="shared" si="33"/>
        <v>75</v>
      </c>
      <c r="I108">
        <v>2050</v>
      </c>
      <c r="J108" t="s">
        <v>31</v>
      </c>
      <c r="K108">
        <f t="shared" si="34"/>
        <v>77.5</v>
      </c>
      <c r="L108" cm="1">
        <f t="array" ref="L108">STOWA2024_JAARROND_T(A108*60,K108,I108,J108,"")</f>
        <v>3.1035576645453586</v>
      </c>
      <c r="M108">
        <f t="shared" si="35"/>
        <v>0.32221086510615565</v>
      </c>
    </row>
    <row r="109" spans="1:13" x14ac:dyDescent="0.3">
      <c r="A109">
        <v>96</v>
      </c>
      <c r="B109">
        <f t="shared" si="32"/>
        <v>9.3177745372679394E-2</v>
      </c>
      <c r="C109">
        <f t="shared" si="28"/>
        <v>9.3177745372679394E-2</v>
      </c>
      <c r="D109" t="s">
        <v>30</v>
      </c>
      <c r="E109" t="s">
        <v>21</v>
      </c>
      <c r="F109">
        <v>1</v>
      </c>
      <c r="G109">
        <f t="shared" si="33"/>
        <v>80</v>
      </c>
      <c r="I109">
        <v>2050</v>
      </c>
      <c r="J109" t="s">
        <v>31</v>
      </c>
      <c r="K109">
        <f t="shared" si="34"/>
        <v>82.5</v>
      </c>
      <c r="L109" cm="1">
        <f t="array" ref="L109">STOWA2024_JAARROND_T(A109*60,K109,I109,J109,"")</f>
        <v>4.3661807565809294</v>
      </c>
      <c r="M109">
        <f t="shared" si="35"/>
        <v>0.22903311973347626</v>
      </c>
    </row>
    <row r="110" spans="1:13" x14ac:dyDescent="0.3">
      <c r="A110">
        <v>96</v>
      </c>
      <c r="B110">
        <f t="shared" si="32"/>
        <v>6.5232520806677241E-2</v>
      </c>
      <c r="C110">
        <f t="shared" si="28"/>
        <v>6.5232520806677241E-2</v>
      </c>
      <c r="D110" t="s">
        <v>30</v>
      </c>
      <c r="E110" t="s">
        <v>21</v>
      </c>
      <c r="F110">
        <v>1</v>
      </c>
      <c r="G110">
        <f t="shared" si="33"/>
        <v>85</v>
      </c>
      <c r="I110">
        <v>2050</v>
      </c>
      <c r="J110" t="s">
        <v>31</v>
      </c>
      <c r="K110">
        <f t="shared" si="34"/>
        <v>87.5</v>
      </c>
      <c r="L110" cm="1">
        <f t="array" ref="L110">STOWA2024_JAARROND_T(A110*60,K110,I110,J110,"")</f>
        <v>6.1049837824273823</v>
      </c>
      <c r="M110">
        <f t="shared" si="35"/>
        <v>0.16380059892679902</v>
      </c>
    </row>
    <row r="111" spans="1:13" x14ac:dyDescent="0.3">
      <c r="A111">
        <v>96</v>
      </c>
      <c r="B111">
        <f t="shared" si="32"/>
        <v>4.5956772444881042E-2</v>
      </c>
      <c r="C111">
        <f t="shared" si="28"/>
        <v>4.5956772444881042E-2</v>
      </c>
      <c r="D111" t="s">
        <v>30</v>
      </c>
      <c r="E111" t="s">
        <v>21</v>
      </c>
      <c r="F111">
        <v>1</v>
      </c>
      <c r="G111">
        <f t="shared" si="33"/>
        <v>90</v>
      </c>
      <c r="I111">
        <v>2050</v>
      </c>
      <c r="J111" t="s">
        <v>31</v>
      </c>
      <c r="K111">
        <f t="shared" si="34"/>
        <v>92.5</v>
      </c>
      <c r="L111" cm="1">
        <f t="array" ref="L111">STOWA2024_JAARROND_T(A111*60,K111,I111,J111,"")</f>
        <v>8.4858072743712256</v>
      </c>
      <c r="M111">
        <f t="shared" si="35"/>
        <v>0.11784382648191798</v>
      </c>
    </row>
    <row r="112" spans="1:13" x14ac:dyDescent="0.3">
      <c r="A112">
        <v>96</v>
      </c>
      <c r="B112">
        <f t="shared" si="32"/>
        <v>3.2577217668261771E-2</v>
      </c>
      <c r="C112">
        <f t="shared" si="28"/>
        <v>3.2577217668261771E-2</v>
      </c>
      <c r="D112" t="s">
        <v>30</v>
      </c>
      <c r="E112" t="s">
        <v>21</v>
      </c>
      <c r="F112">
        <v>1</v>
      </c>
      <c r="G112">
        <f t="shared" si="33"/>
        <v>95</v>
      </c>
      <c r="I112">
        <v>2050</v>
      </c>
      <c r="J112" t="s">
        <v>31</v>
      </c>
      <c r="K112">
        <f t="shared" si="34"/>
        <v>97.5</v>
      </c>
      <c r="L112" cm="1">
        <f t="array" ref="L112">STOWA2024_JAARROND_T(A112*60,K112,I112,J112,"")</f>
        <v>11.727920388922998</v>
      </c>
      <c r="M112">
        <f t="shared" si="35"/>
        <v>8.5266608813656206E-2</v>
      </c>
    </row>
    <row r="113" spans="1:13" x14ac:dyDescent="0.3">
      <c r="A113">
        <v>96</v>
      </c>
      <c r="B113">
        <f t="shared" si="32"/>
        <v>2.3230084588643951E-2</v>
      </c>
      <c r="C113">
        <f t="shared" si="28"/>
        <v>2.3230084588643951E-2</v>
      </c>
      <c r="D113" t="s">
        <v>30</v>
      </c>
      <c r="E113" t="s">
        <v>21</v>
      </c>
      <c r="F113">
        <v>1</v>
      </c>
      <c r="G113">
        <f t="shared" si="33"/>
        <v>100</v>
      </c>
      <c r="I113">
        <v>2050</v>
      </c>
      <c r="J113" t="s">
        <v>31</v>
      </c>
      <c r="K113">
        <f t="shared" si="34"/>
        <v>102.5</v>
      </c>
      <c r="L113" cm="1">
        <f t="array" ref="L113">STOWA2024_JAARROND_T(A113*60,K113,I113,J113,"")</f>
        <v>16.119536232766794</v>
      </c>
      <c r="M113">
        <f t="shared" si="35"/>
        <v>6.2036524225012254E-2</v>
      </c>
    </row>
    <row r="114" spans="1:13" x14ac:dyDescent="0.3">
      <c r="A114">
        <v>96</v>
      </c>
      <c r="B114">
        <f t="shared" si="32"/>
        <v>1.6659921656803425E-2</v>
      </c>
      <c r="C114">
        <f t="shared" si="28"/>
        <v>1.6659921656803425E-2</v>
      </c>
      <c r="D114" t="s">
        <v>30</v>
      </c>
      <c r="E114" t="s">
        <v>21</v>
      </c>
      <c r="F114">
        <v>1</v>
      </c>
      <c r="G114">
        <f t="shared" si="33"/>
        <v>105</v>
      </c>
      <c r="I114">
        <v>2050</v>
      </c>
      <c r="J114" t="s">
        <v>31</v>
      </c>
      <c r="K114">
        <f t="shared" si="34"/>
        <v>107.5</v>
      </c>
      <c r="L114" cm="1">
        <f t="array" ref="L114">STOWA2024_JAARROND_T(A114*60,K114,I114,J114,"")</f>
        <v>22.037789155696004</v>
      </c>
      <c r="M114">
        <f t="shared" si="35"/>
        <v>4.5376602568208829E-2</v>
      </c>
    </row>
    <row r="115" spans="1:13" x14ac:dyDescent="0.3">
      <c r="A115">
        <v>96</v>
      </c>
      <c r="B115">
        <f t="shared" si="32"/>
        <v>1.2014023586628036E-2</v>
      </c>
      <c r="C115">
        <f t="shared" si="28"/>
        <v>1.2014023586628036E-2</v>
      </c>
      <c r="D115" t="s">
        <v>30</v>
      </c>
      <c r="E115" t="s">
        <v>21</v>
      </c>
      <c r="F115">
        <v>1</v>
      </c>
      <c r="G115">
        <f t="shared" si="33"/>
        <v>110</v>
      </c>
      <c r="I115">
        <v>2050</v>
      </c>
      <c r="J115" t="s">
        <v>31</v>
      </c>
      <c r="K115">
        <f t="shared" si="34"/>
        <v>112.5</v>
      </c>
      <c r="L115" cm="1">
        <f t="array" ref="L115">STOWA2024_JAARROND_T(A115*60,K115,I115,J115,"")</f>
        <v>29.973701989648095</v>
      </c>
      <c r="M115">
        <f t="shared" si="35"/>
        <v>3.3362578981580793E-2</v>
      </c>
    </row>
    <row r="116" spans="1:13" x14ac:dyDescent="0.3">
      <c r="A116">
        <v>96</v>
      </c>
      <c r="B116">
        <f t="shared" si="32"/>
        <v>8.710660495922954E-3</v>
      </c>
      <c r="C116">
        <f t="shared" si="28"/>
        <v>8.710660495922954E-3</v>
      </c>
      <c r="D116" t="s">
        <v>30</v>
      </c>
      <c r="E116" t="s">
        <v>21</v>
      </c>
      <c r="F116">
        <v>1</v>
      </c>
      <c r="G116">
        <f t="shared" si="33"/>
        <v>115</v>
      </c>
      <c r="I116">
        <v>2050</v>
      </c>
      <c r="J116" t="s">
        <v>31</v>
      </c>
      <c r="K116">
        <f t="shared" si="34"/>
        <v>117.5</v>
      </c>
      <c r="L116" cm="1">
        <f t="array" ref="L116">STOWA2024_JAARROND_T(A116*60,K116,I116,J116,"")</f>
        <v>40.564794199761238</v>
      </c>
      <c r="M116">
        <f t="shared" si="35"/>
        <v>2.4651918485657839E-2</v>
      </c>
    </row>
    <row r="117" spans="1:13" x14ac:dyDescent="0.3">
      <c r="A117">
        <v>96</v>
      </c>
      <c r="B117">
        <f t="shared" si="32"/>
        <v>6.3481784996210489E-3</v>
      </c>
      <c r="C117">
        <f t="shared" si="28"/>
        <v>6.3481784996210489E-3</v>
      </c>
      <c r="D117" t="s">
        <v>30</v>
      </c>
      <c r="E117" t="s">
        <v>21</v>
      </c>
      <c r="F117">
        <v>1</v>
      </c>
      <c r="G117">
        <f t="shared" si="33"/>
        <v>120</v>
      </c>
      <c r="I117">
        <v>2050</v>
      </c>
      <c r="J117" t="s">
        <v>31</v>
      </c>
      <c r="K117">
        <f t="shared" si="34"/>
        <v>122.5</v>
      </c>
      <c r="L117" cm="1">
        <f t="array" ref="L117">STOWA2024_JAARROND_T(A117*60,K117,I117,J117,"")</f>
        <v>54.633643220612889</v>
      </c>
      <c r="M117">
        <f t="shared" si="35"/>
        <v>1.830373998603679E-2</v>
      </c>
    </row>
    <row r="118" spans="1:13" x14ac:dyDescent="0.3">
      <c r="A118">
        <v>96</v>
      </c>
      <c r="B118">
        <f t="shared" si="32"/>
        <v>4.6496124751958974E-3</v>
      </c>
      <c r="C118">
        <f t="shared" si="28"/>
        <v>4.6496124751958974E-3</v>
      </c>
      <c r="D118" t="s">
        <v>30</v>
      </c>
      <c r="E118" t="s">
        <v>21</v>
      </c>
      <c r="F118">
        <v>1</v>
      </c>
      <c r="G118">
        <f t="shared" si="33"/>
        <v>125</v>
      </c>
      <c r="I118">
        <v>2050</v>
      </c>
      <c r="J118" t="s">
        <v>31</v>
      </c>
      <c r="K118">
        <f t="shared" si="34"/>
        <v>127.5</v>
      </c>
      <c r="L118" cm="1">
        <f t="array" ref="L118">STOWA2024_JAARROND_T(A118*60,K118,I118,J118,"")</f>
        <v>73.237927447655338</v>
      </c>
      <c r="M118">
        <f t="shared" si="35"/>
        <v>1.3654127510840892E-2</v>
      </c>
    </row>
    <row r="119" spans="1:13" x14ac:dyDescent="0.3">
      <c r="A119">
        <v>96</v>
      </c>
      <c r="B119">
        <f t="shared" si="32"/>
        <v>3.4222778272254804E-3</v>
      </c>
      <c r="C119">
        <f t="shared" si="28"/>
        <v>3.4222778272254804E-3</v>
      </c>
      <c r="D119" t="s">
        <v>30</v>
      </c>
      <c r="E119" t="s">
        <v>21</v>
      </c>
      <c r="F119">
        <v>1</v>
      </c>
      <c r="G119">
        <f t="shared" si="33"/>
        <v>130</v>
      </c>
      <c r="I119">
        <v>2050</v>
      </c>
      <c r="J119" t="s">
        <v>31</v>
      </c>
      <c r="K119">
        <f t="shared" si="34"/>
        <v>132.5</v>
      </c>
      <c r="L119" cm="1">
        <f t="array" ref="L119">STOWA2024_JAARROND_T(A119*60,K119,I119,J119,"")</f>
        <v>97.734039388922213</v>
      </c>
      <c r="M119">
        <f t="shared" si="35"/>
        <v>1.0231849683615412E-2</v>
      </c>
    </row>
    <row r="120" spans="1:13" x14ac:dyDescent="0.3">
      <c r="A120">
        <v>96</v>
      </c>
      <c r="B120">
        <f t="shared" si="32"/>
        <v>2.5306871986339506E-3</v>
      </c>
      <c r="C120">
        <f t="shared" si="28"/>
        <v>2.5306871986339506E-3</v>
      </c>
      <c r="D120" t="s">
        <v>30</v>
      </c>
      <c r="E120" t="s">
        <v>21</v>
      </c>
      <c r="F120">
        <v>1</v>
      </c>
      <c r="G120">
        <f t="shared" si="33"/>
        <v>135</v>
      </c>
      <c r="I120">
        <v>2050</v>
      </c>
      <c r="J120" t="s">
        <v>31</v>
      </c>
      <c r="K120">
        <f t="shared" si="34"/>
        <v>137.5</v>
      </c>
      <c r="L120" cm="1">
        <f t="array" ref="L120">STOWA2024_JAARROND_T(A120*60,K120,I120,J120,"")</f>
        <v>129.85052606670294</v>
      </c>
      <c r="M120">
        <f t="shared" si="35"/>
        <v>7.7011624849814614E-3</v>
      </c>
    </row>
    <row r="121" spans="1:13" x14ac:dyDescent="0.3">
      <c r="A121">
        <v>96</v>
      </c>
      <c r="B121">
        <f t="shared" si="32"/>
        <v>1.8799939705922289E-3</v>
      </c>
      <c r="C121">
        <f t="shared" si="28"/>
        <v>1.8799939705922289E-3</v>
      </c>
      <c r="D121" t="s">
        <v>30</v>
      </c>
      <c r="E121" t="s">
        <v>21</v>
      </c>
      <c r="F121">
        <v>1</v>
      </c>
      <c r="G121">
        <f t="shared" si="33"/>
        <v>140</v>
      </c>
      <c r="I121">
        <v>2050</v>
      </c>
      <c r="J121" t="s">
        <v>31</v>
      </c>
      <c r="K121">
        <f t="shared" si="34"/>
        <v>142.5</v>
      </c>
      <c r="L121" cm="1">
        <f t="array" ref="L121">STOWA2024_JAARROND_T(A121*60,K121,I121,J121,"")</f>
        <v>171.78681522929969</v>
      </c>
      <c r="M121">
        <f t="shared" si="35"/>
        <v>5.8211685143892324E-3</v>
      </c>
    </row>
    <row r="122" spans="1:13" x14ac:dyDescent="0.3">
      <c r="A122">
        <v>96</v>
      </c>
      <c r="B122">
        <f t="shared" si="32"/>
        <v>1.4028090366339828E-3</v>
      </c>
      <c r="C122">
        <f t="shared" si="28"/>
        <v>1.4028090366339828E-3</v>
      </c>
      <c r="D122" t="s">
        <v>30</v>
      </c>
      <c r="E122" t="s">
        <v>21</v>
      </c>
      <c r="F122">
        <v>1</v>
      </c>
      <c r="G122">
        <f t="shared" si="33"/>
        <v>145</v>
      </c>
      <c r="I122">
        <v>2050</v>
      </c>
      <c r="J122" t="s">
        <v>31</v>
      </c>
      <c r="K122">
        <f t="shared" si="34"/>
        <v>147.5</v>
      </c>
      <c r="L122" cm="1">
        <f t="array" ref="L122">STOWA2024_JAARROND_T(A122*60,K122,I122,J122,"")</f>
        <v>226.32834766718679</v>
      </c>
      <c r="M122">
        <f t="shared" si="35"/>
        <v>4.4183594777552496E-3</v>
      </c>
    </row>
    <row r="123" spans="1:13" x14ac:dyDescent="0.3">
      <c r="A123">
        <v>96</v>
      </c>
      <c r="B123">
        <f t="shared" si="32"/>
        <v>1.051275607688109E-3</v>
      </c>
      <c r="C123">
        <f t="shared" si="28"/>
        <v>1.051275607688109E-3</v>
      </c>
      <c r="D123" t="s">
        <v>30</v>
      </c>
      <c r="E123" t="s">
        <v>21</v>
      </c>
      <c r="F123">
        <v>1</v>
      </c>
      <c r="G123">
        <f t="shared" si="33"/>
        <v>150</v>
      </c>
      <c r="I123">
        <v>2050</v>
      </c>
      <c r="J123" t="s">
        <v>31</v>
      </c>
      <c r="K123">
        <f t="shared" si="34"/>
        <v>152.5</v>
      </c>
      <c r="L123" cm="1">
        <f t="array" ref="L123">STOWA2024_JAARROND_T(A123*60,K123,I123,J123,"")</f>
        <v>296.99289907502651</v>
      </c>
      <c r="M123">
        <f t="shared" si="35"/>
        <v>3.3670838700671406E-3</v>
      </c>
    </row>
    <row r="124" spans="1:13" x14ac:dyDescent="0.3">
      <c r="A124">
        <v>96</v>
      </c>
      <c r="B124">
        <f t="shared" si="32"/>
        <v>7.9109489063377029E-4</v>
      </c>
      <c r="C124">
        <f t="shared" si="28"/>
        <v>7.9109489063377029E-4</v>
      </c>
      <c r="D124" t="s">
        <v>30</v>
      </c>
      <c r="E124" t="s">
        <v>21</v>
      </c>
      <c r="F124">
        <v>1</v>
      </c>
      <c r="G124">
        <f t="shared" si="33"/>
        <v>155</v>
      </c>
      <c r="I124">
        <v>2050</v>
      </c>
      <c r="J124" t="s">
        <v>31</v>
      </c>
      <c r="K124">
        <f t="shared" si="34"/>
        <v>157.5</v>
      </c>
      <c r="L124" cm="1">
        <f t="array" ref="L124">STOWA2024_JAARROND_T(A124*60,K124,I124,J124,"")</f>
        <v>388.20041855146673</v>
      </c>
      <c r="M124">
        <f t="shared" si="35"/>
        <v>2.5759889794333703E-3</v>
      </c>
    </row>
    <row r="125" spans="1:13" x14ac:dyDescent="0.3">
      <c r="A125">
        <v>96</v>
      </c>
      <c r="B125" s="1">
        <f>M124</f>
        <v>2.5759889794333703E-3</v>
      </c>
      <c r="C125">
        <f t="shared" si="28"/>
        <v>2.5759889794333703E-3</v>
      </c>
      <c r="D125" t="s">
        <v>30</v>
      </c>
      <c r="E125" t="s">
        <v>21</v>
      </c>
      <c r="F125">
        <v>1</v>
      </c>
      <c r="G125">
        <f t="shared" si="33"/>
        <v>160</v>
      </c>
      <c r="I125">
        <v>2050</v>
      </c>
      <c r="J125" t="s">
        <v>31</v>
      </c>
      <c r="K125" s="1">
        <v>999</v>
      </c>
      <c r="L125" cm="1">
        <f t="array" ref="L125">STOWA2024_JAARROND_T(A125*60,K125,I125,J125,"")</f>
        <v>3159889832434.5474</v>
      </c>
      <c r="M125">
        <f>1/L125</f>
        <v>3.1646672923072979E-13</v>
      </c>
    </row>
    <row r="126" spans="1:13" x14ac:dyDescent="0.3">
      <c r="A126">
        <v>192</v>
      </c>
      <c r="B126" s="1">
        <f>365.25*24/A126 - M126</f>
        <v>-19.127317778347276</v>
      </c>
      <c r="C126">
        <f>B126</f>
        <v>-19.127317778347276</v>
      </c>
      <c r="D126" t="s">
        <v>30</v>
      </c>
      <c r="E126" t="s">
        <v>21</v>
      </c>
      <c r="F126">
        <v>1</v>
      </c>
      <c r="G126">
        <v>10</v>
      </c>
      <c r="I126">
        <v>2050</v>
      </c>
      <c r="J126" t="s">
        <v>31</v>
      </c>
      <c r="K126" s="1">
        <v>12.5</v>
      </c>
      <c r="L126" cm="1">
        <f t="array" ref="L126">STOWA2024_JAARROND_T(A126*60,K126,I126,J126,"")</f>
        <v>1.5436013086241783E-2</v>
      </c>
      <c r="M126">
        <f>1/L126</f>
        <v>64.783567778347276</v>
      </c>
    </row>
    <row r="127" spans="1:13" x14ac:dyDescent="0.3">
      <c r="A127">
        <v>192</v>
      </c>
      <c r="B127">
        <f t="shared" ref="B127:B131" si="36">M126-M127</f>
        <v>16.662957689497283</v>
      </c>
      <c r="C127">
        <f t="shared" ref="C127:C156" si="37">B127</f>
        <v>16.662957689497283</v>
      </c>
      <c r="D127" t="s">
        <v>30</v>
      </c>
      <c r="E127" t="s">
        <v>21</v>
      </c>
      <c r="F127">
        <v>1</v>
      </c>
      <c r="G127">
        <f t="shared" ref="G127:G131" si="38">G126+5</f>
        <v>15</v>
      </c>
      <c r="I127">
        <v>2050</v>
      </c>
      <c r="J127" t="s">
        <v>31</v>
      </c>
      <c r="K127">
        <f t="shared" ref="K127:K131" si="39">AVERAGE(G127:G128)</f>
        <v>17.5</v>
      </c>
      <c r="L127" cm="1">
        <f t="array" ref="L127">STOWA2024_JAARROND_T(A127*60,K127,I127,J127,"")</f>
        <v>2.0781116410486026E-2</v>
      </c>
      <c r="M127">
        <f t="shared" ref="M127:M131" si="40">1/L127</f>
        <v>48.120610088849993</v>
      </c>
    </row>
    <row r="128" spans="1:13" x14ac:dyDescent="0.3">
      <c r="A128">
        <v>192</v>
      </c>
      <c r="B128">
        <f t="shared" si="36"/>
        <v>12.391409165655091</v>
      </c>
      <c r="C128">
        <f t="shared" si="37"/>
        <v>12.391409165655091</v>
      </c>
      <c r="D128" t="s">
        <v>30</v>
      </c>
      <c r="E128" t="s">
        <v>21</v>
      </c>
      <c r="F128">
        <v>1</v>
      </c>
      <c r="G128">
        <f t="shared" si="38"/>
        <v>20</v>
      </c>
      <c r="I128">
        <v>2050</v>
      </c>
      <c r="J128" t="s">
        <v>31</v>
      </c>
      <c r="K128">
        <f t="shared" si="39"/>
        <v>22.5</v>
      </c>
      <c r="L128" cm="1">
        <f t="array" ref="L128">STOWA2024_JAARROND_T(A128*60,K128,I128,J128,"")</f>
        <v>2.7988311357694369E-2</v>
      </c>
      <c r="M128">
        <f t="shared" si="40"/>
        <v>35.729200923194902</v>
      </c>
    </row>
    <row r="129" spans="1:13" x14ac:dyDescent="0.3">
      <c r="A129">
        <v>192</v>
      </c>
      <c r="B129">
        <f t="shared" si="36"/>
        <v>9.2107382229443147</v>
      </c>
      <c r="C129">
        <f t="shared" si="37"/>
        <v>9.2107382229443147</v>
      </c>
      <c r="D129" t="s">
        <v>30</v>
      </c>
      <c r="E129" t="s">
        <v>21</v>
      </c>
      <c r="F129">
        <v>1</v>
      </c>
      <c r="G129">
        <f t="shared" si="38"/>
        <v>25</v>
      </c>
      <c r="I129">
        <v>2050</v>
      </c>
      <c r="J129" t="s">
        <v>31</v>
      </c>
      <c r="K129">
        <f t="shared" si="39"/>
        <v>27.5</v>
      </c>
      <c r="L129" cm="1">
        <f t="array" ref="L129">STOWA2024_JAARROND_T(A129*60,K129,I129,J129,"")</f>
        <v>3.7709576580792915E-2</v>
      </c>
      <c r="M129">
        <f t="shared" si="40"/>
        <v>26.518462700250588</v>
      </c>
    </row>
    <row r="130" spans="1:13" x14ac:dyDescent="0.3">
      <c r="A130">
        <v>192</v>
      </c>
      <c r="B130">
        <f t="shared" si="36"/>
        <v>6.8437302087503369</v>
      </c>
      <c r="C130">
        <f t="shared" si="37"/>
        <v>6.8437302087503369</v>
      </c>
      <c r="D130" t="s">
        <v>30</v>
      </c>
      <c r="E130" t="s">
        <v>21</v>
      </c>
      <c r="F130">
        <v>1</v>
      </c>
      <c r="G130">
        <f t="shared" si="38"/>
        <v>30</v>
      </c>
      <c r="I130">
        <v>2050</v>
      </c>
      <c r="J130" t="s">
        <v>31</v>
      </c>
      <c r="K130">
        <f t="shared" si="39"/>
        <v>32.5</v>
      </c>
      <c r="L130" cm="1">
        <f t="array" ref="L130">STOWA2024_JAARROND_T(A130*60,K130,I130,J130,"")</f>
        <v>5.0826612277041806E-2</v>
      </c>
      <c r="M130">
        <f t="shared" si="40"/>
        <v>19.674732491500251</v>
      </c>
    </row>
    <row r="131" spans="1:13" x14ac:dyDescent="0.3">
      <c r="A131">
        <v>192</v>
      </c>
      <c r="B131">
        <f t="shared" si="36"/>
        <v>5.0830728343621221</v>
      </c>
      <c r="C131">
        <f t="shared" si="37"/>
        <v>5.0830728343621221</v>
      </c>
      <c r="D131" t="s">
        <v>30</v>
      </c>
      <c r="E131" t="s">
        <v>21</v>
      </c>
      <c r="F131">
        <v>1</v>
      </c>
      <c r="G131">
        <f t="shared" si="38"/>
        <v>35</v>
      </c>
      <c r="I131">
        <v>2050</v>
      </c>
      <c r="J131" t="s">
        <v>31</v>
      </c>
      <c r="K131">
        <f t="shared" si="39"/>
        <v>37.5</v>
      </c>
      <c r="L131" cm="1">
        <f t="array" ref="L131">STOWA2024_JAARROND_T(A131*60,K131,I131,J131,"")</f>
        <v>6.8532300197312213E-2</v>
      </c>
      <c r="M131">
        <f t="shared" si="40"/>
        <v>14.591659657138129</v>
      </c>
    </row>
    <row r="132" spans="1:13" x14ac:dyDescent="0.3">
      <c r="A132">
        <v>192</v>
      </c>
      <c r="B132">
        <f>M131-M132</f>
        <v>3.7739515273952762</v>
      </c>
      <c r="C132">
        <f t="shared" si="37"/>
        <v>3.7739515273952762</v>
      </c>
      <c r="D132" t="s">
        <v>30</v>
      </c>
      <c r="E132" t="s">
        <v>21</v>
      </c>
      <c r="F132">
        <v>1</v>
      </c>
      <c r="G132">
        <f>G131+5</f>
        <v>40</v>
      </c>
      <c r="I132">
        <v>2050</v>
      </c>
      <c r="J132" t="s">
        <v>31</v>
      </c>
      <c r="K132">
        <f>AVERAGE(G132:G133)</f>
        <v>42.5</v>
      </c>
      <c r="L132" cm="1">
        <f t="array" ref="L132">STOWA2024_JAARROND_T(A132*60,K132,I132,J132,"")</f>
        <v>9.2441022442687315E-2</v>
      </c>
      <c r="M132">
        <f>1/L132</f>
        <v>10.817708129742853</v>
      </c>
    </row>
    <row r="133" spans="1:13" x14ac:dyDescent="0.3">
      <c r="A133">
        <v>192</v>
      </c>
      <c r="B133">
        <f t="shared" ref="B133:B155" si="41">M132-M133</f>
        <v>2.8009300815638376</v>
      </c>
      <c r="C133">
        <f t="shared" si="37"/>
        <v>2.8009300815638376</v>
      </c>
      <c r="D133" t="s">
        <v>30</v>
      </c>
      <c r="E133" t="s">
        <v>21</v>
      </c>
      <c r="F133">
        <v>1</v>
      </c>
      <c r="G133">
        <f t="shared" ref="G133:G156" si="42">G132+5</f>
        <v>45</v>
      </c>
      <c r="I133">
        <v>2050</v>
      </c>
      <c r="J133" t="s">
        <v>31</v>
      </c>
      <c r="K133">
        <f t="shared" ref="K133:K155" si="43">AVERAGE(G133:G134)</f>
        <v>47.5</v>
      </c>
      <c r="L133" cm="1">
        <f t="array" ref="L133">STOWA2024_JAARROND_T(A133*60,K133,I133,J133,"")</f>
        <v>0.124738391656876</v>
      </c>
      <c r="M133">
        <f t="shared" ref="M133:M155" si="44">1/L133</f>
        <v>8.016778048179015</v>
      </c>
    </row>
    <row r="134" spans="1:13" x14ac:dyDescent="0.3">
      <c r="A134">
        <v>192</v>
      </c>
      <c r="B134">
        <f t="shared" si="41"/>
        <v>2.0780669155833502</v>
      </c>
      <c r="C134">
        <f t="shared" si="37"/>
        <v>2.0780669155833502</v>
      </c>
      <c r="D134" t="s">
        <v>30</v>
      </c>
      <c r="E134" t="s">
        <v>21</v>
      </c>
      <c r="F134">
        <v>1</v>
      </c>
      <c r="G134">
        <f t="shared" si="42"/>
        <v>50</v>
      </c>
      <c r="I134">
        <v>2050</v>
      </c>
      <c r="J134" t="s">
        <v>31</v>
      </c>
      <c r="K134">
        <f t="shared" si="43"/>
        <v>52.5</v>
      </c>
      <c r="L134" cm="1">
        <f t="array" ref="L134">STOWA2024_JAARROND_T(A134*60,K134,I134,J134,"")</f>
        <v>0.16838670507331521</v>
      </c>
      <c r="M134">
        <f t="shared" si="44"/>
        <v>5.9387111325956647</v>
      </c>
    </row>
    <row r="135" spans="1:13" x14ac:dyDescent="0.3">
      <c r="A135">
        <v>192</v>
      </c>
      <c r="B135">
        <f t="shared" si="41"/>
        <v>1.5410249364985935</v>
      </c>
      <c r="C135">
        <f t="shared" si="37"/>
        <v>1.5410249364985935</v>
      </c>
      <c r="D135" t="s">
        <v>30</v>
      </c>
      <c r="E135" t="s">
        <v>21</v>
      </c>
      <c r="F135">
        <v>1</v>
      </c>
      <c r="G135">
        <f t="shared" si="42"/>
        <v>55</v>
      </c>
      <c r="I135">
        <v>2050</v>
      </c>
      <c r="J135" t="s">
        <v>31</v>
      </c>
      <c r="K135">
        <f t="shared" si="43"/>
        <v>57.5</v>
      </c>
      <c r="L135" cm="1">
        <f t="array" ref="L135">STOWA2024_JAARROND_T(A135*60,K135,I135,J135,"")</f>
        <v>0.22739230481872399</v>
      </c>
      <c r="M135">
        <f t="shared" si="44"/>
        <v>4.3976861960970712</v>
      </c>
    </row>
    <row r="136" spans="1:13" x14ac:dyDescent="0.3">
      <c r="A136">
        <v>192</v>
      </c>
      <c r="B136">
        <f t="shared" si="41"/>
        <v>1.1424398749029576</v>
      </c>
      <c r="C136">
        <f t="shared" si="37"/>
        <v>1.1424398749029576</v>
      </c>
      <c r="D136" t="s">
        <v>30</v>
      </c>
      <c r="E136" t="s">
        <v>21</v>
      </c>
      <c r="F136">
        <v>1</v>
      </c>
      <c r="G136">
        <f t="shared" si="42"/>
        <v>60</v>
      </c>
      <c r="I136">
        <v>2050</v>
      </c>
      <c r="J136" t="s">
        <v>31</v>
      </c>
      <c r="K136">
        <f t="shared" si="43"/>
        <v>62.5</v>
      </c>
      <c r="L136" cm="1">
        <f t="array" ref="L136">STOWA2024_JAARROND_T(A136*60,K136,I136,J136,"")</f>
        <v>0.30719641505751633</v>
      </c>
      <c r="M136">
        <f t="shared" si="44"/>
        <v>3.2552463211941136</v>
      </c>
    </row>
    <row r="137" spans="1:13" x14ac:dyDescent="0.3">
      <c r="A137">
        <v>192</v>
      </c>
      <c r="B137">
        <f t="shared" si="41"/>
        <v>0.84657806821144233</v>
      </c>
      <c r="C137">
        <f t="shared" si="37"/>
        <v>0.84657806821144233</v>
      </c>
      <c r="D137" t="s">
        <v>30</v>
      </c>
      <c r="E137" t="s">
        <v>21</v>
      </c>
      <c r="F137">
        <v>1</v>
      </c>
      <c r="G137">
        <f t="shared" si="42"/>
        <v>65</v>
      </c>
      <c r="I137">
        <v>2050</v>
      </c>
      <c r="J137" t="s">
        <v>31</v>
      </c>
      <c r="K137">
        <f t="shared" si="43"/>
        <v>67.5</v>
      </c>
      <c r="L137" cm="1">
        <f t="array" ref="L137">STOWA2024_JAARROND_T(A137*60,K137,I137,J137,"")</f>
        <v>0.41516717744824044</v>
      </c>
      <c r="M137">
        <f t="shared" si="44"/>
        <v>2.4086682529826713</v>
      </c>
    </row>
    <row r="138" spans="1:13" x14ac:dyDescent="0.3">
      <c r="A138">
        <v>192</v>
      </c>
      <c r="B138">
        <f t="shared" si="41"/>
        <v>0.62711201871774636</v>
      </c>
      <c r="C138">
        <f t="shared" si="37"/>
        <v>0.62711201871774636</v>
      </c>
      <c r="D138" t="s">
        <v>30</v>
      </c>
      <c r="E138" t="s">
        <v>21</v>
      </c>
      <c r="F138">
        <v>1</v>
      </c>
      <c r="G138">
        <f t="shared" si="42"/>
        <v>70</v>
      </c>
      <c r="I138">
        <v>2050</v>
      </c>
      <c r="J138" t="s">
        <v>31</v>
      </c>
      <c r="K138">
        <f t="shared" si="43"/>
        <v>72.5</v>
      </c>
      <c r="L138" cm="1">
        <f t="array" ref="L138">STOWA2024_JAARROND_T(A138*60,K138,I138,J138,"")</f>
        <v>0.56130700831489766</v>
      </c>
      <c r="M138">
        <f t="shared" si="44"/>
        <v>1.7815562342649249</v>
      </c>
    </row>
    <row r="139" spans="1:13" x14ac:dyDescent="0.3">
      <c r="A139">
        <v>192</v>
      </c>
      <c r="B139">
        <f t="shared" si="41"/>
        <v>0.46434517683786258</v>
      </c>
      <c r="C139">
        <f t="shared" si="37"/>
        <v>0.46434517683786258</v>
      </c>
      <c r="D139" t="s">
        <v>30</v>
      </c>
      <c r="E139" t="s">
        <v>21</v>
      </c>
      <c r="F139">
        <v>1</v>
      </c>
      <c r="G139">
        <f t="shared" si="42"/>
        <v>75</v>
      </c>
      <c r="I139">
        <v>2050</v>
      </c>
      <c r="J139" t="s">
        <v>31</v>
      </c>
      <c r="K139">
        <f t="shared" si="43"/>
        <v>77.5</v>
      </c>
      <c r="L139" cm="1">
        <f t="array" ref="L139">STOWA2024_JAARROND_T(A139*60,K139,I139,J139,"")</f>
        <v>0.75917977939945491</v>
      </c>
      <c r="M139">
        <f t="shared" si="44"/>
        <v>1.3172110574270623</v>
      </c>
    </row>
    <row r="140" spans="1:13" x14ac:dyDescent="0.3">
      <c r="A140">
        <v>192</v>
      </c>
      <c r="B140">
        <f t="shared" si="41"/>
        <v>0.34362366928971599</v>
      </c>
      <c r="C140">
        <f t="shared" si="37"/>
        <v>0.34362366928971599</v>
      </c>
      <c r="D140" t="s">
        <v>30</v>
      </c>
      <c r="E140" t="s">
        <v>21</v>
      </c>
      <c r="F140">
        <v>1</v>
      </c>
      <c r="G140">
        <f t="shared" si="42"/>
        <v>80</v>
      </c>
      <c r="I140">
        <v>2050</v>
      </c>
      <c r="J140" t="s">
        <v>31</v>
      </c>
      <c r="K140">
        <f t="shared" si="43"/>
        <v>82.5</v>
      </c>
      <c r="L140" cm="1">
        <f t="array" ref="L140">STOWA2024_JAARROND_T(A140*60,K140,I140,J140,"")</f>
        <v>1.027129163939958</v>
      </c>
      <c r="M140">
        <f t="shared" si="44"/>
        <v>0.97358738813734635</v>
      </c>
    </row>
    <row r="141" spans="1:13" x14ac:dyDescent="0.3">
      <c r="A141">
        <v>192</v>
      </c>
      <c r="B141">
        <f t="shared" si="41"/>
        <v>0.25431615148251685</v>
      </c>
      <c r="C141">
        <f t="shared" si="37"/>
        <v>0.25431615148251685</v>
      </c>
      <c r="D141" t="s">
        <v>30</v>
      </c>
      <c r="E141" t="s">
        <v>21</v>
      </c>
      <c r="F141">
        <v>1</v>
      </c>
      <c r="G141">
        <f t="shared" si="42"/>
        <v>85</v>
      </c>
      <c r="I141">
        <v>2050</v>
      </c>
      <c r="J141" t="s">
        <v>31</v>
      </c>
      <c r="K141">
        <f t="shared" si="43"/>
        <v>87.5</v>
      </c>
      <c r="L141" cm="1">
        <f t="array" ref="L141">STOWA2024_JAARROND_T(A141*60,K141,I141,J141,"")</f>
        <v>1.3902961067243249</v>
      </c>
      <c r="M141">
        <f t="shared" si="44"/>
        <v>0.7192712366548295</v>
      </c>
    </row>
    <row r="142" spans="1:13" x14ac:dyDescent="0.3">
      <c r="A142">
        <v>192</v>
      </c>
      <c r="B142">
        <f t="shared" si="41"/>
        <v>0.18809843579706287</v>
      </c>
      <c r="C142">
        <f t="shared" si="37"/>
        <v>0.18809843579706287</v>
      </c>
      <c r="D142" t="s">
        <v>30</v>
      </c>
      <c r="E142" t="s">
        <v>21</v>
      </c>
      <c r="F142">
        <v>1</v>
      </c>
      <c r="G142">
        <f t="shared" si="42"/>
        <v>90</v>
      </c>
      <c r="I142">
        <v>2050</v>
      </c>
      <c r="J142" t="s">
        <v>31</v>
      </c>
      <c r="K142">
        <f t="shared" si="43"/>
        <v>92.5</v>
      </c>
      <c r="L142" cm="1">
        <f t="array" ref="L142">STOWA2024_JAARROND_T(A142*60,K142,I142,J142,"")</f>
        <v>1.882626516992485</v>
      </c>
      <c r="M142">
        <f t="shared" si="44"/>
        <v>0.53117280085776664</v>
      </c>
    </row>
    <row r="143" spans="1:13" x14ac:dyDescent="0.3">
      <c r="A143">
        <v>192</v>
      </c>
      <c r="B143">
        <f t="shared" si="41"/>
        <v>0.13906287203587159</v>
      </c>
      <c r="C143">
        <f t="shared" si="37"/>
        <v>0.13906287203587159</v>
      </c>
      <c r="D143" t="s">
        <v>30</v>
      </c>
      <c r="E143" t="s">
        <v>21</v>
      </c>
      <c r="F143">
        <v>1</v>
      </c>
      <c r="G143">
        <f t="shared" si="42"/>
        <v>95</v>
      </c>
      <c r="I143">
        <v>2050</v>
      </c>
      <c r="J143" t="s">
        <v>31</v>
      </c>
      <c r="K143">
        <f t="shared" si="43"/>
        <v>97.5</v>
      </c>
      <c r="L143" cm="1">
        <f t="array" ref="L143">STOWA2024_JAARROND_T(A143*60,K143,I143,J143,"")</f>
        <v>2.5503052243653386</v>
      </c>
      <c r="M143">
        <f t="shared" si="44"/>
        <v>0.39210992882189505</v>
      </c>
    </row>
    <row r="144" spans="1:13" x14ac:dyDescent="0.3">
      <c r="A144">
        <v>192</v>
      </c>
      <c r="B144">
        <f t="shared" si="41"/>
        <v>0.10276855449419525</v>
      </c>
      <c r="C144">
        <f t="shared" si="37"/>
        <v>0.10276855449419525</v>
      </c>
      <c r="D144" t="s">
        <v>30</v>
      </c>
      <c r="E144" t="s">
        <v>21</v>
      </c>
      <c r="F144">
        <v>1</v>
      </c>
      <c r="G144">
        <f t="shared" si="42"/>
        <v>100</v>
      </c>
      <c r="I144">
        <v>2050</v>
      </c>
      <c r="J144" t="s">
        <v>31</v>
      </c>
      <c r="K144">
        <f t="shared" si="43"/>
        <v>102.5</v>
      </c>
      <c r="L144" cm="1">
        <f t="array" ref="L144">STOWA2024_JAARROND_T(A144*60,K144,I144,J144,"")</f>
        <v>3.4561251474095389</v>
      </c>
      <c r="M144">
        <f t="shared" si="44"/>
        <v>0.2893413743276998</v>
      </c>
    </row>
    <row r="145" spans="1:13" x14ac:dyDescent="0.3">
      <c r="A145">
        <v>192</v>
      </c>
      <c r="B145">
        <f t="shared" si="41"/>
        <v>7.5920566881520074E-2</v>
      </c>
      <c r="C145">
        <f t="shared" si="37"/>
        <v>7.5920566881520074E-2</v>
      </c>
      <c r="D145" t="s">
        <v>30</v>
      </c>
      <c r="E145" t="s">
        <v>21</v>
      </c>
      <c r="F145">
        <v>1</v>
      </c>
      <c r="G145">
        <f t="shared" si="42"/>
        <v>105</v>
      </c>
      <c r="I145">
        <v>2050</v>
      </c>
      <c r="J145" t="s">
        <v>31</v>
      </c>
      <c r="K145">
        <f t="shared" si="43"/>
        <v>107.5</v>
      </c>
      <c r="L145" cm="1">
        <f t="array" ref="L145">STOWA2024_JAARROND_T(A145*60,K145,I145,J145,"")</f>
        <v>4.6855787491675533</v>
      </c>
      <c r="M145">
        <f t="shared" si="44"/>
        <v>0.21342080744617972</v>
      </c>
    </row>
    <row r="146" spans="1:13" x14ac:dyDescent="0.3">
      <c r="A146">
        <v>192</v>
      </c>
      <c r="B146">
        <f t="shared" si="41"/>
        <v>5.6061069499927313E-2</v>
      </c>
      <c r="C146">
        <f t="shared" si="37"/>
        <v>5.6061069499927313E-2</v>
      </c>
      <c r="D146" t="s">
        <v>30</v>
      </c>
      <c r="E146" t="s">
        <v>21</v>
      </c>
      <c r="F146">
        <v>1</v>
      </c>
      <c r="G146">
        <f t="shared" si="42"/>
        <v>110</v>
      </c>
      <c r="I146">
        <v>2050</v>
      </c>
      <c r="J146" t="s">
        <v>31</v>
      </c>
      <c r="K146">
        <f t="shared" si="43"/>
        <v>112.5</v>
      </c>
      <c r="L146" cm="1">
        <f t="array" ref="L146">STOWA2024_JAARROND_T(A146*60,K146,I146,J146,"")</f>
        <v>6.3548656921477509</v>
      </c>
      <c r="M146">
        <f t="shared" si="44"/>
        <v>0.15735973794625241</v>
      </c>
    </row>
    <row r="147" spans="1:13" x14ac:dyDescent="0.3">
      <c r="A147">
        <v>192</v>
      </c>
      <c r="B147">
        <f t="shared" si="41"/>
        <v>4.1381300841269786E-2</v>
      </c>
      <c r="C147">
        <f t="shared" si="37"/>
        <v>4.1381300841269786E-2</v>
      </c>
      <c r="D147" t="s">
        <v>30</v>
      </c>
      <c r="E147" t="s">
        <v>21</v>
      </c>
      <c r="F147">
        <v>1</v>
      </c>
      <c r="G147">
        <f t="shared" si="42"/>
        <v>115</v>
      </c>
      <c r="I147">
        <v>2050</v>
      </c>
      <c r="J147" t="s">
        <v>31</v>
      </c>
      <c r="K147">
        <f t="shared" si="43"/>
        <v>117.5</v>
      </c>
      <c r="L147" cm="1">
        <f t="array" ref="L147">STOWA2024_JAARROND_T(A147*60,K147,I147,J147,"")</f>
        <v>8.6222924274691604</v>
      </c>
      <c r="M147">
        <f t="shared" si="44"/>
        <v>0.11597843710498262</v>
      </c>
    </row>
    <row r="148" spans="1:13" x14ac:dyDescent="0.3">
      <c r="A148">
        <v>192</v>
      </c>
      <c r="B148">
        <f t="shared" si="41"/>
        <v>3.0533312760448419E-2</v>
      </c>
      <c r="C148">
        <f t="shared" si="37"/>
        <v>3.0533312760448419E-2</v>
      </c>
      <c r="D148" t="s">
        <v>30</v>
      </c>
      <c r="E148" t="s">
        <v>21</v>
      </c>
      <c r="F148">
        <v>1</v>
      </c>
      <c r="G148">
        <f t="shared" si="42"/>
        <v>120</v>
      </c>
      <c r="I148">
        <v>2050</v>
      </c>
      <c r="J148" t="s">
        <v>31</v>
      </c>
      <c r="K148">
        <f t="shared" si="43"/>
        <v>122.5</v>
      </c>
      <c r="L148" cm="1">
        <f t="array" ref="L148">STOWA2024_JAARROND_T(A148*60,K148,I148,J148,"")</f>
        <v>11.703417926665683</v>
      </c>
      <c r="M148">
        <f t="shared" si="44"/>
        <v>8.5445124344534204E-2</v>
      </c>
    </row>
    <row r="149" spans="1:13" x14ac:dyDescent="0.3">
      <c r="A149">
        <v>192</v>
      </c>
      <c r="B149">
        <f t="shared" si="41"/>
        <v>2.2520108849665835E-2</v>
      </c>
      <c r="C149">
        <f t="shared" si="37"/>
        <v>2.2520108849665835E-2</v>
      </c>
      <c r="D149" t="s">
        <v>30</v>
      </c>
      <c r="E149" t="s">
        <v>21</v>
      </c>
      <c r="F149">
        <v>1</v>
      </c>
      <c r="G149">
        <f t="shared" si="42"/>
        <v>125</v>
      </c>
      <c r="I149">
        <v>2050</v>
      </c>
      <c r="J149" t="s">
        <v>31</v>
      </c>
      <c r="K149">
        <f t="shared" si="43"/>
        <v>127.5</v>
      </c>
      <c r="L149" cm="1">
        <f t="array" ref="L149">STOWA2024_JAARROND_T(A149*60,K149,I149,J149,"")</f>
        <v>15.891930929783426</v>
      </c>
      <c r="M149">
        <f t="shared" si="44"/>
        <v>6.2925015494868369E-2</v>
      </c>
    </row>
    <row r="150" spans="1:13" x14ac:dyDescent="0.3">
      <c r="A150">
        <v>192</v>
      </c>
      <c r="B150">
        <f t="shared" si="41"/>
        <v>1.6603264372107226E-2</v>
      </c>
      <c r="C150">
        <f t="shared" si="37"/>
        <v>1.6603264372107226E-2</v>
      </c>
      <c r="D150" t="s">
        <v>30</v>
      </c>
      <c r="E150" t="s">
        <v>21</v>
      </c>
      <c r="F150">
        <v>1</v>
      </c>
      <c r="G150">
        <f t="shared" si="42"/>
        <v>130</v>
      </c>
      <c r="I150">
        <v>2050</v>
      </c>
      <c r="J150" t="s">
        <v>31</v>
      </c>
      <c r="K150">
        <f t="shared" si="43"/>
        <v>132.5</v>
      </c>
      <c r="L150" cm="1">
        <f t="array" ref="L150">STOWA2024_JAARROND_T(A150*60,K150,I150,J150,"")</f>
        <v>21.588130322401163</v>
      </c>
      <c r="M150">
        <f t="shared" si="44"/>
        <v>4.6321751122761143E-2</v>
      </c>
    </row>
    <row r="151" spans="1:13" x14ac:dyDescent="0.3">
      <c r="A151">
        <v>192</v>
      </c>
      <c r="B151">
        <f t="shared" si="41"/>
        <v>1.2236086566067846E-2</v>
      </c>
      <c r="C151">
        <f t="shared" si="37"/>
        <v>1.2236086566067846E-2</v>
      </c>
      <c r="D151" t="s">
        <v>30</v>
      </c>
      <c r="E151" t="s">
        <v>21</v>
      </c>
      <c r="F151">
        <v>1</v>
      </c>
      <c r="G151">
        <f t="shared" si="42"/>
        <v>135</v>
      </c>
      <c r="I151">
        <v>2050</v>
      </c>
      <c r="J151" t="s">
        <v>31</v>
      </c>
      <c r="K151">
        <f t="shared" si="43"/>
        <v>137.5</v>
      </c>
      <c r="L151" cm="1">
        <f t="array" ref="L151">STOWA2024_JAARROND_T(A151*60,K151,I151,J151,"")</f>
        <v>29.337846657991392</v>
      </c>
      <c r="M151">
        <f t="shared" si="44"/>
        <v>3.4085664556693297E-2</v>
      </c>
    </row>
    <row r="152" spans="1:13" x14ac:dyDescent="0.3">
      <c r="A152">
        <v>192</v>
      </c>
      <c r="B152">
        <f t="shared" si="41"/>
        <v>9.0139936937452085E-3</v>
      </c>
      <c r="C152">
        <f t="shared" si="37"/>
        <v>9.0139936937452085E-3</v>
      </c>
      <c r="D152" t="s">
        <v>30</v>
      </c>
      <c r="E152" t="s">
        <v>21</v>
      </c>
      <c r="F152">
        <v>1</v>
      </c>
      <c r="G152">
        <f t="shared" si="42"/>
        <v>140</v>
      </c>
      <c r="I152">
        <v>2050</v>
      </c>
      <c r="J152" t="s">
        <v>31</v>
      </c>
      <c r="K152">
        <f t="shared" si="43"/>
        <v>142.5</v>
      </c>
      <c r="L152" cm="1">
        <f t="array" ref="L152">STOWA2024_JAARROND_T(A152*60,K152,I152,J152,"")</f>
        <v>39.885654429112648</v>
      </c>
      <c r="M152">
        <f t="shared" si="44"/>
        <v>2.5071670862948089E-2</v>
      </c>
    </row>
    <row r="153" spans="1:13" x14ac:dyDescent="0.3">
      <c r="A153">
        <v>192</v>
      </c>
      <c r="B153">
        <f t="shared" si="41"/>
        <v>6.6376933252574287E-3</v>
      </c>
      <c r="C153">
        <f t="shared" si="37"/>
        <v>6.6376933252574287E-3</v>
      </c>
      <c r="D153" t="s">
        <v>30</v>
      </c>
      <c r="E153" t="s">
        <v>21</v>
      </c>
      <c r="F153">
        <v>1</v>
      </c>
      <c r="G153">
        <f t="shared" si="42"/>
        <v>145</v>
      </c>
      <c r="I153">
        <v>2050</v>
      </c>
      <c r="J153" t="s">
        <v>31</v>
      </c>
      <c r="K153">
        <f t="shared" si="43"/>
        <v>147.5</v>
      </c>
      <c r="L153" cm="1">
        <f t="array" ref="L153">STOWA2024_JAARROND_T(A153*60,K153,I153,J153,"")</f>
        <v>54.247652084601391</v>
      </c>
      <c r="M153">
        <f t="shared" si="44"/>
        <v>1.843397753769066E-2</v>
      </c>
    </row>
    <row r="154" spans="1:13" x14ac:dyDescent="0.3">
      <c r="A154">
        <v>192</v>
      </c>
      <c r="B154">
        <f t="shared" si="41"/>
        <v>4.8858699279968817E-3</v>
      </c>
      <c r="C154">
        <f t="shared" si="37"/>
        <v>4.8858699279968817E-3</v>
      </c>
      <c r="D154" t="s">
        <v>30</v>
      </c>
      <c r="E154" t="s">
        <v>21</v>
      </c>
      <c r="F154">
        <v>1</v>
      </c>
      <c r="G154">
        <f t="shared" si="42"/>
        <v>150</v>
      </c>
      <c r="I154">
        <v>2050</v>
      </c>
      <c r="J154" t="s">
        <v>31</v>
      </c>
      <c r="K154">
        <f t="shared" si="43"/>
        <v>152.5</v>
      </c>
      <c r="L154" cm="1">
        <f t="array" ref="L154">STOWA2024_JAARROND_T(A154*60,K154,I154,J154,"")</f>
        <v>73.811046443452526</v>
      </c>
      <c r="M154">
        <f t="shared" si="44"/>
        <v>1.3548107609693778E-2</v>
      </c>
    </row>
    <row r="155" spans="1:13" x14ac:dyDescent="0.3">
      <c r="A155">
        <v>192</v>
      </c>
      <c r="B155">
        <f t="shared" si="41"/>
        <v>3.5949342709528029E-3</v>
      </c>
      <c r="C155">
        <f t="shared" si="37"/>
        <v>3.5949342709528029E-3</v>
      </c>
      <c r="D155" t="s">
        <v>30</v>
      </c>
      <c r="E155" t="s">
        <v>21</v>
      </c>
      <c r="F155">
        <v>1</v>
      </c>
      <c r="G155">
        <f t="shared" si="42"/>
        <v>155</v>
      </c>
      <c r="I155">
        <v>2050</v>
      </c>
      <c r="J155" t="s">
        <v>31</v>
      </c>
      <c r="K155">
        <f t="shared" si="43"/>
        <v>157.5</v>
      </c>
      <c r="L155" cm="1">
        <f t="array" ref="L155">STOWA2024_JAARROND_T(A155*60,K155,I155,J155,"")</f>
        <v>100.47046966495358</v>
      </c>
      <c r="M155">
        <f t="shared" si="44"/>
        <v>9.9531733387409754E-3</v>
      </c>
    </row>
    <row r="156" spans="1:13" x14ac:dyDescent="0.3">
      <c r="A156">
        <v>192</v>
      </c>
      <c r="B156" s="1">
        <f>M155</f>
        <v>9.9531733387409754E-3</v>
      </c>
      <c r="C156">
        <f t="shared" si="37"/>
        <v>9.9531733387409754E-3</v>
      </c>
      <c r="D156" t="s">
        <v>30</v>
      </c>
      <c r="E156" t="s">
        <v>21</v>
      </c>
      <c r="F156">
        <v>1</v>
      </c>
      <c r="G156">
        <f t="shared" si="42"/>
        <v>160</v>
      </c>
      <c r="I156">
        <v>2050</v>
      </c>
      <c r="J156" t="s">
        <v>31</v>
      </c>
      <c r="K156" s="1">
        <v>999</v>
      </c>
      <c r="L156" cm="1">
        <f t="array" ref="L156">STOWA2024_JAARROND_T(A156*60,K156,I156,J156,"")</f>
        <v>1.0984976958934512E+16</v>
      </c>
      <c r="M156">
        <f>1/L156</f>
        <v>9.1033418070728032E-17</v>
      </c>
    </row>
    <row r="157" spans="1:13" x14ac:dyDescent="0.3">
      <c r="A157">
        <v>216</v>
      </c>
      <c r="B157" s="1">
        <f>365.25*24/A157 - M157</f>
        <v>-25.260552543709757</v>
      </c>
      <c r="C157">
        <f>B157</f>
        <v>-25.260552543709757</v>
      </c>
      <c r="D157" t="s">
        <v>30</v>
      </c>
      <c r="E157" t="s">
        <v>21</v>
      </c>
      <c r="F157">
        <v>1</v>
      </c>
      <c r="G157">
        <v>10</v>
      </c>
      <c r="I157">
        <v>2050</v>
      </c>
      <c r="J157" t="s">
        <v>31</v>
      </c>
      <c r="K157" s="1">
        <v>12.5</v>
      </c>
      <c r="L157" cm="1">
        <f t="array" ref="L157">STOWA2024_JAARROND_T(A157*60,K157,I157,J157,"")</f>
        <v>1.5187438995739112E-2</v>
      </c>
      <c r="M157">
        <f>1/L157</f>
        <v>65.843885877043093</v>
      </c>
    </row>
    <row r="158" spans="1:13" x14ac:dyDescent="0.3">
      <c r="A158">
        <v>216</v>
      </c>
      <c r="B158">
        <f t="shared" ref="B158:B162" si="45">M157-M158</f>
        <v>15.790821218921586</v>
      </c>
      <c r="C158">
        <f t="shared" ref="C158:C187" si="46">B158</f>
        <v>15.790821218921586</v>
      </c>
      <c r="D158" t="s">
        <v>30</v>
      </c>
      <c r="E158" t="s">
        <v>21</v>
      </c>
      <c r="F158">
        <v>1</v>
      </c>
      <c r="G158">
        <f t="shared" ref="G158:G162" si="47">G157+5</f>
        <v>15</v>
      </c>
      <c r="I158">
        <v>2050</v>
      </c>
      <c r="J158" t="s">
        <v>31</v>
      </c>
      <c r="K158">
        <f t="shared" ref="K158:K162" si="48">AVERAGE(G158:G159)</f>
        <v>17.5</v>
      </c>
      <c r="L158" cm="1">
        <f t="array" ref="L158">STOWA2024_JAARROND_T(A158*60,K158,I158,J158,"")</f>
        <v>1.997879663973267E-2</v>
      </c>
      <c r="M158">
        <f t="shared" ref="M158:M162" si="49">1/L158</f>
        <v>50.053064658121507</v>
      </c>
    </row>
    <row r="159" spans="1:13" x14ac:dyDescent="0.3">
      <c r="A159">
        <v>216</v>
      </c>
      <c r="B159">
        <f t="shared" si="45"/>
        <v>12.048117384335782</v>
      </c>
      <c r="C159">
        <f t="shared" si="46"/>
        <v>12.048117384335782</v>
      </c>
      <c r="D159" t="s">
        <v>30</v>
      </c>
      <c r="E159" t="s">
        <v>21</v>
      </c>
      <c r="F159">
        <v>1</v>
      </c>
      <c r="G159">
        <f t="shared" si="47"/>
        <v>20</v>
      </c>
      <c r="I159">
        <v>2050</v>
      </c>
      <c r="J159" t="s">
        <v>31</v>
      </c>
      <c r="K159">
        <f t="shared" si="48"/>
        <v>22.5</v>
      </c>
      <c r="L159" cm="1">
        <f t="array" ref="L159">STOWA2024_JAARROND_T(A159*60,K159,I159,J159,"")</f>
        <v>2.6312363829794325E-2</v>
      </c>
      <c r="M159">
        <f t="shared" si="49"/>
        <v>38.004947273785724</v>
      </c>
    </row>
    <row r="160" spans="1:13" x14ac:dyDescent="0.3">
      <c r="A160">
        <v>216</v>
      </c>
      <c r="B160">
        <f t="shared" si="45"/>
        <v>9.1814785833269958</v>
      </c>
      <c r="C160">
        <f t="shared" si="46"/>
        <v>9.1814785833269958</v>
      </c>
      <c r="D160" t="s">
        <v>30</v>
      </c>
      <c r="E160" t="s">
        <v>21</v>
      </c>
      <c r="F160">
        <v>1</v>
      </c>
      <c r="G160">
        <f t="shared" si="47"/>
        <v>25</v>
      </c>
      <c r="I160">
        <v>2050</v>
      </c>
      <c r="J160" t="s">
        <v>31</v>
      </c>
      <c r="K160">
        <f t="shared" si="48"/>
        <v>27.5</v>
      </c>
      <c r="L160" cm="1">
        <f t="array" ref="L160">STOWA2024_JAARROND_T(A160*60,K160,I160,J160,"")</f>
        <v>3.4693950639293612E-2</v>
      </c>
      <c r="M160">
        <f t="shared" si="49"/>
        <v>28.823468690458729</v>
      </c>
    </row>
    <row r="161" spans="1:13" x14ac:dyDescent="0.3">
      <c r="A161">
        <v>216</v>
      </c>
      <c r="B161">
        <f t="shared" si="45"/>
        <v>6.9887890811370816</v>
      </c>
      <c r="C161">
        <f t="shared" si="46"/>
        <v>6.9887890811370816</v>
      </c>
      <c r="D161" t="s">
        <v>30</v>
      </c>
      <c r="E161" t="s">
        <v>21</v>
      </c>
      <c r="F161">
        <v>1</v>
      </c>
      <c r="G161">
        <f t="shared" si="47"/>
        <v>30</v>
      </c>
      <c r="I161">
        <v>2050</v>
      </c>
      <c r="J161" t="s">
        <v>31</v>
      </c>
      <c r="K161">
        <f t="shared" si="48"/>
        <v>32.5</v>
      </c>
      <c r="L161" cm="1">
        <f t="array" ref="L161">STOWA2024_JAARROND_T(A161*60,K161,I161,J161,"")</f>
        <v>4.5798702701049972E-2</v>
      </c>
      <c r="M161">
        <f t="shared" si="49"/>
        <v>21.834679609321647</v>
      </c>
    </row>
    <row r="162" spans="1:13" x14ac:dyDescent="0.3">
      <c r="A162">
        <v>216</v>
      </c>
      <c r="B162">
        <f t="shared" si="45"/>
        <v>5.3136217259623955</v>
      </c>
      <c r="C162">
        <f t="shared" si="46"/>
        <v>5.3136217259623955</v>
      </c>
      <c r="D162" t="s">
        <v>30</v>
      </c>
      <c r="E162" t="s">
        <v>21</v>
      </c>
      <c r="F162">
        <v>1</v>
      </c>
      <c r="G162">
        <f t="shared" si="47"/>
        <v>35</v>
      </c>
      <c r="I162">
        <v>2050</v>
      </c>
      <c r="J162" t="s">
        <v>31</v>
      </c>
      <c r="K162">
        <f t="shared" si="48"/>
        <v>37.5</v>
      </c>
      <c r="L162" cm="1">
        <f t="array" ref="L162">STOWA2024_JAARROND_T(A162*60,K162,I162,J162,"")</f>
        <v>6.0528811596698345E-2</v>
      </c>
      <c r="M162">
        <f t="shared" si="49"/>
        <v>16.521057883359251</v>
      </c>
    </row>
    <row r="163" spans="1:13" x14ac:dyDescent="0.3">
      <c r="A163">
        <v>216</v>
      </c>
      <c r="B163">
        <f>M162-M163</f>
        <v>4.0353031515214166</v>
      </c>
      <c r="C163">
        <f t="shared" si="46"/>
        <v>4.0353031515214166</v>
      </c>
      <c r="D163" t="s">
        <v>30</v>
      </c>
      <c r="E163" t="s">
        <v>21</v>
      </c>
      <c r="F163">
        <v>1</v>
      </c>
      <c r="G163">
        <f>G162+5</f>
        <v>40</v>
      </c>
      <c r="I163">
        <v>2050</v>
      </c>
      <c r="J163" t="s">
        <v>31</v>
      </c>
      <c r="K163">
        <f>AVERAGE(G163:G164)</f>
        <v>42.5</v>
      </c>
      <c r="L163" cm="1">
        <f t="array" ref="L163">STOWA2024_JAARROND_T(A163*60,K163,I163,J163,"")</f>
        <v>8.0091273733742918E-2</v>
      </c>
      <c r="M163">
        <f>1/L163</f>
        <v>12.485754731837835</v>
      </c>
    </row>
    <row r="164" spans="1:13" x14ac:dyDescent="0.3">
      <c r="A164">
        <v>216</v>
      </c>
      <c r="B164">
        <f t="shared" ref="B164:B186" si="50">M163-M164</f>
        <v>3.0610574327836364</v>
      </c>
      <c r="C164">
        <f t="shared" si="46"/>
        <v>3.0610574327836364</v>
      </c>
      <c r="D164" t="s">
        <v>30</v>
      </c>
      <c r="E164" t="s">
        <v>21</v>
      </c>
      <c r="F164">
        <v>1</v>
      </c>
      <c r="G164">
        <f t="shared" ref="G164:G187" si="51">G163+5</f>
        <v>45</v>
      </c>
      <c r="I164">
        <v>2050</v>
      </c>
      <c r="J164" t="s">
        <v>31</v>
      </c>
      <c r="K164">
        <f t="shared" ref="K164:K186" si="52">AVERAGE(G164:G165)</f>
        <v>47.5</v>
      </c>
      <c r="L164" cm="1">
        <f t="array" ref="L164">STOWA2024_JAARROND_T(A164*60,K164,I164,J164,"")</f>
        <v>0.10610420348464174</v>
      </c>
      <c r="M164">
        <f t="shared" ref="M164:M186" si="53">1/L164</f>
        <v>9.4246972990541984</v>
      </c>
    </row>
    <row r="165" spans="1:13" x14ac:dyDescent="0.3">
      <c r="A165">
        <v>216</v>
      </c>
      <c r="B165">
        <f t="shared" si="50"/>
        <v>2.3190538723956093</v>
      </c>
      <c r="C165">
        <f t="shared" si="46"/>
        <v>2.3190538723956093</v>
      </c>
      <c r="D165" t="s">
        <v>30</v>
      </c>
      <c r="E165" t="s">
        <v>21</v>
      </c>
      <c r="F165">
        <v>1</v>
      </c>
      <c r="G165">
        <f t="shared" si="51"/>
        <v>50</v>
      </c>
      <c r="I165">
        <v>2050</v>
      </c>
      <c r="J165" t="s">
        <v>31</v>
      </c>
      <c r="K165">
        <f t="shared" si="52"/>
        <v>52.5</v>
      </c>
      <c r="L165" cm="1">
        <f t="array" ref="L165">STOWA2024_JAARROND_T(A165*60,K165,I165,J165,"")</f>
        <v>0.14073320879686296</v>
      </c>
      <c r="M165">
        <f t="shared" si="53"/>
        <v>7.1056434266585891</v>
      </c>
    </row>
    <row r="166" spans="1:13" x14ac:dyDescent="0.3">
      <c r="A166">
        <v>216</v>
      </c>
      <c r="B166">
        <f t="shared" si="50"/>
        <v>1.7549321308898618</v>
      </c>
      <c r="C166">
        <f t="shared" si="46"/>
        <v>1.7549321308898618</v>
      </c>
      <c r="D166" t="s">
        <v>30</v>
      </c>
      <c r="E166" t="s">
        <v>21</v>
      </c>
      <c r="F166">
        <v>1</v>
      </c>
      <c r="G166">
        <f t="shared" si="51"/>
        <v>55</v>
      </c>
      <c r="I166">
        <v>2050</v>
      </c>
      <c r="J166" t="s">
        <v>31</v>
      </c>
      <c r="K166">
        <f t="shared" si="52"/>
        <v>57.5</v>
      </c>
      <c r="L166" cm="1">
        <f t="array" ref="L166">STOWA2024_JAARROND_T(A166*60,K166,I166,J166,"")</f>
        <v>0.18689104022315445</v>
      </c>
      <c r="M166">
        <f t="shared" si="53"/>
        <v>5.3507112957687273</v>
      </c>
    </row>
    <row r="167" spans="1:13" x14ac:dyDescent="0.3">
      <c r="A167">
        <v>216</v>
      </c>
      <c r="B167">
        <f t="shared" si="50"/>
        <v>1.3264811192010963</v>
      </c>
      <c r="C167">
        <f t="shared" si="46"/>
        <v>1.3264811192010963</v>
      </c>
      <c r="D167" t="s">
        <v>30</v>
      </c>
      <c r="E167" t="s">
        <v>21</v>
      </c>
      <c r="F167">
        <v>1</v>
      </c>
      <c r="G167">
        <f t="shared" si="51"/>
        <v>60</v>
      </c>
      <c r="I167">
        <v>2050</v>
      </c>
      <c r="J167" t="s">
        <v>31</v>
      </c>
      <c r="K167">
        <f t="shared" si="52"/>
        <v>62.5</v>
      </c>
      <c r="L167" cm="1">
        <f t="array" ref="L167">STOWA2024_JAARROND_T(A167*60,K167,I167,J167,"")</f>
        <v>0.24849473219072316</v>
      </c>
      <c r="M167">
        <f t="shared" si="53"/>
        <v>4.0242301765676309</v>
      </c>
    </row>
    <row r="168" spans="1:13" x14ac:dyDescent="0.3">
      <c r="A168">
        <v>216</v>
      </c>
      <c r="B168">
        <f t="shared" si="50"/>
        <v>1.0013700685101639</v>
      </c>
      <c r="C168">
        <f t="shared" si="46"/>
        <v>1.0013700685101639</v>
      </c>
      <c r="D168" t="s">
        <v>30</v>
      </c>
      <c r="E168" t="s">
        <v>21</v>
      </c>
      <c r="F168">
        <v>1</v>
      </c>
      <c r="G168">
        <f t="shared" si="51"/>
        <v>65</v>
      </c>
      <c r="I168">
        <v>2050</v>
      </c>
      <c r="J168" t="s">
        <v>31</v>
      </c>
      <c r="K168">
        <f t="shared" si="52"/>
        <v>67.5</v>
      </c>
      <c r="L168" cm="1">
        <f t="array" ref="L168">STOWA2024_JAARROND_T(A168*60,K168,I168,J168,"")</f>
        <v>0.33081252993960553</v>
      </c>
      <c r="M168">
        <f t="shared" si="53"/>
        <v>3.0228601080574671</v>
      </c>
    </row>
    <row r="169" spans="1:13" x14ac:dyDescent="0.3">
      <c r="A169">
        <v>216</v>
      </c>
      <c r="B169">
        <f t="shared" si="50"/>
        <v>0.75501634344009316</v>
      </c>
      <c r="C169">
        <f t="shared" si="46"/>
        <v>0.75501634344009316</v>
      </c>
      <c r="D169" t="s">
        <v>30</v>
      </c>
      <c r="E169" t="s">
        <v>21</v>
      </c>
      <c r="F169">
        <v>1</v>
      </c>
      <c r="G169">
        <f t="shared" si="51"/>
        <v>70</v>
      </c>
      <c r="I169">
        <v>2050</v>
      </c>
      <c r="J169" t="s">
        <v>31</v>
      </c>
      <c r="K169">
        <f t="shared" si="52"/>
        <v>72.5</v>
      </c>
      <c r="L169" cm="1">
        <f t="array" ref="L169">STOWA2024_JAARROND_T(A169*60,K169,I169,J169,"")</f>
        <v>0.44094748306822534</v>
      </c>
      <c r="M169">
        <f t="shared" si="53"/>
        <v>2.2678437646173739</v>
      </c>
    </row>
    <row r="170" spans="1:13" x14ac:dyDescent="0.3">
      <c r="A170">
        <v>216</v>
      </c>
      <c r="B170">
        <f t="shared" si="50"/>
        <v>0.5685829606487629</v>
      </c>
      <c r="C170">
        <f t="shared" si="46"/>
        <v>0.5685829606487629</v>
      </c>
      <c r="D170" t="s">
        <v>30</v>
      </c>
      <c r="E170" t="s">
        <v>21</v>
      </c>
      <c r="F170">
        <v>1</v>
      </c>
      <c r="G170">
        <f t="shared" si="51"/>
        <v>75</v>
      </c>
      <c r="I170">
        <v>2050</v>
      </c>
      <c r="J170" t="s">
        <v>31</v>
      </c>
      <c r="K170">
        <f t="shared" si="52"/>
        <v>77.5</v>
      </c>
      <c r="L170" cm="1">
        <f t="array" ref="L170">STOWA2024_JAARROND_T(A170*60,K170,I170,J170,"")</f>
        <v>0.58849118255685495</v>
      </c>
      <c r="M170">
        <f t="shared" si="53"/>
        <v>1.699260803968611</v>
      </c>
    </row>
    <row r="171" spans="1:13" x14ac:dyDescent="0.3">
      <c r="A171">
        <v>216</v>
      </c>
      <c r="B171">
        <f t="shared" si="50"/>
        <v>0.42764931632307124</v>
      </c>
      <c r="C171">
        <f t="shared" si="46"/>
        <v>0.42764931632307124</v>
      </c>
      <c r="D171" t="s">
        <v>30</v>
      </c>
      <c r="E171" t="s">
        <v>21</v>
      </c>
      <c r="F171">
        <v>1</v>
      </c>
      <c r="G171">
        <f t="shared" si="51"/>
        <v>80</v>
      </c>
      <c r="I171">
        <v>2050</v>
      </c>
      <c r="J171" t="s">
        <v>31</v>
      </c>
      <c r="K171">
        <f t="shared" si="52"/>
        <v>82.5</v>
      </c>
      <c r="L171" cm="1">
        <f t="array" ref="L171">STOWA2024_JAARROND_T(A171*60,K171,I171,J171,"")</f>
        <v>0.78640371663483177</v>
      </c>
      <c r="M171">
        <f t="shared" si="53"/>
        <v>1.2716114876455398</v>
      </c>
    </row>
    <row r="172" spans="1:13" x14ac:dyDescent="0.3">
      <c r="A172">
        <v>216</v>
      </c>
      <c r="B172">
        <f t="shared" si="50"/>
        <v>0.32115244493595485</v>
      </c>
      <c r="C172">
        <f t="shared" si="46"/>
        <v>0.32115244493595485</v>
      </c>
      <c r="D172" t="s">
        <v>30</v>
      </c>
      <c r="E172" t="s">
        <v>21</v>
      </c>
      <c r="F172">
        <v>1</v>
      </c>
      <c r="G172">
        <f t="shared" si="51"/>
        <v>85</v>
      </c>
      <c r="I172">
        <v>2050</v>
      </c>
      <c r="J172" t="s">
        <v>31</v>
      </c>
      <c r="K172">
        <f t="shared" si="52"/>
        <v>87.5</v>
      </c>
      <c r="L172" cm="1">
        <f t="array" ref="L172">STOWA2024_JAARROND_T(A172*60,K172,I172,J172,"")</f>
        <v>1.0521231900210901</v>
      </c>
      <c r="M172">
        <f t="shared" si="53"/>
        <v>0.95045904270958492</v>
      </c>
    </row>
    <row r="173" spans="1:13" x14ac:dyDescent="0.3">
      <c r="A173">
        <v>216</v>
      </c>
      <c r="B173">
        <f t="shared" si="50"/>
        <v>0.24102954071825966</v>
      </c>
      <c r="C173">
        <f t="shared" si="46"/>
        <v>0.24102954071825966</v>
      </c>
      <c r="D173" t="s">
        <v>30</v>
      </c>
      <c r="E173" t="s">
        <v>21</v>
      </c>
      <c r="F173">
        <v>1</v>
      </c>
      <c r="G173">
        <f t="shared" si="51"/>
        <v>90</v>
      </c>
      <c r="I173">
        <v>2050</v>
      </c>
      <c r="J173" t="s">
        <v>31</v>
      </c>
      <c r="K173">
        <f t="shared" si="52"/>
        <v>92.5</v>
      </c>
      <c r="L173" cm="1">
        <f t="array" ref="L173">STOWA2024_JAARROND_T(A173*60,K173,I173,J173,"")</f>
        <v>1.4095833302577085</v>
      </c>
      <c r="M173">
        <f t="shared" si="53"/>
        <v>0.70942950199132526</v>
      </c>
    </row>
    <row r="174" spans="1:13" x14ac:dyDescent="0.3">
      <c r="A174">
        <v>216</v>
      </c>
      <c r="B174">
        <f t="shared" si="50"/>
        <v>0.18058920415917734</v>
      </c>
      <c r="C174">
        <f t="shared" si="46"/>
        <v>0.18058920415917734</v>
      </c>
      <c r="D174" t="s">
        <v>30</v>
      </c>
      <c r="E174" t="s">
        <v>21</v>
      </c>
      <c r="F174">
        <v>1</v>
      </c>
      <c r="G174">
        <f t="shared" si="51"/>
        <v>95</v>
      </c>
      <c r="I174">
        <v>2050</v>
      </c>
      <c r="J174" t="s">
        <v>31</v>
      </c>
      <c r="K174">
        <f t="shared" si="52"/>
        <v>97.5</v>
      </c>
      <c r="L174" cm="1">
        <f t="array" ref="L174">STOWA2024_JAARROND_T(A174*60,K174,I174,J174,"")</f>
        <v>1.8909300295368123</v>
      </c>
      <c r="M174">
        <f t="shared" si="53"/>
        <v>0.52884029783214792</v>
      </c>
    </row>
    <row r="175" spans="1:13" x14ac:dyDescent="0.3">
      <c r="A175">
        <v>216</v>
      </c>
      <c r="B175">
        <f t="shared" si="50"/>
        <v>0.13514096835237815</v>
      </c>
      <c r="C175">
        <f t="shared" si="46"/>
        <v>0.13514096835237815</v>
      </c>
      <c r="D175" t="s">
        <v>30</v>
      </c>
      <c r="E175" t="s">
        <v>21</v>
      </c>
      <c r="F175">
        <v>1</v>
      </c>
      <c r="G175">
        <f t="shared" si="51"/>
        <v>100</v>
      </c>
      <c r="I175">
        <v>2050</v>
      </c>
      <c r="J175" t="s">
        <v>31</v>
      </c>
      <c r="K175">
        <f t="shared" si="52"/>
        <v>102.5</v>
      </c>
      <c r="L175" cm="1">
        <f t="array" ref="L175">STOWA2024_JAARROND_T(A175*60,K175,I175,J175,"")</f>
        <v>2.5400094059631488</v>
      </c>
      <c r="M175">
        <f t="shared" si="53"/>
        <v>0.39369932947976977</v>
      </c>
    </row>
    <row r="176" spans="1:13" x14ac:dyDescent="0.3">
      <c r="A176">
        <v>216</v>
      </c>
      <c r="B176">
        <f t="shared" si="50"/>
        <v>0.1009964907732267</v>
      </c>
      <c r="C176">
        <f t="shared" si="46"/>
        <v>0.1009964907732267</v>
      </c>
      <c r="D176" t="s">
        <v>30</v>
      </c>
      <c r="E176" t="s">
        <v>21</v>
      </c>
      <c r="F176">
        <v>1</v>
      </c>
      <c r="G176">
        <f t="shared" si="51"/>
        <v>105</v>
      </c>
      <c r="I176">
        <v>2050</v>
      </c>
      <c r="J176" t="s">
        <v>31</v>
      </c>
      <c r="K176">
        <f t="shared" si="52"/>
        <v>107.5</v>
      </c>
      <c r="L176" cm="1">
        <f t="array" ref="L176">STOWA2024_JAARROND_T(A176*60,K176,I176,J176,"")</f>
        <v>3.4164342389674474</v>
      </c>
      <c r="M176">
        <f t="shared" si="53"/>
        <v>0.29270283870654307</v>
      </c>
    </row>
    <row r="177" spans="1:13" x14ac:dyDescent="0.3">
      <c r="A177">
        <v>216</v>
      </c>
      <c r="B177">
        <f t="shared" si="50"/>
        <v>7.5377523479086855E-2</v>
      </c>
      <c r="C177">
        <f t="shared" si="46"/>
        <v>7.5377523479086855E-2</v>
      </c>
      <c r="D177" t="s">
        <v>30</v>
      </c>
      <c r="E177" t="s">
        <v>21</v>
      </c>
      <c r="F177">
        <v>1</v>
      </c>
      <c r="G177">
        <f t="shared" si="51"/>
        <v>110</v>
      </c>
      <c r="I177">
        <v>2050</v>
      </c>
      <c r="J177" t="s">
        <v>31</v>
      </c>
      <c r="K177">
        <f t="shared" si="52"/>
        <v>112.5</v>
      </c>
      <c r="L177" cm="1">
        <f t="array" ref="L177">STOWA2024_JAARROND_T(A177*60,K177,I177,J177,"")</f>
        <v>4.601396753771569</v>
      </c>
      <c r="M177">
        <f t="shared" si="53"/>
        <v>0.21732531522745621</v>
      </c>
    </row>
    <row r="178" spans="1:13" x14ac:dyDescent="0.3">
      <c r="A178">
        <v>216</v>
      </c>
      <c r="B178">
        <f t="shared" si="50"/>
        <v>5.6185492226901695E-2</v>
      </c>
      <c r="C178">
        <f t="shared" si="46"/>
        <v>5.6185492226901695E-2</v>
      </c>
      <c r="D178" t="s">
        <v>30</v>
      </c>
      <c r="E178" t="s">
        <v>21</v>
      </c>
      <c r="F178">
        <v>1</v>
      </c>
      <c r="G178">
        <f t="shared" si="51"/>
        <v>115</v>
      </c>
      <c r="I178">
        <v>2050</v>
      </c>
      <c r="J178" t="s">
        <v>31</v>
      </c>
      <c r="K178">
        <f t="shared" si="52"/>
        <v>117.5</v>
      </c>
      <c r="L178" cm="1">
        <f t="array" ref="L178">STOWA2024_JAARROND_T(A178*60,K178,I178,J178,"")</f>
        <v>6.2057906070590558</v>
      </c>
      <c r="M178">
        <f t="shared" si="53"/>
        <v>0.16113982300055452</v>
      </c>
    </row>
    <row r="179" spans="1:13" x14ac:dyDescent="0.3">
      <c r="A179">
        <v>216</v>
      </c>
      <c r="B179">
        <f t="shared" si="50"/>
        <v>4.1821796571106976E-2</v>
      </c>
      <c r="C179">
        <f t="shared" si="46"/>
        <v>4.1821796571106976E-2</v>
      </c>
      <c r="D179" t="s">
        <v>30</v>
      </c>
      <c r="E179" t="s">
        <v>21</v>
      </c>
      <c r="F179">
        <v>1</v>
      </c>
      <c r="G179">
        <f t="shared" si="51"/>
        <v>120</v>
      </c>
      <c r="I179">
        <v>2050</v>
      </c>
      <c r="J179" t="s">
        <v>31</v>
      </c>
      <c r="K179">
        <f t="shared" si="52"/>
        <v>122.5</v>
      </c>
      <c r="L179" cm="1">
        <f t="array" ref="L179">STOWA2024_JAARROND_T(A179*60,K179,I179,J179,"")</f>
        <v>8.3809632955276676</v>
      </c>
      <c r="M179">
        <f t="shared" si="53"/>
        <v>0.11931802642944754</v>
      </c>
    </row>
    <row r="180" spans="1:13" x14ac:dyDescent="0.3">
      <c r="A180">
        <v>216</v>
      </c>
      <c r="B180">
        <f t="shared" si="50"/>
        <v>3.1089055326338336E-2</v>
      </c>
      <c r="C180">
        <f t="shared" si="46"/>
        <v>3.1089055326338336E-2</v>
      </c>
      <c r="D180" t="s">
        <v>30</v>
      </c>
      <c r="E180" t="s">
        <v>21</v>
      </c>
      <c r="F180">
        <v>1</v>
      </c>
      <c r="G180">
        <f t="shared" si="51"/>
        <v>125</v>
      </c>
      <c r="I180">
        <v>2050</v>
      </c>
      <c r="J180" t="s">
        <v>31</v>
      </c>
      <c r="K180">
        <f t="shared" si="52"/>
        <v>127.5</v>
      </c>
      <c r="L180" cm="1">
        <f t="array" ref="L180">STOWA2024_JAARROND_T(A180*60,K180,I180,J180,"")</f>
        <v>11.334145547626814</v>
      </c>
      <c r="M180">
        <f t="shared" si="53"/>
        <v>8.8228971103109205E-2</v>
      </c>
    </row>
    <row r="181" spans="1:13" x14ac:dyDescent="0.3">
      <c r="A181">
        <v>216</v>
      </c>
      <c r="B181">
        <f t="shared" si="50"/>
        <v>2.3079200955691576E-2</v>
      </c>
      <c r="C181">
        <f t="shared" si="46"/>
        <v>2.3079200955691576E-2</v>
      </c>
      <c r="D181" t="s">
        <v>30</v>
      </c>
      <c r="E181" t="s">
        <v>21</v>
      </c>
      <c r="F181">
        <v>1</v>
      </c>
      <c r="G181">
        <f t="shared" si="51"/>
        <v>130</v>
      </c>
      <c r="I181">
        <v>2050</v>
      </c>
      <c r="J181" t="s">
        <v>31</v>
      </c>
      <c r="K181">
        <f t="shared" si="52"/>
        <v>132.5</v>
      </c>
      <c r="L181" cm="1">
        <f t="array" ref="L181">STOWA2024_JAARROND_T(A181*60,K181,I181,J181,"")</f>
        <v>15.349248320251172</v>
      </c>
      <c r="M181">
        <f t="shared" si="53"/>
        <v>6.5149770147417629E-2</v>
      </c>
    </row>
    <row r="182" spans="1:13" x14ac:dyDescent="0.3">
      <c r="A182">
        <v>216</v>
      </c>
      <c r="B182">
        <f t="shared" si="50"/>
        <v>1.7109812771798377E-2</v>
      </c>
      <c r="C182">
        <f t="shared" si="46"/>
        <v>1.7109812771798377E-2</v>
      </c>
      <c r="D182" t="s">
        <v>30</v>
      </c>
      <c r="E182" t="s">
        <v>21</v>
      </c>
      <c r="F182">
        <v>1</v>
      </c>
      <c r="G182">
        <f t="shared" si="51"/>
        <v>135</v>
      </c>
      <c r="I182">
        <v>2050</v>
      </c>
      <c r="J182" t="s">
        <v>31</v>
      </c>
      <c r="K182">
        <f t="shared" si="52"/>
        <v>137.5</v>
      </c>
      <c r="L182" cm="1">
        <f t="array" ref="L182">STOWA2024_JAARROND_T(A182*60,K182,I182,J182,"")</f>
        <v>20.81600514715506</v>
      </c>
      <c r="M182">
        <f t="shared" si="53"/>
        <v>4.8039957375619252E-2</v>
      </c>
    </row>
    <row r="183" spans="1:13" x14ac:dyDescent="0.3">
      <c r="A183">
        <v>216</v>
      </c>
      <c r="B183">
        <f t="shared" si="50"/>
        <v>1.2666249252424669E-2</v>
      </c>
      <c r="C183">
        <f t="shared" si="46"/>
        <v>1.2666249252424669E-2</v>
      </c>
      <c r="D183" t="s">
        <v>30</v>
      </c>
      <c r="E183" t="s">
        <v>21</v>
      </c>
      <c r="F183">
        <v>1</v>
      </c>
      <c r="G183">
        <f t="shared" si="51"/>
        <v>140</v>
      </c>
      <c r="I183">
        <v>2050</v>
      </c>
      <c r="J183" t="s">
        <v>31</v>
      </c>
      <c r="K183">
        <f t="shared" si="52"/>
        <v>142.5</v>
      </c>
      <c r="L183" cm="1">
        <f t="array" ref="L183">STOWA2024_JAARROND_T(A183*60,K183,I183,J183,"")</f>
        <v>28.269583627403168</v>
      </c>
      <c r="M183">
        <f t="shared" si="53"/>
        <v>3.5373708123194583E-2</v>
      </c>
    </row>
    <row r="184" spans="1:13" x14ac:dyDescent="0.3">
      <c r="A184">
        <v>216</v>
      </c>
      <c r="B184">
        <f t="shared" si="50"/>
        <v>9.3638383280883544E-3</v>
      </c>
      <c r="C184">
        <f t="shared" si="46"/>
        <v>9.3638383280883544E-3</v>
      </c>
      <c r="D184" t="s">
        <v>30</v>
      </c>
      <c r="E184" t="s">
        <v>21</v>
      </c>
      <c r="F184">
        <v>1</v>
      </c>
      <c r="G184">
        <f t="shared" si="51"/>
        <v>145</v>
      </c>
      <c r="I184">
        <v>2050</v>
      </c>
      <c r="J184" t="s">
        <v>31</v>
      </c>
      <c r="K184">
        <f t="shared" si="52"/>
        <v>147.5</v>
      </c>
      <c r="L184" cm="1">
        <f t="array" ref="L184">STOWA2024_JAARROND_T(A184*60,K184,I184,J184,"")</f>
        <v>38.446943713195772</v>
      </c>
      <c r="M184">
        <f t="shared" si="53"/>
        <v>2.6009869795106229E-2</v>
      </c>
    </row>
    <row r="185" spans="1:13" x14ac:dyDescent="0.3">
      <c r="A185">
        <v>216</v>
      </c>
      <c r="B185">
        <f t="shared" si="50"/>
        <v>6.9127915557634818E-3</v>
      </c>
      <c r="C185">
        <f t="shared" si="46"/>
        <v>6.9127915557634818E-3</v>
      </c>
      <c r="D185" t="s">
        <v>30</v>
      </c>
      <c r="E185" t="s">
        <v>21</v>
      </c>
      <c r="F185">
        <v>1</v>
      </c>
      <c r="G185">
        <f t="shared" si="51"/>
        <v>150</v>
      </c>
      <c r="I185">
        <v>2050</v>
      </c>
      <c r="J185" t="s">
        <v>31</v>
      </c>
      <c r="K185">
        <f t="shared" si="52"/>
        <v>152.5</v>
      </c>
      <c r="L185" cm="1">
        <f t="array" ref="L185">STOWA2024_JAARROND_T(A185*60,K185,I185,J185,"")</f>
        <v>52.364031160528796</v>
      </c>
      <c r="M185">
        <f t="shared" si="53"/>
        <v>1.9097078239342747E-2</v>
      </c>
    </row>
    <row r="186" spans="1:13" x14ac:dyDescent="0.3">
      <c r="A186">
        <v>216</v>
      </c>
      <c r="B186">
        <f t="shared" si="50"/>
        <v>5.0958474711523382E-3</v>
      </c>
      <c r="C186">
        <f t="shared" si="46"/>
        <v>5.0958474711523382E-3</v>
      </c>
      <c r="D186" t="s">
        <v>30</v>
      </c>
      <c r="E186" t="s">
        <v>21</v>
      </c>
      <c r="F186">
        <v>1</v>
      </c>
      <c r="G186">
        <f t="shared" si="51"/>
        <v>155</v>
      </c>
      <c r="I186">
        <v>2050</v>
      </c>
      <c r="J186" t="s">
        <v>31</v>
      </c>
      <c r="K186">
        <f t="shared" si="52"/>
        <v>157.5</v>
      </c>
      <c r="L186" cm="1">
        <f t="array" ref="L186">STOWA2024_JAARROND_T(A186*60,K186,I186,J186,"")</f>
        <v>71.422292551017293</v>
      </c>
      <c r="M186">
        <f t="shared" si="53"/>
        <v>1.4001230768190409E-2</v>
      </c>
    </row>
    <row r="187" spans="1:13" x14ac:dyDescent="0.3">
      <c r="A187">
        <v>216</v>
      </c>
      <c r="B187" s="1">
        <f>M186</f>
        <v>1.4001230768190409E-2</v>
      </c>
      <c r="C187">
        <f t="shared" si="46"/>
        <v>1.4001230768190409E-2</v>
      </c>
      <c r="D187" t="s">
        <v>30</v>
      </c>
      <c r="E187" t="s">
        <v>21</v>
      </c>
      <c r="F187">
        <v>1</v>
      </c>
      <c r="G187">
        <f t="shared" si="51"/>
        <v>160</v>
      </c>
      <c r="I187">
        <v>2050</v>
      </c>
      <c r="J187" t="s">
        <v>31</v>
      </c>
      <c r="K187" s="1">
        <v>999</v>
      </c>
      <c r="L187" cm="1">
        <f t="array" ref="L187">STOWA2024_JAARROND_T(A187*60,K187,I187,J187,"")</f>
        <v>2.7930424733575304E+16</v>
      </c>
      <c r="M187">
        <f>1/L187</f>
        <v>3.580325073960995E-17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M187"/>
  <sheetViews>
    <sheetView topLeftCell="A7" workbookViewId="0">
      <selection activeCell="K32" sqref="K32:K3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725.94382931810298</v>
      </c>
      <c r="C2">
        <f>B2</f>
        <v>725.94382931810298</v>
      </c>
      <c r="D2" t="s">
        <v>30</v>
      </c>
      <c r="E2" t="s">
        <v>19</v>
      </c>
      <c r="F2">
        <v>1</v>
      </c>
      <c r="G2">
        <v>10</v>
      </c>
      <c r="I2">
        <v>2050</v>
      </c>
      <c r="J2" t="s">
        <v>31</v>
      </c>
      <c r="K2" s="1">
        <v>12.5</v>
      </c>
      <c r="L2" cm="1">
        <f t="array" ref="L2">STOWA2024_NDJF_T(A2*60,K2,I2,J2,"")</f>
        <v>0.21948255888948381</v>
      </c>
      <c r="M2">
        <f>1/L2</f>
        <v>4.5561706818970098</v>
      </c>
    </row>
    <row r="3" spans="1:13" x14ac:dyDescent="0.3">
      <c r="A3">
        <v>12</v>
      </c>
      <c r="B3">
        <f t="shared" ref="B3:B7" si="0">M2-M3</f>
        <v>2.7504708571853342</v>
      </c>
      <c r="C3">
        <f t="shared" ref="C3:C32" si="1">B3</f>
        <v>2.7504708571853342</v>
      </c>
      <c r="D3" t="s">
        <v>30</v>
      </c>
      <c r="E3" t="s">
        <v>19</v>
      </c>
      <c r="F3">
        <v>1</v>
      </c>
      <c r="G3">
        <f t="shared" ref="G3:G7" si="2">G2+5</f>
        <v>15</v>
      </c>
      <c r="I3">
        <v>2050</v>
      </c>
      <c r="J3" t="s">
        <v>31</v>
      </c>
      <c r="K3">
        <f t="shared" ref="K3:K7" si="3">AVERAGE(G3:G4)</f>
        <v>17.5</v>
      </c>
      <c r="L3" cm="1">
        <f t="array" ref="L3">STOWA2024_NDJF_T(A3*60,K3,I3,J3,"")</f>
        <v>0.55380190345849678</v>
      </c>
      <c r="M3">
        <f t="shared" ref="M3:M7" si="4">1/L3</f>
        <v>1.8056998247116758</v>
      </c>
    </row>
    <row r="4" spans="1:13" x14ac:dyDescent="0.3">
      <c r="A4">
        <v>12</v>
      </c>
      <c r="B4">
        <f t="shared" si="0"/>
        <v>1.0721497193242215</v>
      </c>
      <c r="C4">
        <f t="shared" si="1"/>
        <v>1.0721497193242215</v>
      </c>
      <c r="D4" t="s">
        <v>30</v>
      </c>
      <c r="E4" t="s">
        <v>19</v>
      </c>
      <c r="F4">
        <v>1</v>
      </c>
      <c r="G4">
        <f t="shared" si="2"/>
        <v>20</v>
      </c>
      <c r="I4">
        <v>2050</v>
      </c>
      <c r="J4" t="s">
        <v>31</v>
      </c>
      <c r="K4">
        <f t="shared" si="3"/>
        <v>22.5</v>
      </c>
      <c r="L4" cm="1">
        <f t="array" ref="L4">STOWA2024_NDJF_T(A4*60,K4,I4,J4,"")</f>
        <v>1.3632333942230292</v>
      </c>
      <c r="M4">
        <f t="shared" si="4"/>
        <v>0.73355010538745424</v>
      </c>
    </row>
    <row r="5" spans="1:13" x14ac:dyDescent="0.3">
      <c r="A5">
        <v>12</v>
      </c>
      <c r="B5">
        <f t="shared" si="0"/>
        <v>0.42850904816663016</v>
      </c>
      <c r="C5">
        <f t="shared" si="1"/>
        <v>0.42850904816663016</v>
      </c>
      <c r="D5" t="s">
        <v>30</v>
      </c>
      <c r="E5" t="s">
        <v>19</v>
      </c>
      <c r="F5">
        <v>1</v>
      </c>
      <c r="G5">
        <f t="shared" si="2"/>
        <v>25</v>
      </c>
      <c r="I5">
        <v>2050</v>
      </c>
      <c r="J5" t="s">
        <v>31</v>
      </c>
      <c r="K5">
        <f t="shared" si="3"/>
        <v>27.5</v>
      </c>
      <c r="L5" cm="1">
        <f t="array" ref="L5">STOWA2024_NDJF_T(A5*60,K5,I5,J5,"")</f>
        <v>3.2782472271464886</v>
      </c>
      <c r="M5">
        <f t="shared" si="4"/>
        <v>0.30504105722082409</v>
      </c>
    </row>
    <row r="6" spans="1:13" x14ac:dyDescent="0.3">
      <c r="A6">
        <v>12</v>
      </c>
      <c r="B6">
        <f t="shared" si="0"/>
        <v>0.17533928838057181</v>
      </c>
      <c r="C6">
        <f t="shared" si="1"/>
        <v>0.17533928838057181</v>
      </c>
      <c r="D6" t="s">
        <v>30</v>
      </c>
      <c r="E6" t="s">
        <v>19</v>
      </c>
      <c r="F6">
        <v>1</v>
      </c>
      <c r="G6">
        <f t="shared" si="2"/>
        <v>30</v>
      </c>
      <c r="I6">
        <v>2050</v>
      </c>
      <c r="J6" t="s">
        <v>31</v>
      </c>
      <c r="K6">
        <f t="shared" si="3"/>
        <v>32.5</v>
      </c>
      <c r="L6" cm="1">
        <f t="array" ref="L6">STOWA2024_NDJF_T(A6*60,K6,I6,J6,"")</f>
        <v>7.7099950828862953</v>
      </c>
      <c r="M6">
        <f t="shared" si="4"/>
        <v>0.12970176884025228</v>
      </c>
    </row>
    <row r="7" spans="1:13" x14ac:dyDescent="0.3">
      <c r="A7">
        <v>12</v>
      </c>
      <c r="B7">
        <f t="shared" si="0"/>
        <v>7.3378261396711858E-2</v>
      </c>
      <c r="C7">
        <f t="shared" si="1"/>
        <v>7.3378261396711858E-2</v>
      </c>
      <c r="D7" t="s">
        <v>30</v>
      </c>
      <c r="E7" t="s">
        <v>19</v>
      </c>
      <c r="F7">
        <v>1</v>
      </c>
      <c r="G7">
        <f t="shared" si="2"/>
        <v>35</v>
      </c>
      <c r="I7">
        <v>2050</v>
      </c>
      <c r="J7" t="s">
        <v>31</v>
      </c>
      <c r="K7">
        <f t="shared" si="3"/>
        <v>37.5</v>
      </c>
      <c r="L7" cm="1">
        <f t="array" ref="L7">STOWA2024_NDJF_T(A7*60,K7,I7,J7,"")</f>
        <v>17.754576115530728</v>
      </c>
      <c r="M7">
        <f t="shared" si="4"/>
        <v>5.6323507443540421E-2</v>
      </c>
    </row>
    <row r="8" spans="1:13" x14ac:dyDescent="0.3">
      <c r="A8">
        <v>12</v>
      </c>
      <c r="B8">
        <f>M7-M8</f>
        <v>3.136833992227292E-2</v>
      </c>
      <c r="C8">
        <f t="shared" si="1"/>
        <v>3.136833992227292E-2</v>
      </c>
      <c r="D8" t="s">
        <v>30</v>
      </c>
      <c r="E8" t="s">
        <v>19</v>
      </c>
      <c r="F8">
        <v>1</v>
      </c>
      <c r="G8">
        <f>G7+5</f>
        <v>40</v>
      </c>
      <c r="I8">
        <v>2050</v>
      </c>
      <c r="J8" t="s">
        <v>31</v>
      </c>
      <c r="K8">
        <f>AVERAGE(G8:G9)</f>
        <v>42.5</v>
      </c>
      <c r="L8" cm="1">
        <f t="array" ref="L8">STOWA2024_NDJF_T(A8*60,K8,I8,J8,"")</f>
        <v>40.071860833944385</v>
      </c>
      <c r="M8">
        <f>1/L8</f>
        <v>2.4955167521267498E-2</v>
      </c>
    </row>
    <row r="9" spans="1:13" x14ac:dyDescent="0.3">
      <c r="A9">
        <v>12</v>
      </c>
      <c r="B9">
        <f t="shared" ref="B9:B31" si="5">M8-M9</f>
        <v>1.3684564001022251E-2</v>
      </c>
      <c r="C9">
        <f t="shared" si="1"/>
        <v>1.3684564001022251E-2</v>
      </c>
      <c r="D9" t="s">
        <v>30</v>
      </c>
      <c r="E9" t="s">
        <v>19</v>
      </c>
      <c r="F9">
        <v>1</v>
      </c>
      <c r="G9">
        <f t="shared" ref="G9:G32" si="6">G8+5</f>
        <v>45</v>
      </c>
      <c r="I9">
        <v>2050</v>
      </c>
      <c r="J9" t="s">
        <v>31</v>
      </c>
      <c r="K9">
        <f t="shared" ref="K9:K31" si="7">AVERAGE(G9:G10)</f>
        <v>47.5</v>
      </c>
      <c r="L9" cm="1">
        <f t="array" ref="L9">STOWA2024_NDJF_T(A9*60,K9,I9,J9,"")</f>
        <v>88.726393240939785</v>
      </c>
      <c r="M9">
        <f t="shared" ref="M9:M31" si="8">1/L9</f>
        <v>1.1270603520245247E-2</v>
      </c>
    </row>
    <row r="10" spans="1:13" x14ac:dyDescent="0.3">
      <c r="A10">
        <v>12</v>
      </c>
      <c r="B10">
        <f t="shared" si="5"/>
        <v>6.086667022906121E-3</v>
      </c>
      <c r="C10">
        <f t="shared" si="1"/>
        <v>6.086667022906121E-3</v>
      </c>
      <c r="D10" t="s">
        <v>30</v>
      </c>
      <c r="E10" t="s">
        <v>19</v>
      </c>
      <c r="F10">
        <v>1</v>
      </c>
      <c r="G10">
        <f t="shared" si="6"/>
        <v>50</v>
      </c>
      <c r="I10">
        <v>2050</v>
      </c>
      <c r="J10" t="s">
        <v>31</v>
      </c>
      <c r="K10">
        <f t="shared" si="7"/>
        <v>52.5</v>
      </c>
      <c r="L10" cm="1">
        <f t="array" ref="L10">STOWA2024_NDJF_T(A10*60,K10,I10,J10,"")</f>
        <v>192.90359758714101</v>
      </c>
      <c r="M10">
        <f t="shared" si="8"/>
        <v>5.1839364973391257E-3</v>
      </c>
    </row>
    <row r="11" spans="1:13" x14ac:dyDescent="0.3">
      <c r="A11">
        <v>12</v>
      </c>
      <c r="B11">
        <f t="shared" si="5"/>
        <v>2.7575665845862222E-3</v>
      </c>
      <c r="C11">
        <f t="shared" si="1"/>
        <v>2.7575665845862222E-3</v>
      </c>
      <c r="D11" t="s">
        <v>30</v>
      </c>
      <c r="E11" t="s">
        <v>19</v>
      </c>
      <c r="F11">
        <v>1</v>
      </c>
      <c r="G11">
        <f t="shared" si="6"/>
        <v>55</v>
      </c>
      <c r="I11">
        <v>2050</v>
      </c>
      <c r="J11" t="s">
        <v>31</v>
      </c>
      <c r="K11">
        <f t="shared" si="7"/>
        <v>57.5</v>
      </c>
      <c r="L11" cm="1">
        <f t="array" ref="L11">STOWA2024_NDJF_T(A11*60,K11,I11,J11,"")</f>
        <v>412.13831194659969</v>
      </c>
      <c r="M11">
        <f t="shared" si="8"/>
        <v>2.4263699127529035E-3</v>
      </c>
    </row>
    <row r="12" spans="1:13" x14ac:dyDescent="0.3">
      <c r="A12">
        <v>12</v>
      </c>
      <c r="B12">
        <f t="shared" si="5"/>
        <v>1.2716108940656534E-3</v>
      </c>
      <c r="C12">
        <f t="shared" si="1"/>
        <v>1.2716108940656534E-3</v>
      </c>
      <c r="D12" t="s">
        <v>30</v>
      </c>
      <c r="E12" t="s">
        <v>19</v>
      </c>
      <c r="F12">
        <v>1</v>
      </c>
      <c r="G12">
        <f t="shared" si="6"/>
        <v>60</v>
      </c>
      <c r="I12">
        <v>2050</v>
      </c>
      <c r="J12" t="s">
        <v>31</v>
      </c>
      <c r="K12">
        <f t="shared" si="7"/>
        <v>62.5</v>
      </c>
      <c r="L12" cm="1">
        <f t="array" ref="L12">STOWA2024_NDJF_T(A12*60,K12,I12,J12,"")</f>
        <v>865.98154577464766</v>
      </c>
      <c r="M12">
        <f t="shared" si="8"/>
        <v>1.1547590186872501E-3</v>
      </c>
    </row>
    <row r="13" spans="1:13" x14ac:dyDescent="0.3">
      <c r="A13">
        <v>12</v>
      </c>
      <c r="B13">
        <f t="shared" si="5"/>
        <v>5.9634222672304727E-4</v>
      </c>
      <c r="C13">
        <f t="shared" si="1"/>
        <v>5.9634222672304727E-4</v>
      </c>
      <c r="D13" t="s">
        <v>30</v>
      </c>
      <c r="E13" t="s">
        <v>19</v>
      </c>
      <c r="F13">
        <v>1</v>
      </c>
      <c r="G13">
        <f t="shared" si="6"/>
        <v>65</v>
      </c>
      <c r="I13">
        <v>2050</v>
      </c>
      <c r="J13" t="s">
        <v>31</v>
      </c>
      <c r="K13">
        <f t="shared" si="7"/>
        <v>67.5</v>
      </c>
      <c r="L13" cm="1">
        <f t="array" ref="L13">STOWA2024_NDJF_T(A13*60,K13,I13,J13,"")</f>
        <v>1790.777094081556</v>
      </c>
      <c r="M13">
        <f t="shared" si="8"/>
        <v>5.5841679196420282E-4</v>
      </c>
    </row>
    <row r="14" spans="1:13" x14ac:dyDescent="0.3">
      <c r="A14">
        <v>12</v>
      </c>
      <c r="B14">
        <f t="shared" si="5"/>
        <v>2.8421749052183877E-4</v>
      </c>
      <c r="C14">
        <f t="shared" si="1"/>
        <v>2.8421749052183877E-4</v>
      </c>
      <c r="D14" t="s">
        <v>30</v>
      </c>
      <c r="E14" t="s">
        <v>19</v>
      </c>
      <c r="F14">
        <v>1</v>
      </c>
      <c r="G14">
        <f t="shared" si="6"/>
        <v>70</v>
      </c>
      <c r="I14">
        <v>2050</v>
      </c>
      <c r="J14" t="s">
        <v>31</v>
      </c>
      <c r="K14">
        <f t="shared" si="7"/>
        <v>72.5</v>
      </c>
      <c r="L14" cm="1">
        <f t="array" ref="L14">STOWA2024_NDJF_T(A14*60,K14,I14,J14,"")</f>
        <v>3646.9823035278491</v>
      </c>
      <c r="M14">
        <f t="shared" si="8"/>
        <v>2.7419930144236405E-4</v>
      </c>
    </row>
    <row r="15" spans="1:13" x14ac:dyDescent="0.3">
      <c r="A15">
        <v>12</v>
      </c>
      <c r="B15">
        <f t="shared" si="5"/>
        <v>1.3757258647807699E-4</v>
      </c>
      <c r="C15">
        <f t="shared" si="1"/>
        <v>1.3757258647807699E-4</v>
      </c>
      <c r="D15" t="s">
        <v>30</v>
      </c>
      <c r="E15" t="s">
        <v>19</v>
      </c>
      <c r="F15">
        <v>1</v>
      </c>
      <c r="G15">
        <f t="shared" si="6"/>
        <v>75</v>
      </c>
      <c r="I15">
        <v>2050</v>
      </c>
      <c r="J15" t="s">
        <v>31</v>
      </c>
      <c r="K15">
        <f t="shared" si="7"/>
        <v>77.5</v>
      </c>
      <c r="L15" cm="1">
        <f t="array" ref="L15">STOWA2024_NDJF_T(A15*60,K15,I15,J15,"")</f>
        <v>7319.2127927645088</v>
      </c>
      <c r="M15">
        <f t="shared" si="8"/>
        <v>1.3662671496428706E-4</v>
      </c>
    </row>
    <row r="16" spans="1:13" x14ac:dyDescent="0.3">
      <c r="A16">
        <v>12</v>
      </c>
      <c r="B16">
        <f t="shared" si="5"/>
        <v>6.7583605930397322E-5</v>
      </c>
      <c r="C16">
        <f t="shared" si="1"/>
        <v>6.7583605930397322E-5</v>
      </c>
      <c r="D16" t="s">
        <v>30</v>
      </c>
      <c r="E16" t="s">
        <v>19</v>
      </c>
      <c r="F16">
        <v>1</v>
      </c>
      <c r="G16">
        <f t="shared" si="6"/>
        <v>80</v>
      </c>
      <c r="I16">
        <v>2050</v>
      </c>
      <c r="J16" t="s">
        <v>31</v>
      </c>
      <c r="K16">
        <f t="shared" si="7"/>
        <v>82.5</v>
      </c>
      <c r="L16" cm="1">
        <f t="array" ref="L16">STOWA2024_NDJF_T(A16*60,K16,I16,J16,"")</f>
        <v>14483.704659202862</v>
      </c>
      <c r="M16">
        <f t="shared" si="8"/>
        <v>6.9043109033889742E-5</v>
      </c>
    </row>
    <row r="17" spans="1:13" x14ac:dyDescent="0.3">
      <c r="A17">
        <v>12</v>
      </c>
      <c r="B17">
        <f t="shared" si="5"/>
        <v>3.3678201550209463E-5</v>
      </c>
      <c r="C17">
        <f t="shared" si="1"/>
        <v>3.3678201550209463E-5</v>
      </c>
      <c r="D17" t="s">
        <v>30</v>
      </c>
      <c r="E17" t="s">
        <v>19</v>
      </c>
      <c r="F17">
        <v>1</v>
      </c>
      <c r="G17">
        <f t="shared" si="6"/>
        <v>85</v>
      </c>
      <c r="I17">
        <v>2050</v>
      </c>
      <c r="J17" t="s">
        <v>31</v>
      </c>
      <c r="K17">
        <f t="shared" si="7"/>
        <v>87.5</v>
      </c>
      <c r="L17" cm="1">
        <f t="array" ref="L17">STOWA2024_NDJF_T(A17*60,K17,I17,J17,"")</f>
        <v>28276.618579066453</v>
      </c>
      <c r="M17">
        <f t="shared" si="8"/>
        <v>3.5364907483680279E-5</v>
      </c>
    </row>
    <row r="18" spans="1:13" x14ac:dyDescent="0.3">
      <c r="A18">
        <v>12</v>
      </c>
      <c r="B18">
        <f t="shared" si="5"/>
        <v>1.7013900327924831E-5</v>
      </c>
      <c r="C18">
        <f t="shared" si="1"/>
        <v>1.7013900327924831E-5</v>
      </c>
      <c r="D18" t="s">
        <v>30</v>
      </c>
      <c r="E18" t="s">
        <v>19</v>
      </c>
      <c r="F18">
        <v>1</v>
      </c>
      <c r="G18">
        <f t="shared" si="6"/>
        <v>90</v>
      </c>
      <c r="I18">
        <v>2050</v>
      </c>
      <c r="J18" t="s">
        <v>31</v>
      </c>
      <c r="K18">
        <f t="shared" si="7"/>
        <v>92.5</v>
      </c>
      <c r="L18" cm="1">
        <f t="array" ref="L18">STOWA2024_NDJF_T(A18*60,K18,I18,J18,"")</f>
        <v>54492.921914989762</v>
      </c>
      <c r="M18">
        <f t="shared" si="8"/>
        <v>1.8351007155755447E-5</v>
      </c>
    </row>
    <row r="19" spans="1:13" x14ac:dyDescent="0.3">
      <c r="A19">
        <v>12</v>
      </c>
      <c r="B19">
        <f t="shared" si="5"/>
        <v>8.7088862069169241E-6</v>
      </c>
      <c r="C19">
        <f t="shared" si="1"/>
        <v>8.7088862069169241E-6</v>
      </c>
      <c r="D19" t="s">
        <v>30</v>
      </c>
      <c r="E19" t="s">
        <v>19</v>
      </c>
      <c r="F19">
        <v>1</v>
      </c>
      <c r="G19">
        <f t="shared" si="6"/>
        <v>95</v>
      </c>
      <c r="I19">
        <v>2050</v>
      </c>
      <c r="J19" t="s">
        <v>31</v>
      </c>
      <c r="K19">
        <f t="shared" si="7"/>
        <v>97.5</v>
      </c>
      <c r="L19" cm="1">
        <f t="array" ref="L19">STOWA2024_NDJF_T(A19*60,K19,I19,J19,"")</f>
        <v>103711.62167598183</v>
      </c>
      <c r="M19">
        <f t="shared" si="8"/>
        <v>9.6421209488385234E-6</v>
      </c>
    </row>
    <row r="20" spans="1:13" x14ac:dyDescent="0.3">
      <c r="A20">
        <v>12</v>
      </c>
      <c r="B20">
        <f t="shared" si="5"/>
        <v>4.5145965872280759E-6</v>
      </c>
      <c r="C20">
        <f t="shared" si="1"/>
        <v>4.5145965872280759E-6</v>
      </c>
      <c r="D20" t="s">
        <v>30</v>
      </c>
      <c r="E20" t="s">
        <v>19</v>
      </c>
      <c r="F20">
        <v>1</v>
      </c>
      <c r="G20">
        <f t="shared" si="6"/>
        <v>100</v>
      </c>
      <c r="I20">
        <v>2050</v>
      </c>
      <c r="J20" t="s">
        <v>31</v>
      </c>
      <c r="K20">
        <f t="shared" si="7"/>
        <v>102.5</v>
      </c>
      <c r="L20" cm="1">
        <f t="array" ref="L20">STOWA2024_NDJF_T(A20*60,K20,I20,J20,"")</f>
        <v>195025.88958659203</v>
      </c>
      <c r="M20">
        <f t="shared" si="8"/>
        <v>5.1275243616104475E-6</v>
      </c>
    </row>
    <row r="21" spans="1:13" x14ac:dyDescent="0.3">
      <c r="A21">
        <v>12</v>
      </c>
      <c r="B21">
        <f t="shared" si="5"/>
        <v>2.369019660458478E-6</v>
      </c>
      <c r="C21">
        <f t="shared" si="1"/>
        <v>2.369019660458478E-6</v>
      </c>
      <c r="D21" t="s">
        <v>30</v>
      </c>
      <c r="E21" t="s">
        <v>19</v>
      </c>
      <c r="F21">
        <v>1</v>
      </c>
      <c r="G21">
        <f t="shared" si="6"/>
        <v>105</v>
      </c>
      <c r="I21">
        <v>2050</v>
      </c>
      <c r="J21" t="s">
        <v>31</v>
      </c>
      <c r="K21">
        <f t="shared" si="7"/>
        <v>107.5</v>
      </c>
      <c r="L21" cm="1">
        <f t="array" ref="L21">STOWA2024_NDJF_T(A21*60,K21,I21,J21,"")</f>
        <v>362515.24225512228</v>
      </c>
      <c r="M21">
        <f t="shared" si="8"/>
        <v>2.7585047011519695E-6</v>
      </c>
    </row>
    <row r="22" spans="1:13" x14ac:dyDescent="0.3">
      <c r="A22">
        <v>12</v>
      </c>
      <c r="B22">
        <f t="shared" si="5"/>
        <v>1.2578206522095214E-6</v>
      </c>
      <c r="C22">
        <f t="shared" si="1"/>
        <v>1.2578206522095214E-6</v>
      </c>
      <c r="D22" t="s">
        <v>30</v>
      </c>
      <c r="E22" t="s">
        <v>19</v>
      </c>
      <c r="F22">
        <v>1</v>
      </c>
      <c r="G22">
        <f t="shared" si="6"/>
        <v>110</v>
      </c>
      <c r="I22">
        <v>2050</v>
      </c>
      <c r="J22" t="s">
        <v>31</v>
      </c>
      <c r="K22">
        <f t="shared" si="7"/>
        <v>112.5</v>
      </c>
      <c r="L22" cm="1">
        <f t="array" ref="L22">STOWA2024_NDJF_T(A22*60,K22,I22,J22,"")</f>
        <v>666362.78349510895</v>
      </c>
      <c r="M22">
        <f t="shared" si="8"/>
        <v>1.5006840489424481E-6</v>
      </c>
    </row>
    <row r="23" spans="1:13" x14ac:dyDescent="0.3">
      <c r="A23">
        <v>12</v>
      </c>
      <c r="B23">
        <f t="shared" si="5"/>
        <v>6.7543948006114359E-7</v>
      </c>
      <c r="C23">
        <f t="shared" si="1"/>
        <v>6.7543948006114359E-7</v>
      </c>
      <c r="D23" t="s">
        <v>30</v>
      </c>
      <c r="E23" t="s">
        <v>19</v>
      </c>
      <c r="F23">
        <v>1</v>
      </c>
      <c r="G23">
        <f t="shared" si="6"/>
        <v>115</v>
      </c>
      <c r="I23">
        <v>2050</v>
      </c>
      <c r="J23" t="s">
        <v>31</v>
      </c>
      <c r="K23">
        <f t="shared" si="7"/>
        <v>117.5</v>
      </c>
      <c r="L23" cm="1">
        <f t="array" ref="L23">STOWA2024_NDJF_T(A23*60,K23,I23,J23,"")</f>
        <v>1211761.9887587903</v>
      </c>
      <c r="M23">
        <f t="shared" si="8"/>
        <v>8.2524456888130448E-7</v>
      </c>
    </row>
    <row r="24" spans="1:13" x14ac:dyDescent="0.3">
      <c r="A24">
        <v>12</v>
      </c>
      <c r="B24">
        <f t="shared" si="5"/>
        <v>3.6669345236051219E-7</v>
      </c>
      <c r="C24">
        <f t="shared" si="1"/>
        <v>3.6669345236051219E-7</v>
      </c>
      <c r="D24" t="s">
        <v>30</v>
      </c>
      <c r="E24" t="s">
        <v>19</v>
      </c>
      <c r="F24">
        <v>1</v>
      </c>
      <c r="G24">
        <f t="shared" si="6"/>
        <v>120</v>
      </c>
      <c r="I24">
        <v>2050</v>
      </c>
      <c r="J24" t="s">
        <v>31</v>
      </c>
      <c r="K24">
        <f t="shared" si="7"/>
        <v>122.5</v>
      </c>
      <c r="L24" cm="1">
        <f t="array" ref="L24">STOWA2024_NDJF_T(A24*60,K24,I24,J24,"")</f>
        <v>2180781.9542287746</v>
      </c>
      <c r="M24">
        <f t="shared" si="8"/>
        <v>4.5855111652079229E-7</v>
      </c>
    </row>
    <row r="25" spans="1:13" x14ac:dyDescent="0.3">
      <c r="A25">
        <v>12</v>
      </c>
      <c r="B25">
        <f t="shared" si="5"/>
        <v>2.0118145671205236E-7</v>
      </c>
      <c r="C25">
        <f t="shared" si="1"/>
        <v>2.0118145671205236E-7</v>
      </c>
      <c r="D25" t="s">
        <v>30</v>
      </c>
      <c r="E25" t="s">
        <v>19</v>
      </c>
      <c r="F25">
        <v>1</v>
      </c>
      <c r="G25">
        <f t="shared" si="6"/>
        <v>125</v>
      </c>
      <c r="I25">
        <v>2050</v>
      </c>
      <c r="J25" t="s">
        <v>31</v>
      </c>
      <c r="K25">
        <f t="shared" si="7"/>
        <v>127.5</v>
      </c>
      <c r="L25" cm="1">
        <f t="array" ref="L25">STOWA2024_NDJF_T(A25*60,K25,I25,J25,"")</f>
        <v>3885461.8712366242</v>
      </c>
      <c r="M25">
        <f t="shared" si="8"/>
        <v>2.5736965980873993E-7</v>
      </c>
    </row>
    <row r="26" spans="1:13" x14ac:dyDescent="0.3">
      <c r="A26">
        <v>12</v>
      </c>
      <c r="B26">
        <f t="shared" si="5"/>
        <v>1.1150908638323711E-7</v>
      </c>
      <c r="C26">
        <f t="shared" si="1"/>
        <v>1.1150908638323711E-7</v>
      </c>
      <c r="D26" t="s">
        <v>30</v>
      </c>
      <c r="E26" t="s">
        <v>19</v>
      </c>
      <c r="F26">
        <v>1</v>
      </c>
      <c r="G26">
        <f t="shared" si="6"/>
        <v>130</v>
      </c>
      <c r="I26">
        <v>2050</v>
      </c>
      <c r="J26" t="s">
        <v>31</v>
      </c>
      <c r="K26">
        <f t="shared" si="7"/>
        <v>132.5</v>
      </c>
      <c r="L26" cm="1">
        <f t="array" ref="L26">STOWA2024_NDJF_T(A26*60,K26,I26,J26,"")</f>
        <v>6855862.2560930932</v>
      </c>
      <c r="M26">
        <f t="shared" si="8"/>
        <v>1.4586057342550282E-7</v>
      </c>
    </row>
    <row r="27" spans="1:13" x14ac:dyDescent="0.3">
      <c r="A27">
        <v>12</v>
      </c>
      <c r="B27">
        <f t="shared" si="5"/>
        <v>6.2416240360739968E-8</v>
      </c>
      <c r="C27">
        <f t="shared" si="1"/>
        <v>6.2416240360739968E-8</v>
      </c>
      <c r="D27" t="s">
        <v>30</v>
      </c>
      <c r="E27" t="s">
        <v>19</v>
      </c>
      <c r="F27">
        <v>1</v>
      </c>
      <c r="G27">
        <f t="shared" si="6"/>
        <v>135</v>
      </c>
      <c r="I27">
        <v>2050</v>
      </c>
      <c r="J27" t="s">
        <v>31</v>
      </c>
      <c r="K27">
        <f t="shared" si="7"/>
        <v>137.5</v>
      </c>
      <c r="L27" cm="1">
        <f t="array" ref="L27">STOWA2024_NDJF_T(A27*60,K27,I27,J27,"")</f>
        <v>11984037.300937856</v>
      </c>
      <c r="M27">
        <f t="shared" si="8"/>
        <v>8.3444333064762848E-8</v>
      </c>
    </row>
    <row r="28" spans="1:13" x14ac:dyDescent="0.3">
      <c r="A28">
        <v>12</v>
      </c>
      <c r="B28">
        <f t="shared" si="5"/>
        <v>3.5272273639349525E-8</v>
      </c>
      <c r="C28">
        <f t="shared" si="1"/>
        <v>3.5272273639349525E-8</v>
      </c>
      <c r="D28" t="s">
        <v>30</v>
      </c>
      <c r="E28" t="s">
        <v>19</v>
      </c>
      <c r="F28">
        <v>1</v>
      </c>
      <c r="G28">
        <f t="shared" si="6"/>
        <v>140</v>
      </c>
      <c r="I28">
        <v>2050</v>
      </c>
      <c r="J28" t="s">
        <v>31</v>
      </c>
      <c r="K28">
        <f t="shared" si="7"/>
        <v>142.5</v>
      </c>
      <c r="L28" cm="1">
        <f t="array" ref="L28">STOWA2024_NDJF_T(A28*60,K28,I28,J28,"")</f>
        <v>20758921.497810137</v>
      </c>
      <c r="M28">
        <f t="shared" si="8"/>
        <v>4.8172059425413323E-8</v>
      </c>
    </row>
    <row r="29" spans="1:13" x14ac:dyDescent="0.3">
      <c r="A29">
        <v>12</v>
      </c>
      <c r="B29">
        <f t="shared" si="5"/>
        <v>2.0117070648747994E-8</v>
      </c>
      <c r="C29">
        <f t="shared" si="1"/>
        <v>2.0117070648747994E-8</v>
      </c>
      <c r="D29" t="s">
        <v>30</v>
      </c>
      <c r="E29" t="s">
        <v>19</v>
      </c>
      <c r="F29">
        <v>1</v>
      </c>
      <c r="G29">
        <f t="shared" si="6"/>
        <v>145</v>
      </c>
      <c r="I29">
        <v>2050</v>
      </c>
      <c r="J29" t="s">
        <v>31</v>
      </c>
      <c r="K29">
        <f t="shared" si="7"/>
        <v>147.5</v>
      </c>
      <c r="L29" cm="1">
        <f t="array" ref="L29">STOWA2024_NDJF_T(A29*60,K29,I29,J29,"")</f>
        <v>35644284.442977488</v>
      </c>
      <c r="M29">
        <f t="shared" si="8"/>
        <v>2.8054988776665329E-8</v>
      </c>
    </row>
    <row r="30" spans="1:13" x14ac:dyDescent="0.3">
      <c r="A30">
        <v>12</v>
      </c>
      <c r="B30">
        <f t="shared" si="5"/>
        <v>1.1576350513681337E-8</v>
      </c>
      <c r="C30">
        <f t="shared" si="1"/>
        <v>1.1576350513681337E-8</v>
      </c>
      <c r="D30" t="s">
        <v>30</v>
      </c>
      <c r="E30" t="s">
        <v>19</v>
      </c>
      <c r="F30">
        <v>1</v>
      </c>
      <c r="G30">
        <f t="shared" si="6"/>
        <v>150</v>
      </c>
      <c r="I30">
        <v>2050</v>
      </c>
      <c r="J30" t="s">
        <v>31</v>
      </c>
      <c r="K30">
        <f t="shared" si="7"/>
        <v>152.5</v>
      </c>
      <c r="L30" cm="1">
        <f t="array" ref="L30">STOWA2024_NDJF_T(A30*60,K30,I30,J30,"")</f>
        <v>60684626.001306348</v>
      </c>
      <c r="M30">
        <f t="shared" si="8"/>
        <v>1.6478638262983992E-8</v>
      </c>
    </row>
    <row r="31" spans="1:13" x14ac:dyDescent="0.3">
      <c r="A31">
        <v>12</v>
      </c>
      <c r="B31">
        <f t="shared" si="5"/>
        <v>6.7194369151642695E-9</v>
      </c>
      <c r="C31">
        <f t="shared" si="1"/>
        <v>6.7194369151642695E-9</v>
      </c>
      <c r="D31" t="s">
        <v>30</v>
      </c>
      <c r="E31" t="s">
        <v>19</v>
      </c>
      <c r="F31">
        <v>1</v>
      </c>
      <c r="G31">
        <f t="shared" si="6"/>
        <v>155</v>
      </c>
      <c r="I31">
        <v>2050</v>
      </c>
      <c r="J31" t="s">
        <v>31</v>
      </c>
      <c r="K31">
        <f t="shared" si="7"/>
        <v>157.5</v>
      </c>
      <c r="L31" cm="1">
        <f t="array" ref="L31">STOWA2024_NDJF_T(A31*60,K31,I31,J31,"")</f>
        <v>102467401.21038771</v>
      </c>
      <c r="M31">
        <f t="shared" si="8"/>
        <v>9.7592013478197227E-9</v>
      </c>
    </row>
    <row r="32" spans="1:13" x14ac:dyDescent="0.3">
      <c r="A32">
        <v>12</v>
      </c>
      <c r="B32" s="1">
        <f>M31</f>
        <v>9.7592013478197227E-9</v>
      </c>
      <c r="C32">
        <f t="shared" si="1"/>
        <v>9.7592013478197227E-9</v>
      </c>
      <c r="D32" t="s">
        <v>30</v>
      </c>
      <c r="E32" t="s">
        <v>19</v>
      </c>
      <c r="F32">
        <v>1</v>
      </c>
      <c r="G32">
        <f t="shared" si="6"/>
        <v>160</v>
      </c>
      <c r="I32">
        <v>2050</v>
      </c>
      <c r="J32" t="s">
        <v>31</v>
      </c>
      <c r="K32" s="1">
        <v>333</v>
      </c>
      <c r="L32" cm="1">
        <f t="array" ref="L32">STOWA2024_NDJF_T(A32*60,K32,I32,J32,"")</f>
        <v>222430684654185.72</v>
      </c>
      <c r="M32">
        <f>1/L32</f>
        <v>4.4957825920227949E-15</v>
      </c>
    </row>
    <row r="33" spans="1:13" x14ac:dyDescent="0.3">
      <c r="A33">
        <v>24</v>
      </c>
      <c r="B33" s="1">
        <f>365.25*24/A33 - M33</f>
        <v>352.30705801428388</v>
      </c>
      <c r="C33">
        <f>B33</f>
        <v>352.30705801428388</v>
      </c>
      <c r="D33" t="s">
        <v>30</v>
      </c>
      <c r="E33" t="s">
        <v>19</v>
      </c>
      <c r="F33">
        <v>1</v>
      </c>
      <c r="G33">
        <v>10</v>
      </c>
      <c r="I33">
        <v>2050</v>
      </c>
      <c r="J33" t="s">
        <v>31</v>
      </c>
      <c r="K33" s="1">
        <v>12.5</v>
      </c>
      <c r="L33" cm="1">
        <f t="array" ref="L33">STOWA2024_NDJF_T(A33*60,K33,I33,J33,"")</f>
        <v>7.7262186688590764E-2</v>
      </c>
      <c r="M33">
        <f>1/L33</f>
        <v>12.942941985716139</v>
      </c>
    </row>
    <row r="34" spans="1:13" x14ac:dyDescent="0.3">
      <c r="A34">
        <v>24</v>
      </c>
      <c r="B34">
        <f t="shared" ref="B34:B38" si="9">M33-M34</f>
        <v>7.7020755800208294</v>
      </c>
      <c r="C34">
        <f t="shared" ref="C34:C63" si="10">B34</f>
        <v>7.7020755800208294</v>
      </c>
      <c r="D34" t="s">
        <v>30</v>
      </c>
      <c r="E34" t="s">
        <v>19</v>
      </c>
      <c r="F34">
        <v>1</v>
      </c>
      <c r="G34">
        <f t="shared" ref="G34:G38" si="11">G33+5</f>
        <v>15</v>
      </c>
      <c r="I34">
        <v>2050</v>
      </c>
      <c r="J34" t="s">
        <v>31</v>
      </c>
      <c r="K34">
        <f t="shared" ref="K34:K38" si="12">AVERAGE(G34:G35)</f>
        <v>17.5</v>
      </c>
      <c r="L34" cm="1">
        <f t="array" ref="L34">STOWA2024_NDJF_T(A34*60,K34,I34,J34,"")</f>
        <v>0.1908081455603006</v>
      </c>
      <c r="M34">
        <f t="shared" ref="M34:M38" si="13">1/L34</f>
        <v>5.2408664056953098</v>
      </c>
    </row>
    <row r="35" spans="1:13" x14ac:dyDescent="0.3">
      <c r="A35">
        <v>24</v>
      </c>
      <c r="B35">
        <f t="shared" si="9"/>
        <v>2.9964434094218846</v>
      </c>
      <c r="C35">
        <f t="shared" si="10"/>
        <v>2.9964434094218846</v>
      </c>
      <c r="D35" t="s">
        <v>30</v>
      </c>
      <c r="E35" t="s">
        <v>19</v>
      </c>
      <c r="F35">
        <v>1</v>
      </c>
      <c r="G35">
        <f t="shared" si="11"/>
        <v>20</v>
      </c>
      <c r="I35">
        <v>2050</v>
      </c>
      <c r="J35" t="s">
        <v>31</v>
      </c>
      <c r="K35">
        <f t="shared" si="12"/>
        <v>22.5</v>
      </c>
      <c r="L35" cm="1">
        <f t="array" ref="L35">STOWA2024_NDJF_T(A35*60,K35,I35,J35,"")</f>
        <v>0.44554881217148951</v>
      </c>
      <c r="M35">
        <f t="shared" si="13"/>
        <v>2.2444229962734252</v>
      </c>
    </row>
    <row r="36" spans="1:13" x14ac:dyDescent="0.3">
      <c r="A36">
        <v>24</v>
      </c>
      <c r="B36">
        <f t="shared" si="9"/>
        <v>1.2345266040329286</v>
      </c>
      <c r="C36">
        <f t="shared" si="10"/>
        <v>1.2345266040329286</v>
      </c>
      <c r="D36" t="s">
        <v>30</v>
      </c>
      <c r="E36" t="s">
        <v>19</v>
      </c>
      <c r="F36">
        <v>1</v>
      </c>
      <c r="G36">
        <f t="shared" si="11"/>
        <v>25</v>
      </c>
      <c r="I36">
        <v>2050</v>
      </c>
      <c r="J36" t="s">
        <v>31</v>
      </c>
      <c r="K36">
        <f t="shared" si="12"/>
        <v>27.5</v>
      </c>
      <c r="L36" cm="1">
        <f t="array" ref="L36">STOWA2024_NDJF_T(A36*60,K36,I36,J36,"")</f>
        <v>0.99020058659825383</v>
      </c>
      <c r="M36">
        <f t="shared" si="13"/>
        <v>1.0098963922404967</v>
      </c>
    </row>
    <row r="37" spans="1:13" x14ac:dyDescent="0.3">
      <c r="A37">
        <v>24</v>
      </c>
      <c r="B37">
        <f t="shared" si="9"/>
        <v>0.53495667174270101</v>
      </c>
      <c r="C37">
        <f t="shared" si="10"/>
        <v>0.53495667174270101</v>
      </c>
      <c r="D37" t="s">
        <v>30</v>
      </c>
      <c r="E37" t="s">
        <v>19</v>
      </c>
      <c r="F37">
        <v>1</v>
      </c>
      <c r="G37">
        <f t="shared" si="11"/>
        <v>30</v>
      </c>
      <c r="I37">
        <v>2050</v>
      </c>
      <c r="J37" t="s">
        <v>31</v>
      </c>
      <c r="K37">
        <f t="shared" si="12"/>
        <v>32.5</v>
      </c>
      <c r="L37" cm="1">
        <f t="array" ref="L37">STOWA2024_NDJF_T(A37*60,K37,I37,J37,"")</f>
        <v>2.1055303585724019</v>
      </c>
      <c r="M37">
        <f t="shared" si="13"/>
        <v>0.47493972049779565</v>
      </c>
    </row>
    <row r="38" spans="1:13" x14ac:dyDescent="0.3">
      <c r="A38">
        <v>24</v>
      </c>
      <c r="B38">
        <f t="shared" si="9"/>
        <v>0.24264530715585705</v>
      </c>
      <c r="C38">
        <f t="shared" si="10"/>
        <v>0.24264530715585705</v>
      </c>
      <c r="D38" t="s">
        <v>30</v>
      </c>
      <c r="E38" t="s">
        <v>19</v>
      </c>
      <c r="F38">
        <v>1</v>
      </c>
      <c r="G38">
        <f t="shared" si="11"/>
        <v>35</v>
      </c>
      <c r="I38">
        <v>2050</v>
      </c>
      <c r="J38" t="s">
        <v>31</v>
      </c>
      <c r="K38">
        <f t="shared" si="12"/>
        <v>37.5</v>
      </c>
      <c r="L38" cm="1">
        <f t="array" ref="L38">STOWA2024_NDJF_T(A38*60,K38,I38,J38,"")</f>
        <v>4.3048818334171246</v>
      </c>
      <c r="M38">
        <f t="shared" si="13"/>
        <v>0.23229441334193859</v>
      </c>
    </row>
    <row r="39" spans="1:13" x14ac:dyDescent="0.3">
      <c r="A39">
        <v>24</v>
      </c>
      <c r="B39">
        <f>M38-M39</f>
        <v>0.11457416864408076</v>
      </c>
      <c r="C39">
        <f t="shared" si="10"/>
        <v>0.11457416864408076</v>
      </c>
      <c r="D39" t="s">
        <v>30</v>
      </c>
      <c r="E39" t="s">
        <v>19</v>
      </c>
      <c r="F39">
        <v>1</v>
      </c>
      <c r="G39">
        <f>G38+5</f>
        <v>40</v>
      </c>
      <c r="I39">
        <v>2050</v>
      </c>
      <c r="J39" t="s">
        <v>31</v>
      </c>
      <c r="K39">
        <f>AVERAGE(G39:G40)</f>
        <v>42.5</v>
      </c>
      <c r="L39" cm="1">
        <f t="array" ref="L39">STOWA2024_NDJF_T(A39*60,K39,I39,J39,"")</f>
        <v>8.4947156078940527</v>
      </c>
      <c r="M39">
        <f>1/L39</f>
        <v>0.11772024469785783</v>
      </c>
    </row>
    <row r="40" spans="1:13" x14ac:dyDescent="0.3">
      <c r="A40">
        <v>24</v>
      </c>
      <c r="B40">
        <f t="shared" ref="B40:B62" si="14">M39-M40</f>
        <v>5.6114318752993886E-2</v>
      </c>
      <c r="C40">
        <f t="shared" si="10"/>
        <v>5.6114318752993886E-2</v>
      </c>
      <c r="D40" t="s">
        <v>30</v>
      </c>
      <c r="E40" t="s">
        <v>19</v>
      </c>
      <c r="F40">
        <v>1</v>
      </c>
      <c r="G40">
        <f t="shared" ref="G40:G63" si="15">G39+5</f>
        <v>45</v>
      </c>
      <c r="I40">
        <v>2050</v>
      </c>
      <c r="J40" t="s">
        <v>31</v>
      </c>
      <c r="K40">
        <f t="shared" ref="K40:K62" si="16">AVERAGE(G40:G41)</f>
        <v>47.5</v>
      </c>
      <c r="L40" cm="1">
        <f t="array" ref="L40">STOWA2024_NDJF_T(A40*60,K40,I40,J40,"")</f>
        <v>16.232204689123247</v>
      </c>
      <c r="M40">
        <f t="shared" ref="M40:M62" si="17">1/L40</f>
        <v>6.1605925944863943E-2</v>
      </c>
    </row>
    <row r="41" spans="1:13" x14ac:dyDescent="0.3">
      <c r="A41">
        <v>24</v>
      </c>
      <c r="B41">
        <f t="shared" si="14"/>
        <v>2.8409847672149477E-2</v>
      </c>
      <c r="C41">
        <f t="shared" si="10"/>
        <v>2.8409847672149477E-2</v>
      </c>
      <c r="D41" t="s">
        <v>30</v>
      </c>
      <c r="E41" t="s">
        <v>19</v>
      </c>
      <c r="F41">
        <v>1</v>
      </c>
      <c r="G41">
        <f t="shared" si="15"/>
        <v>50</v>
      </c>
      <c r="I41">
        <v>2050</v>
      </c>
      <c r="J41" t="s">
        <v>31</v>
      </c>
      <c r="K41">
        <f t="shared" si="16"/>
        <v>52.5</v>
      </c>
      <c r="L41" cm="1">
        <f t="array" ref="L41">STOWA2024_NDJF_T(A41*60,K41,I41,J41,"")</f>
        <v>30.1240403093624</v>
      </c>
      <c r="M41">
        <f t="shared" si="17"/>
        <v>3.3196078272714466E-2</v>
      </c>
    </row>
    <row r="42" spans="1:13" x14ac:dyDescent="0.3">
      <c r="A42">
        <v>24</v>
      </c>
      <c r="B42">
        <f t="shared" si="14"/>
        <v>1.482417714862537E-2</v>
      </c>
      <c r="C42">
        <f t="shared" si="10"/>
        <v>1.482417714862537E-2</v>
      </c>
      <c r="D42" t="s">
        <v>30</v>
      </c>
      <c r="E42" t="s">
        <v>19</v>
      </c>
      <c r="F42">
        <v>1</v>
      </c>
      <c r="G42">
        <f t="shared" si="15"/>
        <v>55</v>
      </c>
      <c r="I42">
        <v>2050</v>
      </c>
      <c r="J42" t="s">
        <v>31</v>
      </c>
      <c r="K42">
        <f t="shared" si="16"/>
        <v>57.5</v>
      </c>
      <c r="L42" cm="1">
        <f t="array" ref="L42">STOWA2024_NDJF_T(A42*60,K42,I42,J42,"")</f>
        <v>54.430948285956518</v>
      </c>
      <c r="M42">
        <f t="shared" si="17"/>
        <v>1.8371901124089096E-2</v>
      </c>
    </row>
    <row r="43" spans="1:13" x14ac:dyDescent="0.3">
      <c r="A43">
        <v>24</v>
      </c>
      <c r="B43">
        <f t="shared" si="14"/>
        <v>7.9521355025627197E-3</v>
      </c>
      <c r="C43">
        <f t="shared" si="10"/>
        <v>7.9521355025627197E-3</v>
      </c>
      <c r="D43" t="s">
        <v>30</v>
      </c>
      <c r="E43" t="s">
        <v>19</v>
      </c>
      <c r="F43">
        <v>1</v>
      </c>
      <c r="G43">
        <f t="shared" si="15"/>
        <v>60</v>
      </c>
      <c r="I43">
        <v>2050</v>
      </c>
      <c r="J43" t="s">
        <v>31</v>
      </c>
      <c r="K43">
        <f t="shared" si="16"/>
        <v>62.5</v>
      </c>
      <c r="L43" cm="1">
        <f t="array" ref="L43">STOWA2024_NDJF_T(A43*60,K43,I43,J43,"")</f>
        <v>95.971448526066894</v>
      </c>
      <c r="M43">
        <f t="shared" si="17"/>
        <v>1.0419765621526376E-2</v>
      </c>
    </row>
    <row r="44" spans="1:13" x14ac:dyDescent="0.3">
      <c r="A44">
        <v>24</v>
      </c>
      <c r="B44">
        <f t="shared" si="14"/>
        <v>4.3753700319546117E-3</v>
      </c>
      <c r="C44">
        <f t="shared" si="10"/>
        <v>4.3753700319546117E-3</v>
      </c>
      <c r="D44" t="s">
        <v>30</v>
      </c>
      <c r="E44" t="s">
        <v>19</v>
      </c>
      <c r="F44">
        <v>1</v>
      </c>
      <c r="G44">
        <f t="shared" si="15"/>
        <v>65</v>
      </c>
      <c r="I44">
        <v>2050</v>
      </c>
      <c r="J44" t="s">
        <v>31</v>
      </c>
      <c r="K44">
        <f t="shared" si="16"/>
        <v>67.5</v>
      </c>
      <c r="L44" cm="1">
        <f t="array" ref="L44">STOWA2024_NDJF_T(A44*60,K44,I44,J44,"")</f>
        <v>165.44251367750871</v>
      </c>
      <c r="M44">
        <f t="shared" si="17"/>
        <v>6.0443955895717648E-3</v>
      </c>
    </row>
    <row r="45" spans="1:13" x14ac:dyDescent="0.3">
      <c r="A45">
        <v>24</v>
      </c>
      <c r="B45">
        <f t="shared" si="14"/>
        <v>2.4642966320725171E-3</v>
      </c>
      <c r="C45">
        <f t="shared" si="10"/>
        <v>2.4642966320725171E-3</v>
      </c>
      <c r="D45" t="s">
        <v>30</v>
      </c>
      <c r="E45" t="s">
        <v>19</v>
      </c>
      <c r="F45">
        <v>1</v>
      </c>
      <c r="G45">
        <f t="shared" si="15"/>
        <v>70</v>
      </c>
      <c r="I45">
        <v>2050</v>
      </c>
      <c r="J45" t="s">
        <v>31</v>
      </c>
      <c r="K45">
        <f t="shared" si="16"/>
        <v>72.5</v>
      </c>
      <c r="L45" cm="1">
        <f t="array" ref="L45">STOWA2024_NDJF_T(A45*60,K45,I45,J45,"")</f>
        <v>279.32188799007804</v>
      </c>
      <c r="M45">
        <f t="shared" si="17"/>
        <v>3.5800989574992477E-3</v>
      </c>
    </row>
    <row r="46" spans="1:13" x14ac:dyDescent="0.3">
      <c r="A46">
        <v>24</v>
      </c>
      <c r="B46">
        <f t="shared" si="14"/>
        <v>1.4183101498363307E-3</v>
      </c>
      <c r="C46">
        <f t="shared" si="10"/>
        <v>1.4183101498363307E-3</v>
      </c>
      <c r="D46" t="s">
        <v>30</v>
      </c>
      <c r="E46" t="s">
        <v>19</v>
      </c>
      <c r="F46">
        <v>1</v>
      </c>
      <c r="G46">
        <f t="shared" si="15"/>
        <v>75</v>
      </c>
      <c r="I46">
        <v>2050</v>
      </c>
      <c r="J46" t="s">
        <v>31</v>
      </c>
      <c r="K46">
        <f t="shared" si="16"/>
        <v>77.5</v>
      </c>
      <c r="L46" cm="1">
        <f t="array" ref="L46">STOWA2024_NDJF_T(A46*60,K46,I46,J46,"")</f>
        <v>462.57987665367165</v>
      </c>
      <c r="M46">
        <f t="shared" si="17"/>
        <v>2.161788807662917E-3</v>
      </c>
    </row>
    <row r="47" spans="1:13" x14ac:dyDescent="0.3">
      <c r="A47">
        <v>24</v>
      </c>
      <c r="B47">
        <f t="shared" si="14"/>
        <v>8.3282678783504942E-4</v>
      </c>
      <c r="C47">
        <f t="shared" si="10"/>
        <v>8.3282678783504942E-4</v>
      </c>
      <c r="D47" t="s">
        <v>30</v>
      </c>
      <c r="E47" t="s">
        <v>19</v>
      </c>
      <c r="F47">
        <v>1</v>
      </c>
      <c r="G47">
        <f t="shared" si="15"/>
        <v>80</v>
      </c>
      <c r="I47">
        <v>2050</v>
      </c>
      <c r="J47" t="s">
        <v>31</v>
      </c>
      <c r="K47">
        <f t="shared" si="16"/>
        <v>82.5</v>
      </c>
      <c r="L47" cm="1">
        <f t="array" ref="L47">STOWA2024_NDJF_T(A47*60,K47,I47,J47,"")</f>
        <v>752.46695171132433</v>
      </c>
      <c r="M47">
        <f t="shared" si="17"/>
        <v>1.3289620198278676E-3</v>
      </c>
    </row>
    <row r="48" spans="1:13" x14ac:dyDescent="0.3">
      <c r="A48">
        <v>24</v>
      </c>
      <c r="B48">
        <f t="shared" si="14"/>
        <v>4.9823330335481062E-4</v>
      </c>
      <c r="C48">
        <f t="shared" si="10"/>
        <v>4.9823330335481062E-4</v>
      </c>
      <c r="D48" t="s">
        <v>30</v>
      </c>
      <c r="E48" t="s">
        <v>19</v>
      </c>
      <c r="F48">
        <v>1</v>
      </c>
      <c r="G48">
        <f t="shared" si="15"/>
        <v>85</v>
      </c>
      <c r="I48">
        <v>2050</v>
      </c>
      <c r="J48" t="s">
        <v>31</v>
      </c>
      <c r="K48">
        <f t="shared" si="16"/>
        <v>87.5</v>
      </c>
      <c r="L48" cm="1">
        <f t="array" ref="L48">STOWA2024_NDJF_T(A48*60,K48,I48,J48,"")</f>
        <v>1203.7624078358594</v>
      </c>
      <c r="M48">
        <f t="shared" si="17"/>
        <v>8.3072871647305697E-4</v>
      </c>
    </row>
    <row r="49" spans="1:13" x14ac:dyDescent="0.3">
      <c r="A49">
        <v>24</v>
      </c>
      <c r="B49">
        <f t="shared" si="14"/>
        <v>3.0328924342992898E-4</v>
      </c>
      <c r="C49">
        <f t="shared" si="10"/>
        <v>3.0328924342992898E-4</v>
      </c>
      <c r="D49" t="s">
        <v>30</v>
      </c>
      <c r="E49" t="s">
        <v>19</v>
      </c>
      <c r="F49">
        <v>1</v>
      </c>
      <c r="G49">
        <f t="shared" si="15"/>
        <v>90</v>
      </c>
      <c r="I49">
        <v>2050</v>
      </c>
      <c r="J49" t="s">
        <v>31</v>
      </c>
      <c r="K49">
        <f t="shared" si="16"/>
        <v>92.5</v>
      </c>
      <c r="L49" cm="1">
        <f t="array" ref="L49">STOWA2024_NDJF_T(A49*60,K49,I49,J49,"")</f>
        <v>1895.9521444809106</v>
      </c>
      <c r="M49">
        <f t="shared" si="17"/>
        <v>5.2743947304312799E-4</v>
      </c>
    </row>
    <row r="50" spans="1:13" x14ac:dyDescent="0.3">
      <c r="A50">
        <v>24</v>
      </c>
      <c r="B50">
        <f t="shared" si="14"/>
        <v>1.8764330531228335E-4</v>
      </c>
      <c r="C50">
        <f t="shared" si="10"/>
        <v>1.8764330531228335E-4</v>
      </c>
      <c r="D50" t="s">
        <v>30</v>
      </c>
      <c r="E50" t="s">
        <v>19</v>
      </c>
      <c r="F50">
        <v>1</v>
      </c>
      <c r="G50">
        <f t="shared" si="15"/>
        <v>95</v>
      </c>
      <c r="I50">
        <v>2050</v>
      </c>
      <c r="J50" t="s">
        <v>31</v>
      </c>
      <c r="K50">
        <f t="shared" si="16"/>
        <v>97.5</v>
      </c>
      <c r="L50" cm="1">
        <f t="array" ref="L50">STOWA2024_NDJF_T(A50*60,K50,I50,J50,"")</f>
        <v>2942.9407832289276</v>
      </c>
      <c r="M50">
        <f t="shared" si="17"/>
        <v>3.3979616773084463E-4</v>
      </c>
    </row>
    <row r="51" spans="1:13" x14ac:dyDescent="0.3">
      <c r="A51">
        <v>24</v>
      </c>
      <c r="B51">
        <f t="shared" si="14"/>
        <v>1.1787111025610668E-4</v>
      </c>
      <c r="C51">
        <f t="shared" si="10"/>
        <v>1.1787111025610668E-4</v>
      </c>
      <c r="D51" t="s">
        <v>30</v>
      </c>
      <c r="E51" t="s">
        <v>19</v>
      </c>
      <c r="F51">
        <v>1</v>
      </c>
      <c r="G51">
        <f t="shared" si="15"/>
        <v>100</v>
      </c>
      <c r="I51">
        <v>2050</v>
      </c>
      <c r="J51" t="s">
        <v>31</v>
      </c>
      <c r="K51">
        <f t="shared" si="16"/>
        <v>102.5</v>
      </c>
      <c r="L51" cm="1">
        <f t="array" ref="L51">STOWA2024_NDJF_T(A51*60,K51,I51,J51,"")</f>
        <v>4506.025643876791</v>
      </c>
      <c r="M51">
        <f t="shared" si="17"/>
        <v>2.2192505747473795E-4</v>
      </c>
    </row>
    <row r="52" spans="1:13" x14ac:dyDescent="0.3">
      <c r="A52">
        <v>24</v>
      </c>
      <c r="B52">
        <f t="shared" si="14"/>
        <v>7.5108752925683091E-5</v>
      </c>
      <c r="C52">
        <f t="shared" si="10"/>
        <v>7.5108752925683091E-5</v>
      </c>
      <c r="D52" t="s">
        <v>30</v>
      </c>
      <c r="E52" t="s">
        <v>19</v>
      </c>
      <c r="F52">
        <v>1</v>
      </c>
      <c r="G52">
        <f t="shared" si="15"/>
        <v>105</v>
      </c>
      <c r="I52">
        <v>2050</v>
      </c>
      <c r="J52" t="s">
        <v>31</v>
      </c>
      <c r="K52">
        <f t="shared" si="16"/>
        <v>107.5</v>
      </c>
      <c r="L52" cm="1">
        <f t="array" ref="L52">STOWA2024_NDJF_T(A52*60,K52,I52,J52,"")</f>
        <v>6811.2326016615943</v>
      </c>
      <c r="M52">
        <f t="shared" si="17"/>
        <v>1.4681630454905486E-4</v>
      </c>
    </row>
    <row r="53" spans="1:13" x14ac:dyDescent="0.3">
      <c r="A53">
        <v>24</v>
      </c>
      <c r="B53">
        <f t="shared" si="14"/>
        <v>4.8507541447108464E-5</v>
      </c>
      <c r="C53">
        <f t="shared" si="10"/>
        <v>4.8507541447108464E-5</v>
      </c>
      <c r="D53" t="s">
        <v>30</v>
      </c>
      <c r="E53" t="s">
        <v>19</v>
      </c>
      <c r="F53">
        <v>1</v>
      </c>
      <c r="G53">
        <f t="shared" si="15"/>
        <v>110</v>
      </c>
      <c r="I53">
        <v>2050</v>
      </c>
      <c r="J53" t="s">
        <v>31</v>
      </c>
      <c r="K53">
        <f t="shared" si="16"/>
        <v>112.5</v>
      </c>
      <c r="L53" cm="1">
        <f t="array" ref="L53">STOWA2024_NDJF_T(A53*60,K53,I53,J53,"")</f>
        <v>10172.033178395275</v>
      </c>
      <c r="M53">
        <f t="shared" si="17"/>
        <v>9.8308763101946401E-5</v>
      </c>
    </row>
    <row r="54" spans="1:13" x14ac:dyDescent="0.3">
      <c r="A54">
        <v>24</v>
      </c>
      <c r="B54">
        <f t="shared" si="14"/>
        <v>3.1725050354640432E-5</v>
      </c>
      <c r="C54">
        <f t="shared" si="10"/>
        <v>3.1725050354640432E-5</v>
      </c>
      <c r="D54" t="s">
        <v>30</v>
      </c>
      <c r="E54" t="s">
        <v>19</v>
      </c>
      <c r="F54">
        <v>1</v>
      </c>
      <c r="G54">
        <f t="shared" si="15"/>
        <v>115</v>
      </c>
      <c r="I54">
        <v>2050</v>
      </c>
      <c r="J54" t="s">
        <v>31</v>
      </c>
      <c r="K54">
        <f t="shared" si="16"/>
        <v>117.5</v>
      </c>
      <c r="L54" cm="1">
        <f t="array" ref="L54">STOWA2024_NDJF_T(A54*60,K54,I54,J54,"")</f>
        <v>15018.687885356181</v>
      </c>
      <c r="M54">
        <f t="shared" si="17"/>
        <v>6.6583712747305968E-5</v>
      </c>
    </row>
    <row r="55" spans="1:13" x14ac:dyDescent="0.3">
      <c r="A55">
        <v>24</v>
      </c>
      <c r="B55">
        <f t="shared" si="14"/>
        <v>2.099847876335982E-5</v>
      </c>
      <c r="C55">
        <f t="shared" si="10"/>
        <v>2.099847876335982E-5</v>
      </c>
      <c r="D55" t="s">
        <v>30</v>
      </c>
      <c r="E55" t="s">
        <v>19</v>
      </c>
      <c r="F55">
        <v>1</v>
      </c>
      <c r="G55">
        <f t="shared" si="15"/>
        <v>120</v>
      </c>
      <c r="I55">
        <v>2050</v>
      </c>
      <c r="J55" t="s">
        <v>31</v>
      </c>
      <c r="K55">
        <f t="shared" si="16"/>
        <v>122.5</v>
      </c>
      <c r="L55" cm="1">
        <f t="array" ref="L55">STOWA2024_NDJF_T(A55*60,K55,I55,J55,"")</f>
        <v>21936.928092815586</v>
      </c>
      <c r="M55">
        <f t="shared" si="17"/>
        <v>4.5585233983946149E-5</v>
      </c>
    </row>
    <row r="56" spans="1:13" x14ac:dyDescent="0.3">
      <c r="A56">
        <v>24</v>
      </c>
      <c r="B56">
        <f t="shared" si="14"/>
        <v>1.4056332277058782E-5</v>
      </c>
      <c r="C56">
        <f t="shared" si="10"/>
        <v>1.4056332277058782E-5</v>
      </c>
      <c r="D56" t="s">
        <v>30</v>
      </c>
      <c r="E56" t="s">
        <v>19</v>
      </c>
      <c r="F56">
        <v>1</v>
      </c>
      <c r="G56">
        <f t="shared" si="15"/>
        <v>125</v>
      </c>
      <c r="I56">
        <v>2050</v>
      </c>
      <c r="J56" t="s">
        <v>31</v>
      </c>
      <c r="K56">
        <f t="shared" si="16"/>
        <v>127.5</v>
      </c>
      <c r="L56" cm="1">
        <f t="array" ref="L56">STOWA2024_NDJF_T(A56*60,K56,I56,J56,"")</f>
        <v>31716.93100180378</v>
      </c>
      <c r="M56">
        <f t="shared" si="17"/>
        <v>3.1528901706887367E-5</v>
      </c>
    </row>
    <row r="57" spans="1:13" x14ac:dyDescent="0.3">
      <c r="A57">
        <v>24</v>
      </c>
      <c r="B57">
        <f t="shared" si="14"/>
        <v>9.5102939904365538E-6</v>
      </c>
      <c r="C57">
        <f t="shared" si="10"/>
        <v>9.5102939904365538E-6</v>
      </c>
      <c r="D57" t="s">
        <v>30</v>
      </c>
      <c r="E57" t="s">
        <v>19</v>
      </c>
      <c r="F57">
        <v>1</v>
      </c>
      <c r="G57">
        <f t="shared" si="15"/>
        <v>130</v>
      </c>
      <c r="I57">
        <v>2050</v>
      </c>
      <c r="J57" t="s">
        <v>31</v>
      </c>
      <c r="K57">
        <f t="shared" si="16"/>
        <v>132.5</v>
      </c>
      <c r="L57" cm="1">
        <f t="array" ref="L57">STOWA2024_NDJF_T(A57*60,K57,I57,J57,"")</f>
        <v>45416.132249491311</v>
      </c>
      <c r="M57">
        <f t="shared" si="17"/>
        <v>2.2018607716450813E-5</v>
      </c>
    </row>
    <row r="58" spans="1:13" x14ac:dyDescent="0.3">
      <c r="A58">
        <v>24</v>
      </c>
      <c r="B58">
        <f t="shared" si="14"/>
        <v>6.4998997358837042E-6</v>
      </c>
      <c r="C58">
        <f t="shared" si="10"/>
        <v>6.4998997358837042E-6</v>
      </c>
      <c r="D58" t="s">
        <v>30</v>
      </c>
      <c r="E58" t="s">
        <v>19</v>
      </c>
      <c r="F58">
        <v>1</v>
      </c>
      <c r="G58">
        <f t="shared" si="15"/>
        <v>135</v>
      </c>
      <c r="I58">
        <v>2050</v>
      </c>
      <c r="J58" t="s">
        <v>31</v>
      </c>
      <c r="K58">
        <f t="shared" si="16"/>
        <v>137.5</v>
      </c>
      <c r="L58" cm="1">
        <f t="array" ref="L58">STOWA2024_NDJF_T(A58*60,K58,I58,J58,"")</f>
        <v>64438.354098306605</v>
      </c>
      <c r="M58">
        <f t="shared" si="17"/>
        <v>1.5518707980567109E-5</v>
      </c>
    </row>
    <row r="59" spans="1:13" x14ac:dyDescent="0.3">
      <c r="A59">
        <v>24</v>
      </c>
      <c r="B59">
        <f t="shared" si="14"/>
        <v>4.4854913427778657E-6</v>
      </c>
      <c r="C59">
        <f t="shared" si="10"/>
        <v>4.4854913427778657E-6</v>
      </c>
      <c r="D59" t="s">
        <v>30</v>
      </c>
      <c r="E59" t="s">
        <v>19</v>
      </c>
      <c r="F59">
        <v>1</v>
      </c>
      <c r="G59">
        <f t="shared" si="15"/>
        <v>140</v>
      </c>
      <c r="I59">
        <v>2050</v>
      </c>
      <c r="J59" t="s">
        <v>31</v>
      </c>
      <c r="K59">
        <f t="shared" si="16"/>
        <v>142.5</v>
      </c>
      <c r="L59" cm="1">
        <f t="array" ref="L59">STOWA2024_NDJF_T(A59*60,K59,I59,J59,"")</f>
        <v>90635.399705191769</v>
      </c>
      <c r="M59">
        <f t="shared" si="17"/>
        <v>1.1033216637789243E-5</v>
      </c>
    </row>
    <row r="60" spans="1:13" x14ac:dyDescent="0.3">
      <c r="A60">
        <v>24</v>
      </c>
      <c r="B60">
        <f t="shared" si="14"/>
        <v>3.1237248131641969E-6</v>
      </c>
      <c r="C60">
        <f t="shared" si="10"/>
        <v>3.1237248131641969E-6</v>
      </c>
      <c r="D60" t="s">
        <v>30</v>
      </c>
      <c r="E60" t="s">
        <v>19</v>
      </c>
      <c r="F60">
        <v>1</v>
      </c>
      <c r="G60">
        <f t="shared" si="15"/>
        <v>145</v>
      </c>
      <c r="I60">
        <v>2050</v>
      </c>
      <c r="J60" t="s">
        <v>31</v>
      </c>
      <c r="K60">
        <f t="shared" si="16"/>
        <v>147.5</v>
      </c>
      <c r="L60" cm="1">
        <f t="array" ref="L60">STOWA2024_NDJF_T(A60*60,K60,I60,J60,"")</f>
        <v>126430.37279419725</v>
      </c>
      <c r="M60">
        <f t="shared" si="17"/>
        <v>7.9094918246250462E-6</v>
      </c>
    </row>
    <row r="61" spans="1:13" x14ac:dyDescent="0.3">
      <c r="A61">
        <v>24</v>
      </c>
      <c r="B61">
        <f t="shared" si="14"/>
        <v>2.1943567015766703E-6</v>
      </c>
      <c r="C61">
        <f t="shared" si="10"/>
        <v>2.1943567015766703E-6</v>
      </c>
      <c r="D61" t="s">
        <v>30</v>
      </c>
      <c r="E61" t="s">
        <v>19</v>
      </c>
      <c r="F61">
        <v>1</v>
      </c>
      <c r="G61">
        <f t="shared" si="15"/>
        <v>150</v>
      </c>
      <c r="I61">
        <v>2050</v>
      </c>
      <c r="J61" t="s">
        <v>31</v>
      </c>
      <c r="K61">
        <f t="shared" si="16"/>
        <v>152.5</v>
      </c>
      <c r="L61" cm="1">
        <f t="array" ref="L61">STOWA2024_NDJF_T(A61*60,K61,I61,J61,"")</f>
        <v>174973.99072283239</v>
      </c>
      <c r="M61">
        <f t="shared" si="17"/>
        <v>5.7151351230483759E-6</v>
      </c>
    </row>
    <row r="62" spans="1:13" x14ac:dyDescent="0.3">
      <c r="A62">
        <v>24</v>
      </c>
      <c r="B62">
        <f t="shared" si="14"/>
        <v>1.5543814335131501E-6</v>
      </c>
      <c r="C62">
        <f t="shared" si="10"/>
        <v>1.5543814335131501E-6</v>
      </c>
      <c r="D62" t="s">
        <v>30</v>
      </c>
      <c r="E62" t="s">
        <v>19</v>
      </c>
      <c r="F62">
        <v>1</v>
      </c>
      <c r="G62">
        <f t="shared" si="15"/>
        <v>155</v>
      </c>
      <c r="I62">
        <v>2050</v>
      </c>
      <c r="J62" t="s">
        <v>31</v>
      </c>
      <c r="K62">
        <f t="shared" si="16"/>
        <v>157.5</v>
      </c>
      <c r="L62" cm="1">
        <f t="array" ref="L62">STOWA2024_NDJF_T(A62*60,K62,I62,J62,"")</f>
        <v>240341.07150228936</v>
      </c>
      <c r="M62">
        <f t="shared" si="17"/>
        <v>4.1607536895352258E-6</v>
      </c>
    </row>
    <row r="63" spans="1:13" x14ac:dyDescent="0.3">
      <c r="A63">
        <v>24</v>
      </c>
      <c r="B63" s="1">
        <f>M62</f>
        <v>4.1607536895352258E-6</v>
      </c>
      <c r="C63">
        <f t="shared" si="10"/>
        <v>4.1607536895352258E-6</v>
      </c>
      <c r="D63" t="s">
        <v>30</v>
      </c>
      <c r="E63" t="s">
        <v>19</v>
      </c>
      <c r="F63">
        <v>1</v>
      </c>
      <c r="G63">
        <f t="shared" si="15"/>
        <v>160</v>
      </c>
      <c r="I63">
        <v>2050</v>
      </c>
      <c r="J63" t="s">
        <v>31</v>
      </c>
      <c r="K63" s="1">
        <v>999</v>
      </c>
      <c r="L63" cm="1">
        <f t="array" ref="L63">STOWA2024_NDJF_T(A63*60,K63,I63,J63,"")</f>
        <v>619589071442709.25</v>
      </c>
      <c r="M63">
        <f>1/L63</f>
        <v>1.61397294770146E-15</v>
      </c>
    </row>
    <row r="64" spans="1:13" x14ac:dyDescent="0.3">
      <c r="A64">
        <v>48</v>
      </c>
      <c r="B64" s="1">
        <f>365.25*24/A64 - M64</f>
        <v>161.12508211599388</v>
      </c>
      <c r="C64">
        <f>B64</f>
        <v>161.12508211599388</v>
      </c>
      <c r="D64" t="s">
        <v>30</v>
      </c>
      <c r="E64" t="s">
        <v>19</v>
      </c>
      <c r="F64">
        <v>1</v>
      </c>
      <c r="G64">
        <v>10</v>
      </c>
      <c r="I64">
        <v>2050</v>
      </c>
      <c r="J64" t="s">
        <v>31</v>
      </c>
      <c r="K64" s="1">
        <v>12.5</v>
      </c>
      <c r="L64" cm="1">
        <f t="array" ref="L64">STOWA2024_NDJF_T(A64*60,K64,I64,J64,"")</f>
        <v>4.6511805551773956E-2</v>
      </c>
      <c r="M64">
        <f>1/L64</f>
        <v>21.49991788400612</v>
      </c>
    </row>
    <row r="65" spans="1:13" x14ac:dyDescent="0.3">
      <c r="A65">
        <v>48</v>
      </c>
      <c r="B65">
        <f t="shared" ref="B65:B69" si="18">M64-M65</f>
        <v>10.584497650487732</v>
      </c>
      <c r="C65">
        <f t="shared" ref="C65:C94" si="19">B65</f>
        <v>10.584497650487732</v>
      </c>
      <c r="D65" t="s">
        <v>30</v>
      </c>
      <c r="E65" t="s">
        <v>19</v>
      </c>
      <c r="F65">
        <v>1</v>
      </c>
      <c r="G65">
        <f t="shared" ref="G65:G69" si="20">G64+5</f>
        <v>15</v>
      </c>
      <c r="I65">
        <v>2050</v>
      </c>
      <c r="J65" t="s">
        <v>31</v>
      </c>
      <c r="K65">
        <f t="shared" ref="K65:K69" si="21">AVERAGE(G65:G66)</f>
        <v>17.5</v>
      </c>
      <c r="L65" cm="1">
        <f t="array" ref="L65">STOWA2024_NDJF_T(A65*60,K65,I65,J65,"")</f>
        <v>9.1613513598795104E-2</v>
      </c>
      <c r="M65">
        <f t="shared" ref="M65:M69" si="22">1/L65</f>
        <v>10.915420233518388</v>
      </c>
    </row>
    <row r="66" spans="1:13" x14ac:dyDescent="0.3">
      <c r="A66">
        <v>48</v>
      </c>
      <c r="B66">
        <f t="shared" si="18"/>
        <v>5.2344825475284509</v>
      </c>
      <c r="C66">
        <f t="shared" si="19"/>
        <v>5.2344825475284509</v>
      </c>
      <c r="D66" t="s">
        <v>30</v>
      </c>
      <c r="E66" t="s">
        <v>19</v>
      </c>
      <c r="F66">
        <v>1</v>
      </c>
      <c r="G66">
        <f t="shared" si="20"/>
        <v>20</v>
      </c>
      <c r="I66">
        <v>2050</v>
      </c>
      <c r="J66" t="s">
        <v>31</v>
      </c>
      <c r="K66">
        <f t="shared" si="21"/>
        <v>22.5</v>
      </c>
      <c r="L66" cm="1">
        <f t="array" ref="L66">STOWA2024_NDJF_T(A66*60,K66,I66,J66,"")</f>
        <v>0.17602727846604502</v>
      </c>
      <c r="M66">
        <f t="shared" si="22"/>
        <v>5.680937685989937</v>
      </c>
    </row>
    <row r="67" spans="1:13" x14ac:dyDescent="0.3">
      <c r="A67">
        <v>48</v>
      </c>
      <c r="B67">
        <f t="shared" si="18"/>
        <v>2.6554087639656943</v>
      </c>
      <c r="C67">
        <f t="shared" si="19"/>
        <v>2.6554087639656943</v>
      </c>
      <c r="D67" t="s">
        <v>30</v>
      </c>
      <c r="E67" t="s">
        <v>19</v>
      </c>
      <c r="F67">
        <v>1</v>
      </c>
      <c r="G67">
        <f t="shared" si="20"/>
        <v>25</v>
      </c>
      <c r="I67">
        <v>2050</v>
      </c>
      <c r="J67" t="s">
        <v>31</v>
      </c>
      <c r="K67">
        <f t="shared" si="21"/>
        <v>27.5</v>
      </c>
      <c r="L67" cm="1">
        <f t="array" ref="L67">STOWA2024_NDJF_T(A67*60,K67,I67,J67,"")</f>
        <v>0.33052072076407252</v>
      </c>
      <c r="M67">
        <f t="shared" si="22"/>
        <v>3.0255289220242427</v>
      </c>
    </row>
    <row r="68" spans="1:13" x14ac:dyDescent="0.3">
      <c r="A68">
        <v>48</v>
      </c>
      <c r="B68">
        <f t="shared" si="18"/>
        <v>1.3792030796628811</v>
      </c>
      <c r="C68">
        <f t="shared" si="19"/>
        <v>1.3792030796628811</v>
      </c>
      <c r="D68" t="s">
        <v>30</v>
      </c>
      <c r="E68" t="s">
        <v>19</v>
      </c>
      <c r="F68">
        <v>1</v>
      </c>
      <c r="G68">
        <f t="shared" si="20"/>
        <v>30</v>
      </c>
      <c r="I68">
        <v>2050</v>
      </c>
      <c r="J68" t="s">
        <v>31</v>
      </c>
      <c r="K68">
        <f t="shared" si="21"/>
        <v>32.5</v>
      </c>
      <c r="L68" cm="1">
        <f t="array" ref="L68">STOWA2024_NDJF_T(A68*60,K68,I68,J68,"")</f>
        <v>0.60741317075219925</v>
      </c>
      <c r="M68">
        <f t="shared" si="22"/>
        <v>1.6463258423613616</v>
      </c>
    </row>
    <row r="69" spans="1:13" x14ac:dyDescent="0.3">
      <c r="A69">
        <v>48</v>
      </c>
      <c r="B69">
        <f t="shared" si="18"/>
        <v>0.73223755883800168</v>
      </c>
      <c r="C69">
        <f t="shared" si="19"/>
        <v>0.73223755883800168</v>
      </c>
      <c r="D69" t="s">
        <v>30</v>
      </c>
      <c r="E69" t="s">
        <v>19</v>
      </c>
      <c r="F69">
        <v>1</v>
      </c>
      <c r="G69">
        <f t="shared" si="20"/>
        <v>35</v>
      </c>
      <c r="I69">
        <v>2050</v>
      </c>
      <c r="J69" t="s">
        <v>31</v>
      </c>
      <c r="K69">
        <f t="shared" si="21"/>
        <v>37.5</v>
      </c>
      <c r="L69" cm="1">
        <f t="array" ref="L69">STOWA2024_NDJF_T(A69*60,K69,I69,J69,"")</f>
        <v>1.0939862352742262</v>
      </c>
      <c r="M69">
        <f t="shared" si="22"/>
        <v>0.91408828352335991</v>
      </c>
    </row>
    <row r="70" spans="1:13" x14ac:dyDescent="0.3">
      <c r="A70">
        <v>48</v>
      </c>
      <c r="B70">
        <f>M69-M70</f>
        <v>0.39699503038113493</v>
      </c>
      <c r="C70">
        <f t="shared" si="19"/>
        <v>0.39699503038113493</v>
      </c>
      <c r="D70" t="s">
        <v>30</v>
      </c>
      <c r="E70" t="s">
        <v>19</v>
      </c>
      <c r="F70">
        <v>1</v>
      </c>
      <c r="G70">
        <f>G69+5</f>
        <v>40</v>
      </c>
      <c r="I70">
        <v>2050</v>
      </c>
      <c r="J70" t="s">
        <v>31</v>
      </c>
      <c r="K70">
        <f>AVERAGE(G70:G71)</f>
        <v>42.5</v>
      </c>
      <c r="L70" cm="1">
        <f t="array" ref="L70">STOWA2024_NDJF_T(A70*60,K70,I70,J70,"")</f>
        <v>1.933887154634665</v>
      </c>
      <c r="M70">
        <f>1/L70</f>
        <v>0.51709325314222498</v>
      </c>
    </row>
    <row r="71" spans="1:13" x14ac:dyDescent="0.3">
      <c r="A71">
        <v>48</v>
      </c>
      <c r="B71">
        <f t="shared" ref="B71:B93" si="23">M70-M71</f>
        <v>0.21937908834979919</v>
      </c>
      <c r="C71">
        <f t="shared" si="19"/>
        <v>0.21937908834979919</v>
      </c>
      <c r="D71" t="s">
        <v>30</v>
      </c>
      <c r="E71" t="s">
        <v>19</v>
      </c>
      <c r="F71">
        <v>1</v>
      </c>
      <c r="G71">
        <f t="shared" ref="G71:G94" si="24">G70+5</f>
        <v>45</v>
      </c>
      <c r="I71">
        <v>2050</v>
      </c>
      <c r="J71" t="s">
        <v>31</v>
      </c>
      <c r="K71">
        <f t="shared" ref="K71:K93" si="25">AVERAGE(G71:G72)</f>
        <v>47.5</v>
      </c>
      <c r="L71" cm="1">
        <f t="array" ref="L71">STOWA2024_NDJF_T(A71*60,K71,I71,J71,"")</f>
        <v>3.3589265082406357</v>
      </c>
      <c r="M71">
        <f t="shared" ref="M71:M93" si="26">1/L71</f>
        <v>0.2977141647924258</v>
      </c>
    </row>
    <row r="72" spans="1:13" x14ac:dyDescent="0.3">
      <c r="A72">
        <v>48</v>
      </c>
      <c r="B72">
        <f t="shared" si="23"/>
        <v>0.12344463136324665</v>
      </c>
      <c r="C72">
        <f t="shared" si="19"/>
        <v>0.12344463136324665</v>
      </c>
      <c r="D72" t="s">
        <v>30</v>
      </c>
      <c r="E72" t="s">
        <v>19</v>
      </c>
      <c r="F72">
        <v>1</v>
      </c>
      <c r="G72">
        <f t="shared" si="24"/>
        <v>50</v>
      </c>
      <c r="I72">
        <v>2050</v>
      </c>
      <c r="J72" t="s">
        <v>31</v>
      </c>
      <c r="K72">
        <f t="shared" si="25"/>
        <v>52.5</v>
      </c>
      <c r="L72" cm="1">
        <f t="array" ref="L72">STOWA2024_NDJF_T(A72*60,K72,I72,J72,"")</f>
        <v>5.7382376616414534</v>
      </c>
      <c r="M72">
        <f t="shared" si="26"/>
        <v>0.17426953342917914</v>
      </c>
    </row>
    <row r="73" spans="1:13" x14ac:dyDescent="0.3">
      <c r="A73">
        <v>48</v>
      </c>
      <c r="B73">
        <f t="shared" si="23"/>
        <v>7.0656887318030548E-2</v>
      </c>
      <c r="C73">
        <f t="shared" si="19"/>
        <v>7.0656887318030548E-2</v>
      </c>
      <c r="D73" t="s">
        <v>30</v>
      </c>
      <c r="E73" t="s">
        <v>19</v>
      </c>
      <c r="F73">
        <v>1</v>
      </c>
      <c r="G73">
        <f t="shared" si="24"/>
        <v>55</v>
      </c>
      <c r="I73">
        <v>2050</v>
      </c>
      <c r="J73" t="s">
        <v>31</v>
      </c>
      <c r="K73">
        <f t="shared" si="25"/>
        <v>57.5</v>
      </c>
      <c r="L73" cm="1">
        <f t="array" ref="L73">STOWA2024_NDJF_T(A73*60,K73,I73,J73,"")</f>
        <v>9.6513315462213765</v>
      </c>
      <c r="M73">
        <f t="shared" si="26"/>
        <v>0.10361264611114859</v>
      </c>
    </row>
    <row r="74" spans="1:13" x14ac:dyDescent="0.3">
      <c r="A74">
        <v>48</v>
      </c>
      <c r="B74">
        <f t="shared" si="23"/>
        <v>4.109657549266077E-2</v>
      </c>
      <c r="C74">
        <f t="shared" si="19"/>
        <v>4.109657549266077E-2</v>
      </c>
      <c r="D74" t="s">
        <v>30</v>
      </c>
      <c r="E74" t="s">
        <v>19</v>
      </c>
      <c r="F74">
        <v>1</v>
      </c>
      <c r="G74">
        <f t="shared" si="24"/>
        <v>60</v>
      </c>
      <c r="I74">
        <v>2050</v>
      </c>
      <c r="J74" t="s">
        <v>31</v>
      </c>
      <c r="K74">
        <f t="shared" si="25"/>
        <v>62.5</v>
      </c>
      <c r="L74" cm="1">
        <f t="array" ref="L74">STOWA2024_NDJF_T(A74*60,K74,I74,J74,"")</f>
        <v>15.995886979247715</v>
      </c>
      <c r="M74">
        <f t="shared" si="26"/>
        <v>6.2516070618487823E-2</v>
      </c>
    </row>
    <row r="75" spans="1:13" x14ac:dyDescent="0.3">
      <c r="A75">
        <v>48</v>
      </c>
      <c r="B75">
        <f t="shared" si="23"/>
        <v>2.4267798048154592E-2</v>
      </c>
      <c r="C75">
        <f t="shared" si="19"/>
        <v>2.4267798048154592E-2</v>
      </c>
      <c r="D75" t="s">
        <v>30</v>
      </c>
      <c r="E75" t="s">
        <v>19</v>
      </c>
      <c r="F75">
        <v>1</v>
      </c>
      <c r="G75">
        <f t="shared" si="24"/>
        <v>65</v>
      </c>
      <c r="I75">
        <v>2050</v>
      </c>
      <c r="J75" t="s">
        <v>31</v>
      </c>
      <c r="K75">
        <f t="shared" si="25"/>
        <v>67.5</v>
      </c>
      <c r="L75" cm="1">
        <f t="array" ref="L75">STOWA2024_NDJF_T(A75*60,K75,I75,J75,"")</f>
        <v>26.144971597374486</v>
      </c>
      <c r="M75">
        <f t="shared" si="26"/>
        <v>3.8248272570333232E-2</v>
      </c>
    </row>
    <row r="76" spans="1:13" x14ac:dyDescent="0.3">
      <c r="A76">
        <v>48</v>
      </c>
      <c r="B76">
        <f t="shared" si="23"/>
        <v>1.4537538543927097E-2</v>
      </c>
      <c r="C76">
        <f t="shared" si="19"/>
        <v>1.4537538543927097E-2</v>
      </c>
      <c r="D76" t="s">
        <v>30</v>
      </c>
      <c r="E76" t="s">
        <v>19</v>
      </c>
      <c r="F76">
        <v>1</v>
      </c>
      <c r="G76">
        <f t="shared" si="24"/>
        <v>70</v>
      </c>
      <c r="I76">
        <v>2050</v>
      </c>
      <c r="J76" t="s">
        <v>31</v>
      </c>
      <c r="K76">
        <f t="shared" si="25"/>
        <v>72.5</v>
      </c>
      <c r="L76" cm="1">
        <f t="array" ref="L76">STOWA2024_NDJF_T(A76*60,K76,I76,J76,"")</f>
        <v>42.174991246003664</v>
      </c>
      <c r="M76">
        <f t="shared" si="26"/>
        <v>2.3710734026406135E-2</v>
      </c>
    </row>
    <row r="77" spans="1:13" x14ac:dyDescent="0.3">
      <c r="A77">
        <v>48</v>
      </c>
      <c r="B77">
        <f t="shared" si="23"/>
        <v>8.8276337788077818E-3</v>
      </c>
      <c r="C77">
        <f t="shared" si="19"/>
        <v>8.8276337788077818E-3</v>
      </c>
      <c r="D77" t="s">
        <v>30</v>
      </c>
      <c r="E77" t="s">
        <v>19</v>
      </c>
      <c r="F77">
        <v>1</v>
      </c>
      <c r="G77">
        <f t="shared" si="24"/>
        <v>75</v>
      </c>
      <c r="I77">
        <v>2050</v>
      </c>
      <c r="J77" t="s">
        <v>31</v>
      </c>
      <c r="K77">
        <f t="shared" si="25"/>
        <v>77.5</v>
      </c>
      <c r="L77" cm="1">
        <f t="array" ref="L77">STOWA2024_NDJF_T(A77*60,K77,I77,J77,"")</f>
        <v>67.190301977665399</v>
      </c>
      <c r="M77">
        <f t="shared" si="26"/>
        <v>1.4883100247598353E-2</v>
      </c>
    </row>
    <row r="78" spans="1:13" x14ac:dyDescent="0.3">
      <c r="A78">
        <v>48</v>
      </c>
      <c r="B78">
        <f t="shared" si="23"/>
        <v>5.4297452751007041E-3</v>
      </c>
      <c r="C78">
        <f t="shared" si="19"/>
        <v>5.4297452751007041E-3</v>
      </c>
      <c r="D78" t="s">
        <v>30</v>
      </c>
      <c r="E78" t="s">
        <v>19</v>
      </c>
      <c r="F78">
        <v>1</v>
      </c>
      <c r="G78">
        <f t="shared" si="24"/>
        <v>80</v>
      </c>
      <c r="I78">
        <v>2050</v>
      </c>
      <c r="J78" t="s">
        <v>31</v>
      </c>
      <c r="K78">
        <f t="shared" si="25"/>
        <v>82.5</v>
      </c>
      <c r="L78" cm="1">
        <f t="array" ref="L78">STOWA2024_NDJF_T(A78*60,K78,I78,J78,"")</f>
        <v>105.78255052404874</v>
      </c>
      <c r="M78">
        <f t="shared" si="26"/>
        <v>9.453354972497649E-3</v>
      </c>
    </row>
    <row r="79" spans="1:13" x14ac:dyDescent="0.3">
      <c r="A79">
        <v>48</v>
      </c>
      <c r="B79">
        <f t="shared" si="23"/>
        <v>3.3809659415407877E-3</v>
      </c>
      <c r="C79">
        <f t="shared" si="19"/>
        <v>3.3809659415407877E-3</v>
      </c>
      <c r="D79" t="s">
        <v>30</v>
      </c>
      <c r="E79" t="s">
        <v>19</v>
      </c>
      <c r="F79">
        <v>1</v>
      </c>
      <c r="G79">
        <f t="shared" si="24"/>
        <v>85</v>
      </c>
      <c r="I79">
        <v>2050</v>
      </c>
      <c r="J79" t="s">
        <v>31</v>
      </c>
      <c r="K79">
        <f t="shared" si="25"/>
        <v>87.5</v>
      </c>
      <c r="L79" cm="1">
        <f t="array" ref="L79">STOWA2024_NDJF_T(A79*60,K79,I79,J79,"")</f>
        <v>164.67983110140494</v>
      </c>
      <c r="M79">
        <f t="shared" si="26"/>
        <v>6.0723890309568613E-3</v>
      </c>
    </row>
    <row r="80" spans="1:13" x14ac:dyDescent="0.3">
      <c r="A80">
        <v>48</v>
      </c>
      <c r="B80">
        <f t="shared" si="23"/>
        <v>2.1297584165730302E-3</v>
      </c>
      <c r="C80">
        <f t="shared" si="19"/>
        <v>2.1297584165730302E-3</v>
      </c>
      <c r="D80" t="s">
        <v>30</v>
      </c>
      <c r="E80" t="s">
        <v>19</v>
      </c>
      <c r="F80">
        <v>1</v>
      </c>
      <c r="G80">
        <f t="shared" si="24"/>
        <v>90</v>
      </c>
      <c r="I80">
        <v>2050</v>
      </c>
      <c r="J80" t="s">
        <v>31</v>
      </c>
      <c r="K80">
        <f t="shared" si="25"/>
        <v>92.5</v>
      </c>
      <c r="L80" cm="1">
        <f t="array" ref="L80">STOWA2024_NDJF_T(A80*60,K80,I80,J80,"")</f>
        <v>253.63776062401519</v>
      </c>
      <c r="M80">
        <f t="shared" si="26"/>
        <v>3.9426306143838311E-3</v>
      </c>
    </row>
    <row r="81" spans="1:13" x14ac:dyDescent="0.3">
      <c r="A81">
        <v>48</v>
      </c>
      <c r="B81">
        <f t="shared" si="23"/>
        <v>1.3565509154437943E-3</v>
      </c>
      <c r="C81">
        <f t="shared" si="19"/>
        <v>1.3565509154437943E-3</v>
      </c>
      <c r="D81" t="s">
        <v>30</v>
      </c>
      <c r="E81" t="s">
        <v>19</v>
      </c>
      <c r="F81">
        <v>1</v>
      </c>
      <c r="G81">
        <f t="shared" si="24"/>
        <v>95</v>
      </c>
      <c r="I81">
        <v>2050</v>
      </c>
      <c r="J81" t="s">
        <v>31</v>
      </c>
      <c r="K81">
        <f t="shared" si="25"/>
        <v>97.5</v>
      </c>
      <c r="L81" cm="1">
        <f t="array" ref="L81">STOWA2024_NDJF_T(A81*60,K81,I81,J81,"")</f>
        <v>386.68568505830376</v>
      </c>
      <c r="M81">
        <f t="shared" si="26"/>
        <v>2.5860796989400367E-3</v>
      </c>
    </row>
    <row r="82" spans="1:13" x14ac:dyDescent="0.3">
      <c r="A82">
        <v>48</v>
      </c>
      <c r="B82">
        <f t="shared" si="23"/>
        <v>8.7321648767502711E-4</v>
      </c>
      <c r="C82">
        <f t="shared" si="19"/>
        <v>8.7321648767502711E-4</v>
      </c>
      <c r="D82" t="s">
        <v>30</v>
      </c>
      <c r="E82" t="s">
        <v>19</v>
      </c>
      <c r="F82">
        <v>1</v>
      </c>
      <c r="G82">
        <f t="shared" si="24"/>
        <v>100</v>
      </c>
      <c r="I82">
        <v>2050</v>
      </c>
      <c r="J82" t="s">
        <v>31</v>
      </c>
      <c r="K82">
        <f t="shared" si="25"/>
        <v>102.5</v>
      </c>
      <c r="L82" cm="1">
        <f t="array" ref="L82">STOWA2024_NDJF_T(A82*60,K82,I82,J82,"")</f>
        <v>583.81778149199954</v>
      </c>
      <c r="M82">
        <f t="shared" si="26"/>
        <v>1.7128632112650096E-3</v>
      </c>
    </row>
    <row r="83" spans="1:13" x14ac:dyDescent="0.3">
      <c r="A83">
        <v>48</v>
      </c>
      <c r="B83">
        <f t="shared" si="23"/>
        <v>5.6777772562264638E-4</v>
      </c>
      <c r="C83">
        <f t="shared" si="19"/>
        <v>5.6777772562264638E-4</v>
      </c>
      <c r="D83" t="s">
        <v>30</v>
      </c>
      <c r="E83" t="s">
        <v>19</v>
      </c>
      <c r="F83">
        <v>1</v>
      </c>
      <c r="G83">
        <f t="shared" si="24"/>
        <v>105</v>
      </c>
      <c r="I83">
        <v>2050</v>
      </c>
      <c r="J83" t="s">
        <v>31</v>
      </c>
      <c r="K83">
        <f t="shared" si="25"/>
        <v>107.5</v>
      </c>
      <c r="L83" cm="1">
        <f t="array" ref="L83">STOWA2024_NDJF_T(A83*60,K83,I83,J83,"")</f>
        <v>873.29724508648883</v>
      </c>
      <c r="M83">
        <f t="shared" si="26"/>
        <v>1.1450854856423632E-3</v>
      </c>
    </row>
    <row r="84" spans="1:13" x14ac:dyDescent="0.3">
      <c r="A84">
        <v>48</v>
      </c>
      <c r="B84">
        <f t="shared" si="23"/>
        <v>3.7274341472706804E-4</v>
      </c>
      <c r="C84">
        <f t="shared" si="19"/>
        <v>3.7274341472706804E-4</v>
      </c>
      <c r="D84" t="s">
        <v>30</v>
      </c>
      <c r="E84" t="s">
        <v>19</v>
      </c>
      <c r="F84">
        <v>1</v>
      </c>
      <c r="G84">
        <f t="shared" si="24"/>
        <v>110</v>
      </c>
      <c r="I84">
        <v>2050</v>
      </c>
      <c r="J84" t="s">
        <v>31</v>
      </c>
      <c r="K84">
        <f t="shared" si="25"/>
        <v>112.5</v>
      </c>
      <c r="L84" cm="1">
        <f t="array" ref="L84">STOWA2024_NDJF_T(A84*60,K84,I84,J84,"")</f>
        <v>1294.7630818749903</v>
      </c>
      <c r="M84">
        <f t="shared" si="26"/>
        <v>7.723420709152952E-4</v>
      </c>
    </row>
    <row r="85" spans="1:13" x14ac:dyDescent="0.3">
      <c r="A85">
        <v>48</v>
      </c>
      <c r="B85">
        <f t="shared" si="23"/>
        <v>2.4696435143035651E-4</v>
      </c>
      <c r="C85">
        <f t="shared" si="19"/>
        <v>2.4696435143035651E-4</v>
      </c>
      <c r="D85" t="s">
        <v>30</v>
      </c>
      <c r="E85" t="s">
        <v>19</v>
      </c>
      <c r="F85">
        <v>1</v>
      </c>
      <c r="G85">
        <f t="shared" si="24"/>
        <v>115</v>
      </c>
      <c r="I85">
        <v>2050</v>
      </c>
      <c r="J85" t="s">
        <v>31</v>
      </c>
      <c r="K85">
        <f t="shared" si="25"/>
        <v>117.5</v>
      </c>
      <c r="L85" cm="1">
        <f t="array" ref="L85">STOWA2024_NDJF_T(A85*60,K85,I85,J85,"")</f>
        <v>1903.3924791869056</v>
      </c>
      <c r="M85">
        <f t="shared" si="26"/>
        <v>5.2537771948493869E-4</v>
      </c>
    </row>
    <row r="86" spans="1:13" x14ac:dyDescent="0.3">
      <c r="A86">
        <v>48</v>
      </c>
      <c r="B86">
        <f t="shared" si="23"/>
        <v>1.6507217845793343E-4</v>
      </c>
      <c r="C86">
        <f t="shared" si="19"/>
        <v>1.6507217845793343E-4</v>
      </c>
      <c r="D86" t="s">
        <v>30</v>
      </c>
      <c r="E86" t="s">
        <v>19</v>
      </c>
      <c r="F86">
        <v>1</v>
      </c>
      <c r="G86">
        <f t="shared" si="24"/>
        <v>120</v>
      </c>
      <c r="I86">
        <v>2050</v>
      </c>
      <c r="J86" t="s">
        <v>31</v>
      </c>
      <c r="K86">
        <f t="shared" si="25"/>
        <v>122.5</v>
      </c>
      <c r="L86" cm="1">
        <f t="array" ref="L86">STOWA2024_NDJF_T(A86*60,K86,I86,J86,"")</f>
        <v>2775.4222073566416</v>
      </c>
      <c r="M86">
        <f t="shared" si="26"/>
        <v>3.6030554102700526E-4</v>
      </c>
    </row>
    <row r="87" spans="1:13" x14ac:dyDescent="0.3">
      <c r="A87">
        <v>48</v>
      </c>
      <c r="B87">
        <f t="shared" si="23"/>
        <v>1.1127353277335864E-4</v>
      </c>
      <c r="C87">
        <f t="shared" si="19"/>
        <v>1.1127353277335864E-4</v>
      </c>
      <c r="D87" t="s">
        <v>30</v>
      </c>
      <c r="E87" t="s">
        <v>19</v>
      </c>
      <c r="F87">
        <v>1</v>
      </c>
      <c r="G87">
        <f t="shared" si="24"/>
        <v>125</v>
      </c>
      <c r="I87">
        <v>2050</v>
      </c>
      <c r="J87" t="s">
        <v>31</v>
      </c>
      <c r="K87">
        <f t="shared" si="25"/>
        <v>127.5</v>
      </c>
      <c r="L87" cm="1">
        <f t="array" ref="L87">STOWA2024_NDJF_T(A87*60,K87,I87,J87,"")</f>
        <v>4015.548069553653</v>
      </c>
      <c r="M87">
        <f t="shared" si="26"/>
        <v>2.4903200825364662E-4</v>
      </c>
    </row>
    <row r="88" spans="1:13" x14ac:dyDescent="0.3">
      <c r="A88">
        <v>48</v>
      </c>
      <c r="B88">
        <f t="shared" si="23"/>
        <v>7.5615558911964467E-5</v>
      </c>
      <c r="C88">
        <f t="shared" si="19"/>
        <v>7.5615558911964467E-5</v>
      </c>
      <c r="D88" t="s">
        <v>30</v>
      </c>
      <c r="E88" t="s">
        <v>19</v>
      </c>
      <c r="F88">
        <v>1</v>
      </c>
      <c r="G88">
        <f t="shared" si="24"/>
        <v>130</v>
      </c>
      <c r="I88">
        <v>2050</v>
      </c>
      <c r="J88" t="s">
        <v>31</v>
      </c>
      <c r="K88">
        <f t="shared" si="25"/>
        <v>132.5</v>
      </c>
      <c r="L88" cm="1">
        <f t="array" ref="L88">STOWA2024_NDJF_T(A88*60,K88,I88,J88,"")</f>
        <v>5766.4656599542159</v>
      </c>
      <c r="M88">
        <f t="shared" si="26"/>
        <v>1.7341644934168216E-4</v>
      </c>
    </row>
    <row r="89" spans="1:13" x14ac:dyDescent="0.3">
      <c r="A89">
        <v>48</v>
      </c>
      <c r="B89">
        <f t="shared" si="23"/>
        <v>5.1783920473035252E-5</v>
      </c>
      <c r="C89">
        <f t="shared" si="19"/>
        <v>5.1783920473035252E-5</v>
      </c>
      <c r="D89" t="s">
        <v>30</v>
      </c>
      <c r="E89" t="s">
        <v>19</v>
      </c>
      <c r="F89">
        <v>1</v>
      </c>
      <c r="G89">
        <f t="shared" si="24"/>
        <v>135</v>
      </c>
      <c r="I89">
        <v>2050</v>
      </c>
      <c r="J89" t="s">
        <v>31</v>
      </c>
      <c r="K89">
        <f t="shared" si="25"/>
        <v>137.5</v>
      </c>
      <c r="L89" cm="1">
        <f t="array" ref="L89">STOWA2024_NDJF_T(A89*60,K89,I89,J89,"")</f>
        <v>8221.4849045843439</v>
      </c>
      <c r="M89">
        <f t="shared" si="26"/>
        <v>1.2163252886864691E-4</v>
      </c>
    </row>
    <row r="90" spans="1:13" x14ac:dyDescent="0.3">
      <c r="A90">
        <v>48</v>
      </c>
      <c r="B90">
        <f t="shared" si="23"/>
        <v>3.5729365265197723E-5</v>
      </c>
      <c r="C90">
        <f t="shared" si="19"/>
        <v>3.5729365265197723E-5</v>
      </c>
      <c r="D90" t="s">
        <v>30</v>
      </c>
      <c r="E90" t="s">
        <v>19</v>
      </c>
      <c r="F90">
        <v>1</v>
      </c>
      <c r="G90">
        <f t="shared" si="24"/>
        <v>140</v>
      </c>
      <c r="I90">
        <v>2050</v>
      </c>
      <c r="J90" t="s">
        <v>31</v>
      </c>
      <c r="K90">
        <f t="shared" si="25"/>
        <v>142.5</v>
      </c>
      <c r="L90" cm="1">
        <f t="array" ref="L90">STOWA2024_NDJF_T(A90*60,K90,I90,J90,"")</f>
        <v>11641.01481310111</v>
      </c>
      <c r="M90">
        <f t="shared" si="26"/>
        <v>8.5903163603449182E-5</v>
      </c>
    </row>
    <row r="91" spans="1:13" x14ac:dyDescent="0.3">
      <c r="A91">
        <v>48</v>
      </c>
      <c r="B91">
        <f t="shared" si="23"/>
        <v>2.4829864265123189E-5</v>
      </c>
      <c r="C91">
        <f t="shared" si="19"/>
        <v>2.4829864265123189E-5</v>
      </c>
      <c r="D91" t="s">
        <v>30</v>
      </c>
      <c r="E91" t="s">
        <v>19</v>
      </c>
      <c r="F91">
        <v>1</v>
      </c>
      <c r="G91">
        <f t="shared" si="24"/>
        <v>145</v>
      </c>
      <c r="I91">
        <v>2050</v>
      </c>
      <c r="J91" t="s">
        <v>31</v>
      </c>
      <c r="K91">
        <f t="shared" si="25"/>
        <v>147.5</v>
      </c>
      <c r="L91" cm="1">
        <f t="array" ref="L91">STOWA2024_NDJF_T(A91*60,K91,I91,J91,"")</f>
        <v>16373.767437392384</v>
      </c>
      <c r="M91">
        <f t="shared" si="26"/>
        <v>6.1073299338325993E-5</v>
      </c>
    </row>
    <row r="92" spans="1:13" x14ac:dyDescent="0.3">
      <c r="A92">
        <v>48</v>
      </c>
      <c r="B92">
        <f t="shared" si="23"/>
        <v>1.7374112944164085E-5</v>
      </c>
      <c r="C92">
        <f t="shared" si="19"/>
        <v>1.7374112944164085E-5</v>
      </c>
      <c r="D92" t="s">
        <v>30</v>
      </c>
      <c r="E92" t="s">
        <v>19</v>
      </c>
      <c r="F92">
        <v>1</v>
      </c>
      <c r="G92">
        <f t="shared" si="24"/>
        <v>150</v>
      </c>
      <c r="I92">
        <v>2050</v>
      </c>
      <c r="J92" t="s">
        <v>31</v>
      </c>
      <c r="K92">
        <f t="shared" si="25"/>
        <v>152.5</v>
      </c>
      <c r="L92" cm="1">
        <f t="array" ref="L92">STOWA2024_NDJF_T(A92*60,K92,I92,J92,"")</f>
        <v>22883.721243231139</v>
      </c>
      <c r="M92">
        <f t="shared" si="26"/>
        <v>4.3699186394161908E-5</v>
      </c>
    </row>
    <row r="93" spans="1:13" x14ac:dyDescent="0.3">
      <c r="A93">
        <v>48</v>
      </c>
      <c r="B93">
        <f t="shared" si="23"/>
        <v>1.223834694020996E-5</v>
      </c>
      <c r="C93">
        <f t="shared" si="19"/>
        <v>1.223834694020996E-5</v>
      </c>
      <c r="D93" t="s">
        <v>30</v>
      </c>
      <c r="E93" t="s">
        <v>19</v>
      </c>
      <c r="F93">
        <v>1</v>
      </c>
      <c r="G93">
        <f t="shared" si="24"/>
        <v>155</v>
      </c>
      <c r="I93">
        <v>2050</v>
      </c>
      <c r="J93" t="s">
        <v>31</v>
      </c>
      <c r="K93">
        <f t="shared" si="25"/>
        <v>157.5</v>
      </c>
      <c r="L93" cm="1">
        <f t="array" ref="L93">STOWA2024_NDJF_T(A93*60,K93,I93,J93,"")</f>
        <v>31785.547282158906</v>
      </c>
      <c r="M93">
        <f t="shared" si="26"/>
        <v>3.1460839453951948E-5</v>
      </c>
    </row>
    <row r="94" spans="1:13" x14ac:dyDescent="0.3">
      <c r="A94">
        <v>48</v>
      </c>
      <c r="B94" s="1">
        <f>M93</f>
        <v>3.1460839453951948E-5</v>
      </c>
      <c r="C94">
        <f t="shared" si="19"/>
        <v>3.1460839453951948E-5</v>
      </c>
      <c r="D94" t="s">
        <v>30</v>
      </c>
      <c r="E94" t="s">
        <v>19</v>
      </c>
      <c r="F94">
        <v>1</v>
      </c>
      <c r="G94">
        <f t="shared" si="24"/>
        <v>160</v>
      </c>
      <c r="I94">
        <v>2050</v>
      </c>
      <c r="J94" t="s">
        <v>31</v>
      </c>
      <c r="K94" s="1">
        <v>999</v>
      </c>
      <c r="L94" cm="1">
        <f t="array" ref="L94">STOWA2024_NDJF_T(A94*60,K94,I94,J94,"")</f>
        <v>2561776144778366</v>
      </c>
      <c r="M94">
        <f>1/L94</f>
        <v>3.9035416971864878E-16</v>
      </c>
    </row>
    <row r="95" spans="1:13" x14ac:dyDescent="0.3">
      <c r="A95">
        <v>96</v>
      </c>
      <c r="B95" s="1">
        <f>365.25*24/A95 - M95</f>
        <v>63.724402543491159</v>
      </c>
      <c r="C95">
        <f>B95</f>
        <v>63.724402543491159</v>
      </c>
      <c r="D95" t="s">
        <v>30</v>
      </c>
      <c r="E95" t="s">
        <v>19</v>
      </c>
      <c r="F95">
        <v>1</v>
      </c>
      <c r="G95">
        <v>10</v>
      </c>
      <c r="I95">
        <v>2050</v>
      </c>
      <c r="J95" t="s">
        <v>31</v>
      </c>
      <c r="K95" s="1">
        <v>12.5</v>
      </c>
      <c r="L95" cm="1">
        <f t="array" ref="L95">STOWA2024_NDJF_T(A95*60,K95,I95,J95,"")</f>
        <v>3.6247515856301669E-2</v>
      </c>
      <c r="M95">
        <f>1/L95</f>
        <v>27.588097456508841</v>
      </c>
    </row>
    <row r="96" spans="1:13" x14ac:dyDescent="0.3">
      <c r="A96">
        <v>96</v>
      </c>
      <c r="B96">
        <f t="shared" ref="B96:B100" si="27">M95-M96</f>
        <v>10.170762237801156</v>
      </c>
      <c r="C96">
        <f t="shared" ref="C96:C125" si="28">B96</f>
        <v>10.170762237801156</v>
      </c>
      <c r="D96" t="s">
        <v>30</v>
      </c>
      <c r="E96" t="s">
        <v>19</v>
      </c>
      <c r="F96">
        <v>1</v>
      </c>
      <c r="G96">
        <f t="shared" ref="G96:G100" si="29">G95+5</f>
        <v>15</v>
      </c>
      <c r="I96">
        <v>2050</v>
      </c>
      <c r="J96" t="s">
        <v>31</v>
      </c>
      <c r="K96">
        <f t="shared" ref="K96:K100" si="30">AVERAGE(G96:G97)</f>
        <v>17.5</v>
      </c>
      <c r="L96" cm="1">
        <f t="array" ref="L96">STOWA2024_NDJF_T(A96*60,K96,I96,J96,"")</f>
        <v>5.7414064059920937E-2</v>
      </c>
      <c r="M96">
        <f t="shared" ref="M96:M100" si="31">1/L96</f>
        <v>17.417335218707684</v>
      </c>
    </row>
    <row r="97" spans="1:13" x14ac:dyDescent="0.3">
      <c r="A97">
        <v>96</v>
      </c>
      <c r="B97">
        <f t="shared" si="27"/>
        <v>6.3704339002536461</v>
      </c>
      <c r="C97">
        <f t="shared" si="28"/>
        <v>6.3704339002536461</v>
      </c>
      <c r="D97" t="s">
        <v>30</v>
      </c>
      <c r="E97" t="s">
        <v>19</v>
      </c>
      <c r="F97">
        <v>1</v>
      </c>
      <c r="G97">
        <f t="shared" si="29"/>
        <v>20</v>
      </c>
      <c r="I97">
        <v>2050</v>
      </c>
      <c r="J97" t="s">
        <v>31</v>
      </c>
      <c r="K97">
        <f t="shared" si="30"/>
        <v>22.5</v>
      </c>
      <c r="L97" cm="1">
        <f t="array" ref="L97">STOWA2024_NDJF_T(A97*60,K97,I97,J97,"")</f>
        <v>9.0523122382697746E-2</v>
      </c>
      <c r="M97">
        <f t="shared" si="31"/>
        <v>11.046901318454038</v>
      </c>
    </row>
    <row r="98" spans="1:13" x14ac:dyDescent="0.3">
      <c r="A98">
        <v>96</v>
      </c>
      <c r="B98">
        <f t="shared" si="27"/>
        <v>4.0086909182363364</v>
      </c>
      <c r="C98">
        <f t="shared" si="28"/>
        <v>4.0086909182363364</v>
      </c>
      <c r="D98" t="s">
        <v>30</v>
      </c>
      <c r="E98" t="s">
        <v>19</v>
      </c>
      <c r="F98">
        <v>1</v>
      </c>
      <c r="G98">
        <f t="shared" si="29"/>
        <v>25</v>
      </c>
      <c r="I98">
        <v>2050</v>
      </c>
      <c r="J98" t="s">
        <v>31</v>
      </c>
      <c r="K98">
        <f t="shared" si="30"/>
        <v>27.5</v>
      </c>
      <c r="L98" cm="1">
        <f t="array" ref="L98">STOWA2024_NDJF_T(A98*60,K98,I98,J98,"")</f>
        <v>0.1420815723225706</v>
      </c>
      <c r="M98">
        <f t="shared" si="31"/>
        <v>7.0382104002177019</v>
      </c>
    </row>
    <row r="99" spans="1:13" x14ac:dyDescent="0.3">
      <c r="A99">
        <v>96</v>
      </c>
      <c r="B99">
        <f t="shared" si="27"/>
        <v>2.5341531784647078</v>
      </c>
      <c r="C99">
        <f t="shared" si="28"/>
        <v>2.5341531784647078</v>
      </c>
      <c r="D99" t="s">
        <v>30</v>
      </c>
      <c r="E99" t="s">
        <v>19</v>
      </c>
      <c r="F99">
        <v>1</v>
      </c>
      <c r="G99">
        <f t="shared" si="29"/>
        <v>30</v>
      </c>
      <c r="I99">
        <v>2050</v>
      </c>
      <c r="J99" t="s">
        <v>31</v>
      </c>
      <c r="K99">
        <f t="shared" si="30"/>
        <v>32.5</v>
      </c>
      <c r="L99" cm="1">
        <f t="array" ref="L99">STOWA2024_NDJF_T(A99*60,K99,I99,J99,"")</f>
        <v>0.22202204607222922</v>
      </c>
      <c r="M99">
        <f t="shared" si="31"/>
        <v>4.5040572217529942</v>
      </c>
    </row>
    <row r="100" spans="1:13" x14ac:dyDescent="0.3">
      <c r="A100">
        <v>96</v>
      </c>
      <c r="B100">
        <f t="shared" si="27"/>
        <v>1.6091520425880828</v>
      </c>
      <c r="C100">
        <f t="shared" si="28"/>
        <v>1.6091520425880828</v>
      </c>
      <c r="D100" t="s">
        <v>30</v>
      </c>
      <c r="E100" t="s">
        <v>19</v>
      </c>
      <c r="F100">
        <v>1</v>
      </c>
      <c r="G100">
        <f t="shared" si="29"/>
        <v>35</v>
      </c>
      <c r="I100">
        <v>2050</v>
      </c>
      <c r="J100" t="s">
        <v>31</v>
      </c>
      <c r="K100">
        <f t="shared" si="30"/>
        <v>37.5</v>
      </c>
      <c r="L100" cm="1">
        <f t="array" ref="L100">STOWA2024_NDJF_T(A100*60,K100,I100,J100,"")</f>
        <v>0.34543445747278961</v>
      </c>
      <c r="M100">
        <f t="shared" si="31"/>
        <v>2.8949051791649114</v>
      </c>
    </row>
    <row r="101" spans="1:13" x14ac:dyDescent="0.3">
      <c r="A101">
        <v>96</v>
      </c>
      <c r="B101">
        <f>M100-M101</f>
        <v>1.0263167612645205</v>
      </c>
      <c r="C101">
        <f t="shared" si="28"/>
        <v>1.0263167612645205</v>
      </c>
      <c r="D101" t="s">
        <v>30</v>
      </c>
      <c r="E101" t="s">
        <v>19</v>
      </c>
      <c r="F101">
        <v>1</v>
      </c>
      <c r="G101">
        <f>G100+5</f>
        <v>40</v>
      </c>
      <c r="I101">
        <v>2050</v>
      </c>
      <c r="J101" t="s">
        <v>31</v>
      </c>
      <c r="K101">
        <f>AVERAGE(G101:G102)</f>
        <v>42.5</v>
      </c>
      <c r="L101" cm="1">
        <f t="array" ref="L101">STOWA2024_NDJF_T(A101*60,K101,I101,J101,"")</f>
        <v>0.53516332993417237</v>
      </c>
      <c r="M101">
        <f>1/L101</f>
        <v>1.8685884179003909</v>
      </c>
    </row>
    <row r="102" spans="1:13" x14ac:dyDescent="0.3">
      <c r="A102">
        <v>96</v>
      </c>
      <c r="B102">
        <f t="shared" ref="B102:B124" si="32">M101-M102</f>
        <v>0.65741627932199687</v>
      </c>
      <c r="C102">
        <f t="shared" si="28"/>
        <v>0.65741627932199687</v>
      </c>
      <c r="D102" t="s">
        <v>30</v>
      </c>
      <c r="E102" t="s">
        <v>19</v>
      </c>
      <c r="F102">
        <v>1</v>
      </c>
      <c r="G102">
        <f t="shared" ref="G102:G125" si="33">G101+5</f>
        <v>45</v>
      </c>
      <c r="I102">
        <v>2050</v>
      </c>
      <c r="J102" t="s">
        <v>31</v>
      </c>
      <c r="K102">
        <f t="shared" ref="K102:K124" si="34">AVERAGE(G102:G103)</f>
        <v>47.5</v>
      </c>
      <c r="L102" cm="1">
        <f t="array" ref="L102">STOWA2024_NDJF_T(A102*60,K102,I102,J102,"")</f>
        <v>0.82564646935632457</v>
      </c>
      <c r="M102">
        <f t="shared" ref="M102:M124" si="35">1/L102</f>
        <v>1.211172138578394</v>
      </c>
    </row>
    <row r="103" spans="1:13" x14ac:dyDescent="0.3">
      <c r="A103">
        <v>96</v>
      </c>
      <c r="B103">
        <f t="shared" si="32"/>
        <v>0.42282428891274304</v>
      </c>
      <c r="C103">
        <f t="shared" si="28"/>
        <v>0.42282428891274304</v>
      </c>
      <c r="D103" t="s">
        <v>30</v>
      </c>
      <c r="E103" t="s">
        <v>19</v>
      </c>
      <c r="F103">
        <v>1</v>
      </c>
      <c r="G103">
        <f t="shared" si="33"/>
        <v>50</v>
      </c>
      <c r="I103">
        <v>2050</v>
      </c>
      <c r="J103" t="s">
        <v>31</v>
      </c>
      <c r="K103">
        <f t="shared" si="34"/>
        <v>52.5</v>
      </c>
      <c r="L103" cm="1">
        <f t="array" ref="L103">STOWA2024_NDJF_T(A103*60,K103,I103,J103,"")</f>
        <v>1.2684755852687537</v>
      </c>
      <c r="M103">
        <f t="shared" si="35"/>
        <v>0.78834784966565097</v>
      </c>
    </row>
    <row r="104" spans="1:13" x14ac:dyDescent="0.3">
      <c r="A104">
        <v>96</v>
      </c>
      <c r="B104">
        <f t="shared" si="32"/>
        <v>0.27319045171122436</v>
      </c>
      <c r="C104">
        <f t="shared" si="28"/>
        <v>0.27319045171122436</v>
      </c>
      <c r="D104" t="s">
        <v>30</v>
      </c>
      <c r="E104" t="s">
        <v>19</v>
      </c>
      <c r="F104">
        <v>1</v>
      </c>
      <c r="G104">
        <f t="shared" si="33"/>
        <v>55</v>
      </c>
      <c r="I104">
        <v>2050</v>
      </c>
      <c r="J104" t="s">
        <v>31</v>
      </c>
      <c r="K104">
        <f t="shared" si="34"/>
        <v>57.5</v>
      </c>
      <c r="L104" cm="1">
        <f t="array" ref="L104">STOWA2024_NDJF_T(A104*60,K104,I104,J104,"")</f>
        <v>1.9411543034629293</v>
      </c>
      <c r="M104">
        <f t="shared" si="35"/>
        <v>0.51515739795442661</v>
      </c>
    </row>
    <row r="105" spans="1:13" x14ac:dyDescent="0.3">
      <c r="A105">
        <v>96</v>
      </c>
      <c r="B105">
        <f t="shared" si="32"/>
        <v>0.1771887379349702</v>
      </c>
      <c r="C105">
        <f t="shared" si="28"/>
        <v>0.1771887379349702</v>
      </c>
      <c r="D105" t="s">
        <v>30</v>
      </c>
      <c r="E105" t="s">
        <v>19</v>
      </c>
      <c r="F105">
        <v>1</v>
      </c>
      <c r="G105">
        <f t="shared" si="33"/>
        <v>60</v>
      </c>
      <c r="I105">
        <v>2050</v>
      </c>
      <c r="J105" t="s">
        <v>31</v>
      </c>
      <c r="K105">
        <f t="shared" si="34"/>
        <v>62.5</v>
      </c>
      <c r="L105" cm="1">
        <f t="array" ref="L105">STOWA2024_NDJF_T(A105*60,K105,I105,J105,"")</f>
        <v>2.9588542320534432</v>
      </c>
      <c r="M105">
        <f t="shared" si="35"/>
        <v>0.33796866001945641</v>
      </c>
    </row>
    <row r="106" spans="1:13" x14ac:dyDescent="0.3">
      <c r="A106">
        <v>96</v>
      </c>
      <c r="B106">
        <f t="shared" si="32"/>
        <v>0.11538561485234486</v>
      </c>
      <c r="C106">
        <f t="shared" si="28"/>
        <v>0.11538561485234486</v>
      </c>
      <c r="D106" t="s">
        <v>30</v>
      </c>
      <c r="E106" t="s">
        <v>19</v>
      </c>
      <c r="F106">
        <v>1</v>
      </c>
      <c r="G106">
        <f t="shared" si="33"/>
        <v>65</v>
      </c>
      <c r="I106">
        <v>2050</v>
      </c>
      <c r="J106" t="s">
        <v>31</v>
      </c>
      <c r="K106">
        <f t="shared" si="34"/>
        <v>67.5</v>
      </c>
      <c r="L106" cm="1">
        <f t="array" ref="L106">STOWA2024_NDJF_T(A106*60,K106,I106,J106,"")</f>
        <v>4.4927051799889659</v>
      </c>
      <c r="M106">
        <f t="shared" si="35"/>
        <v>0.22258304516711155</v>
      </c>
    </row>
    <row r="107" spans="1:13" x14ac:dyDescent="0.3">
      <c r="A107">
        <v>96</v>
      </c>
      <c r="B107">
        <f t="shared" si="32"/>
        <v>7.5433854285587243E-2</v>
      </c>
      <c r="C107">
        <f t="shared" si="28"/>
        <v>7.5433854285587243E-2</v>
      </c>
      <c r="D107" t="s">
        <v>30</v>
      </c>
      <c r="E107" t="s">
        <v>19</v>
      </c>
      <c r="F107">
        <v>1</v>
      </c>
      <c r="G107">
        <f t="shared" si="33"/>
        <v>70</v>
      </c>
      <c r="I107">
        <v>2050</v>
      </c>
      <c r="J107" t="s">
        <v>31</v>
      </c>
      <c r="K107">
        <f t="shared" si="34"/>
        <v>72.5</v>
      </c>
      <c r="L107" cm="1">
        <f t="array" ref="L107">STOWA2024_NDJF_T(A107*60,K107,I107,J107,"")</f>
        <v>6.7958239797943563</v>
      </c>
      <c r="M107">
        <f t="shared" si="35"/>
        <v>0.14714919088152431</v>
      </c>
    </row>
    <row r="108" spans="1:13" x14ac:dyDescent="0.3">
      <c r="A108">
        <v>96</v>
      </c>
      <c r="B108">
        <f t="shared" si="32"/>
        <v>4.9505368724528487E-2</v>
      </c>
      <c r="C108">
        <f t="shared" si="28"/>
        <v>4.9505368724528487E-2</v>
      </c>
      <c r="D108" t="s">
        <v>30</v>
      </c>
      <c r="E108" t="s">
        <v>19</v>
      </c>
      <c r="F108">
        <v>1</v>
      </c>
      <c r="G108">
        <f t="shared" si="33"/>
        <v>75</v>
      </c>
      <c r="I108">
        <v>2050</v>
      </c>
      <c r="J108" t="s">
        <v>31</v>
      </c>
      <c r="K108">
        <f t="shared" si="34"/>
        <v>77.5</v>
      </c>
      <c r="L108" cm="1">
        <f t="array" ref="L108">STOWA2024_NDJF_T(A108*60,K108,I108,J108,"")</f>
        <v>10.241303319652504</v>
      </c>
      <c r="M108">
        <f t="shared" si="35"/>
        <v>9.7643822156995824E-2</v>
      </c>
    </row>
    <row r="109" spans="1:13" x14ac:dyDescent="0.3">
      <c r="A109">
        <v>96</v>
      </c>
      <c r="B109">
        <f t="shared" si="32"/>
        <v>3.2611708137811973E-2</v>
      </c>
      <c r="C109">
        <f t="shared" si="28"/>
        <v>3.2611708137811973E-2</v>
      </c>
      <c r="D109" t="s">
        <v>30</v>
      </c>
      <c r="E109" t="s">
        <v>19</v>
      </c>
      <c r="F109">
        <v>1</v>
      </c>
      <c r="G109">
        <f t="shared" si="33"/>
        <v>80</v>
      </c>
      <c r="I109">
        <v>2050</v>
      </c>
      <c r="J109" t="s">
        <v>31</v>
      </c>
      <c r="K109">
        <f t="shared" si="34"/>
        <v>82.5</v>
      </c>
      <c r="L109" cm="1">
        <f t="array" ref="L109">STOWA2024_NDJF_T(A109*60,K109,I109,J109,"")</f>
        <v>15.377018186814743</v>
      </c>
      <c r="M109">
        <f t="shared" si="35"/>
        <v>6.5032114019183851E-2</v>
      </c>
    </row>
    <row r="110" spans="1:13" x14ac:dyDescent="0.3">
      <c r="A110">
        <v>96</v>
      </c>
      <c r="B110">
        <f t="shared" si="32"/>
        <v>2.1563587821536424E-2</v>
      </c>
      <c r="C110">
        <f t="shared" si="28"/>
        <v>2.1563587821536424E-2</v>
      </c>
      <c r="D110" t="s">
        <v>30</v>
      </c>
      <c r="E110" t="s">
        <v>19</v>
      </c>
      <c r="F110">
        <v>1</v>
      </c>
      <c r="G110">
        <f t="shared" si="33"/>
        <v>85</v>
      </c>
      <c r="I110">
        <v>2050</v>
      </c>
      <c r="J110" t="s">
        <v>31</v>
      </c>
      <c r="K110">
        <f t="shared" si="34"/>
        <v>87.5</v>
      </c>
      <c r="L110" cm="1">
        <f t="array" ref="L110">STOWA2024_NDJF_T(A110*60,K110,I110,J110,"")</f>
        <v>23.00515079469433</v>
      </c>
      <c r="M110">
        <f t="shared" si="35"/>
        <v>4.3468526197647427E-2</v>
      </c>
    </row>
    <row r="111" spans="1:13" x14ac:dyDescent="0.3">
      <c r="A111">
        <v>96</v>
      </c>
      <c r="B111">
        <f t="shared" si="32"/>
        <v>1.4310730300124093E-2</v>
      </c>
      <c r="C111">
        <f t="shared" si="28"/>
        <v>1.4310730300124093E-2</v>
      </c>
      <c r="D111" t="s">
        <v>30</v>
      </c>
      <c r="E111" t="s">
        <v>19</v>
      </c>
      <c r="F111">
        <v>1</v>
      </c>
      <c r="G111">
        <f t="shared" si="33"/>
        <v>90</v>
      </c>
      <c r="I111">
        <v>2050</v>
      </c>
      <c r="J111" t="s">
        <v>31</v>
      </c>
      <c r="K111">
        <f t="shared" si="34"/>
        <v>92.5</v>
      </c>
      <c r="L111" cm="1">
        <f t="array" ref="L111">STOWA2024_NDJF_T(A111*60,K111,I111,J111,"")</f>
        <v>34.296145137806526</v>
      </c>
      <c r="M111">
        <f t="shared" si="35"/>
        <v>2.9157795897523334E-2</v>
      </c>
    </row>
    <row r="112" spans="1:13" x14ac:dyDescent="0.3">
      <c r="A112">
        <v>96</v>
      </c>
      <c r="B112">
        <f t="shared" si="32"/>
        <v>9.5310584236039733E-3</v>
      </c>
      <c r="C112">
        <f t="shared" si="28"/>
        <v>9.5310584236039733E-3</v>
      </c>
      <c r="D112" t="s">
        <v>30</v>
      </c>
      <c r="E112" t="s">
        <v>19</v>
      </c>
      <c r="F112">
        <v>1</v>
      </c>
      <c r="G112">
        <f t="shared" si="33"/>
        <v>95</v>
      </c>
      <c r="I112">
        <v>2050</v>
      </c>
      <c r="J112" t="s">
        <v>31</v>
      </c>
      <c r="K112">
        <f t="shared" si="34"/>
        <v>97.5</v>
      </c>
      <c r="L112" cm="1">
        <f t="array" ref="L112">STOWA2024_NDJF_T(A112*60,K112,I112,J112,"")</f>
        <v>50.950903140617847</v>
      </c>
      <c r="M112">
        <f t="shared" si="35"/>
        <v>1.962673747391936E-2</v>
      </c>
    </row>
    <row r="113" spans="1:13" x14ac:dyDescent="0.3">
      <c r="A113">
        <v>96</v>
      </c>
      <c r="B113">
        <f t="shared" si="32"/>
        <v>6.3703452368789257E-3</v>
      </c>
      <c r="C113">
        <f t="shared" si="28"/>
        <v>6.3703452368789257E-3</v>
      </c>
      <c r="D113" t="s">
        <v>30</v>
      </c>
      <c r="E113" t="s">
        <v>19</v>
      </c>
      <c r="F113">
        <v>1</v>
      </c>
      <c r="G113">
        <f t="shared" si="33"/>
        <v>100</v>
      </c>
      <c r="I113">
        <v>2050</v>
      </c>
      <c r="J113" t="s">
        <v>31</v>
      </c>
      <c r="K113">
        <f t="shared" si="34"/>
        <v>102.5</v>
      </c>
      <c r="L113" cm="1">
        <f t="array" ref="L113">STOWA2024_NDJF_T(A113*60,K113,I113,J113,"")</f>
        <v>75.43530563359792</v>
      </c>
      <c r="M113">
        <f t="shared" si="35"/>
        <v>1.3256392237040435E-2</v>
      </c>
    </row>
    <row r="114" spans="1:13" x14ac:dyDescent="0.3">
      <c r="A114">
        <v>96</v>
      </c>
      <c r="B114">
        <f t="shared" si="32"/>
        <v>4.272572681987755E-3</v>
      </c>
      <c r="C114">
        <f t="shared" si="28"/>
        <v>4.272572681987755E-3</v>
      </c>
      <c r="D114" t="s">
        <v>30</v>
      </c>
      <c r="E114" t="s">
        <v>19</v>
      </c>
      <c r="F114">
        <v>1</v>
      </c>
      <c r="G114">
        <f t="shared" si="33"/>
        <v>105</v>
      </c>
      <c r="I114">
        <v>2050</v>
      </c>
      <c r="J114" t="s">
        <v>31</v>
      </c>
      <c r="K114">
        <f t="shared" si="34"/>
        <v>107.5</v>
      </c>
      <c r="L114" cm="1">
        <f t="array" ref="L114">STOWA2024_NDJF_T(A114*60,K114,I114,J114,"")</f>
        <v>111.31122946893785</v>
      </c>
      <c r="M114">
        <f t="shared" si="35"/>
        <v>8.9838195550526797E-3</v>
      </c>
    </row>
    <row r="115" spans="1:13" x14ac:dyDescent="0.3">
      <c r="A115">
        <v>96</v>
      </c>
      <c r="B115">
        <f t="shared" si="32"/>
        <v>2.8753781379886635E-3</v>
      </c>
      <c r="C115">
        <f t="shared" si="28"/>
        <v>2.8753781379886635E-3</v>
      </c>
      <c r="D115" t="s">
        <v>30</v>
      </c>
      <c r="E115" t="s">
        <v>19</v>
      </c>
      <c r="F115">
        <v>1</v>
      </c>
      <c r="G115">
        <f t="shared" si="33"/>
        <v>110</v>
      </c>
      <c r="I115">
        <v>2050</v>
      </c>
      <c r="J115" t="s">
        <v>31</v>
      </c>
      <c r="K115">
        <f t="shared" si="34"/>
        <v>112.5</v>
      </c>
      <c r="L115" cm="1">
        <f t="array" ref="L115">STOWA2024_NDJF_T(A115*60,K115,I115,J115,"")</f>
        <v>163.7078809017446</v>
      </c>
      <c r="M115">
        <f t="shared" si="35"/>
        <v>6.1084414170640162E-3</v>
      </c>
    </row>
    <row r="116" spans="1:13" x14ac:dyDescent="0.3">
      <c r="A116">
        <v>96</v>
      </c>
      <c r="B116">
        <f t="shared" si="32"/>
        <v>1.9415764910795941E-3</v>
      </c>
      <c r="C116">
        <f t="shared" si="28"/>
        <v>1.9415764910795941E-3</v>
      </c>
      <c r="D116" t="s">
        <v>30</v>
      </c>
      <c r="E116" t="s">
        <v>19</v>
      </c>
      <c r="F116">
        <v>1</v>
      </c>
      <c r="G116">
        <f t="shared" si="33"/>
        <v>115</v>
      </c>
      <c r="I116">
        <v>2050</v>
      </c>
      <c r="J116" t="s">
        <v>31</v>
      </c>
      <c r="K116">
        <f t="shared" si="34"/>
        <v>117.5</v>
      </c>
      <c r="L116" cm="1">
        <f t="array" ref="L116">STOWA2024_NDJF_T(A116*60,K116,I116,J116,"")</f>
        <v>239.98858080664803</v>
      </c>
      <c r="M116">
        <f t="shared" si="35"/>
        <v>4.1668649259844221E-3</v>
      </c>
    </row>
    <row r="117" spans="1:13" x14ac:dyDescent="0.3">
      <c r="A117">
        <v>96</v>
      </c>
      <c r="B117">
        <f t="shared" si="32"/>
        <v>1.3153572310136705E-3</v>
      </c>
      <c r="C117">
        <f t="shared" si="28"/>
        <v>1.3153572310136705E-3</v>
      </c>
      <c r="D117" t="s">
        <v>30</v>
      </c>
      <c r="E117" t="s">
        <v>19</v>
      </c>
      <c r="F117">
        <v>1</v>
      </c>
      <c r="G117">
        <f t="shared" si="33"/>
        <v>120</v>
      </c>
      <c r="I117">
        <v>2050</v>
      </c>
      <c r="J117" t="s">
        <v>31</v>
      </c>
      <c r="K117">
        <f t="shared" si="34"/>
        <v>122.5</v>
      </c>
      <c r="L117" cm="1">
        <f t="array" ref="L117">STOWA2024_NDJF_T(A117*60,K117,I117,J117,"")</f>
        <v>350.69167155456586</v>
      </c>
      <c r="M117">
        <f t="shared" si="35"/>
        <v>2.8515076949707516E-3</v>
      </c>
    </row>
    <row r="118" spans="1:13" x14ac:dyDescent="0.3">
      <c r="A118">
        <v>96</v>
      </c>
      <c r="B118">
        <f t="shared" si="32"/>
        <v>8.9400273971554627E-4</v>
      </c>
      <c r="C118">
        <f t="shared" si="28"/>
        <v>8.9400273971554627E-4</v>
      </c>
      <c r="D118" t="s">
        <v>30</v>
      </c>
      <c r="E118" t="s">
        <v>19</v>
      </c>
      <c r="F118">
        <v>1</v>
      </c>
      <c r="G118">
        <f t="shared" si="33"/>
        <v>125</v>
      </c>
      <c r="I118">
        <v>2050</v>
      </c>
      <c r="J118" t="s">
        <v>31</v>
      </c>
      <c r="K118">
        <f t="shared" si="34"/>
        <v>127.5</v>
      </c>
      <c r="L118" cm="1">
        <f t="array" ref="L118">STOWA2024_NDJF_T(A118*60,K118,I118,J118,"")</f>
        <v>510.85439008231134</v>
      </c>
      <c r="M118">
        <f t="shared" si="35"/>
        <v>1.9575049552552053E-3</v>
      </c>
    </row>
    <row r="119" spans="1:13" x14ac:dyDescent="0.3">
      <c r="A119">
        <v>96</v>
      </c>
      <c r="B119">
        <f t="shared" si="32"/>
        <v>6.0955183687013488E-4</v>
      </c>
      <c r="C119">
        <f t="shared" si="28"/>
        <v>6.0955183687013488E-4</v>
      </c>
      <c r="D119" t="s">
        <v>30</v>
      </c>
      <c r="E119" t="s">
        <v>19</v>
      </c>
      <c r="F119">
        <v>1</v>
      </c>
      <c r="G119">
        <f t="shared" si="33"/>
        <v>130</v>
      </c>
      <c r="I119">
        <v>2050</v>
      </c>
      <c r="J119" t="s">
        <v>31</v>
      </c>
      <c r="K119">
        <f t="shared" si="34"/>
        <v>132.5</v>
      </c>
      <c r="L119" cm="1">
        <f t="array" ref="L119">STOWA2024_NDJF_T(A119*60,K119,I119,J119,"")</f>
        <v>741.86556369116204</v>
      </c>
      <c r="M119">
        <f t="shared" si="35"/>
        <v>1.3479531183850705E-3</v>
      </c>
    </row>
    <row r="120" spans="1:13" x14ac:dyDescent="0.3">
      <c r="A120">
        <v>96</v>
      </c>
      <c r="B120">
        <f t="shared" si="32"/>
        <v>4.1692494918680483E-4</v>
      </c>
      <c r="C120">
        <f t="shared" si="28"/>
        <v>4.1692494918680483E-4</v>
      </c>
      <c r="D120" t="s">
        <v>30</v>
      </c>
      <c r="E120" t="s">
        <v>19</v>
      </c>
      <c r="F120">
        <v>1</v>
      </c>
      <c r="G120">
        <f t="shared" si="33"/>
        <v>135</v>
      </c>
      <c r="I120">
        <v>2050</v>
      </c>
      <c r="J120" t="s">
        <v>31</v>
      </c>
      <c r="K120">
        <f t="shared" si="34"/>
        <v>137.5</v>
      </c>
      <c r="L120" cm="1">
        <f t="array" ref="L120">STOWA2024_NDJF_T(A120*60,K120,I120,J120,"")</f>
        <v>1074.0813576684022</v>
      </c>
      <c r="M120">
        <f t="shared" si="35"/>
        <v>9.3102816919826562E-4</v>
      </c>
    </row>
    <row r="121" spans="1:13" x14ac:dyDescent="0.3">
      <c r="A121">
        <v>96</v>
      </c>
      <c r="B121">
        <f t="shared" si="32"/>
        <v>2.8604467895879278E-4</v>
      </c>
      <c r="C121">
        <f t="shared" si="28"/>
        <v>2.8604467895879278E-4</v>
      </c>
      <c r="D121" t="s">
        <v>30</v>
      </c>
      <c r="E121" t="s">
        <v>19</v>
      </c>
      <c r="F121">
        <v>1</v>
      </c>
      <c r="G121">
        <f t="shared" si="33"/>
        <v>140</v>
      </c>
      <c r="I121">
        <v>2050</v>
      </c>
      <c r="J121" t="s">
        <v>31</v>
      </c>
      <c r="K121">
        <f t="shared" si="34"/>
        <v>142.5</v>
      </c>
      <c r="L121" cm="1">
        <f t="array" ref="L121">STOWA2024_NDJF_T(A121*60,K121,I121,J121,"")</f>
        <v>1550.4272824544933</v>
      </c>
      <c r="M121">
        <f t="shared" si="35"/>
        <v>6.4498349023947284E-4</v>
      </c>
    </row>
    <row r="122" spans="1:13" x14ac:dyDescent="0.3">
      <c r="A122">
        <v>96</v>
      </c>
      <c r="B122">
        <f t="shared" si="32"/>
        <v>1.9684331473401564E-4</v>
      </c>
      <c r="C122">
        <f t="shared" si="28"/>
        <v>1.9684331473401564E-4</v>
      </c>
      <c r="D122" t="s">
        <v>30</v>
      </c>
      <c r="E122" t="s">
        <v>19</v>
      </c>
      <c r="F122">
        <v>1</v>
      </c>
      <c r="G122">
        <f t="shared" si="33"/>
        <v>145</v>
      </c>
      <c r="I122">
        <v>2050</v>
      </c>
      <c r="J122" t="s">
        <v>31</v>
      </c>
      <c r="K122">
        <f t="shared" si="34"/>
        <v>147.5</v>
      </c>
      <c r="L122" cm="1">
        <f t="array" ref="L122">STOWA2024_NDJF_T(A122*60,K122,I122,J122,"")</f>
        <v>2231.4446565119947</v>
      </c>
      <c r="M122">
        <f t="shared" si="35"/>
        <v>4.481401755054572E-4</v>
      </c>
    </row>
    <row r="123" spans="1:13" x14ac:dyDescent="0.3">
      <c r="A123">
        <v>96</v>
      </c>
      <c r="B123">
        <f t="shared" si="32"/>
        <v>1.3586810246129605E-4</v>
      </c>
      <c r="C123">
        <f t="shared" si="28"/>
        <v>1.3586810246129605E-4</v>
      </c>
      <c r="D123" t="s">
        <v>30</v>
      </c>
      <c r="E123" t="s">
        <v>19</v>
      </c>
      <c r="F123">
        <v>1</v>
      </c>
      <c r="G123">
        <f t="shared" si="33"/>
        <v>150</v>
      </c>
      <c r="I123">
        <v>2050</v>
      </c>
      <c r="J123" t="s">
        <v>31</v>
      </c>
      <c r="K123">
        <f t="shared" si="34"/>
        <v>152.5</v>
      </c>
      <c r="L123" cm="1">
        <f t="array" ref="L123">STOWA2024_NDJF_T(A123*60,K123,I123,J123,"")</f>
        <v>3202.3356755907566</v>
      </c>
      <c r="M123">
        <f t="shared" si="35"/>
        <v>3.1227207304416115E-4</v>
      </c>
    </row>
    <row r="124" spans="1:13" x14ac:dyDescent="0.3">
      <c r="A124">
        <v>96</v>
      </c>
      <c r="B124">
        <f t="shared" si="32"/>
        <v>9.4054711007057502E-5</v>
      </c>
      <c r="C124">
        <f t="shared" si="28"/>
        <v>9.4054711007057502E-5</v>
      </c>
      <c r="D124" t="s">
        <v>30</v>
      </c>
      <c r="E124" t="s">
        <v>19</v>
      </c>
      <c r="F124">
        <v>1</v>
      </c>
      <c r="G124">
        <f t="shared" si="33"/>
        <v>155</v>
      </c>
      <c r="I124">
        <v>2050</v>
      </c>
      <c r="J124" t="s">
        <v>31</v>
      </c>
      <c r="K124">
        <f t="shared" si="34"/>
        <v>157.5</v>
      </c>
      <c r="L124" cm="1">
        <f t="array" ref="L124">STOWA2024_NDJF_T(A124*60,K124,I124,J124,"")</f>
        <v>4582.5867871593518</v>
      </c>
      <c r="M124">
        <f t="shared" si="35"/>
        <v>2.1821736203710365E-4</v>
      </c>
    </row>
    <row r="125" spans="1:13" x14ac:dyDescent="0.3">
      <c r="A125">
        <v>96</v>
      </c>
      <c r="B125" s="1">
        <f>M124</f>
        <v>2.1821736203710365E-4</v>
      </c>
      <c r="C125">
        <f t="shared" si="28"/>
        <v>2.1821736203710365E-4</v>
      </c>
      <c r="D125" t="s">
        <v>30</v>
      </c>
      <c r="E125" t="s">
        <v>19</v>
      </c>
      <c r="F125">
        <v>1</v>
      </c>
      <c r="G125">
        <f t="shared" si="33"/>
        <v>160</v>
      </c>
      <c r="I125">
        <v>2050</v>
      </c>
      <c r="J125" t="s">
        <v>31</v>
      </c>
      <c r="K125" s="1">
        <v>666</v>
      </c>
      <c r="L125" cm="1">
        <f t="array" ref="L125">STOWA2024_NDJF_T(A125*60,K125,I125,J125,"")</f>
        <v>1638116377647117.8</v>
      </c>
      <c r="M125">
        <f>1/L125</f>
        <v>6.1045723835343979E-16</v>
      </c>
    </row>
    <row r="126" spans="1:13" x14ac:dyDescent="0.3">
      <c r="A126">
        <v>192</v>
      </c>
      <c r="B126" s="1">
        <f>365.25*24/A126 - M126</f>
        <v>19.952468928100906</v>
      </c>
      <c r="C126">
        <f>B126</f>
        <v>19.952468928100906</v>
      </c>
      <c r="D126" t="s">
        <v>30</v>
      </c>
      <c r="E126" t="s">
        <v>19</v>
      </c>
      <c r="F126">
        <v>1</v>
      </c>
      <c r="G126">
        <v>10</v>
      </c>
      <c r="I126">
        <v>2050</v>
      </c>
      <c r="J126" t="s">
        <v>31</v>
      </c>
      <c r="K126" s="1">
        <v>12.5</v>
      </c>
      <c r="L126" cm="1">
        <f t="array" ref="L126">STOWA2024_NDJF_T(A126*60,K126,I126,J126,"")</f>
        <v>3.8904782031981264E-2</v>
      </c>
      <c r="M126">
        <f>1/L126</f>
        <v>25.703781071899094</v>
      </c>
    </row>
    <row r="127" spans="1:13" x14ac:dyDescent="0.3">
      <c r="A127">
        <v>192</v>
      </c>
      <c r="B127">
        <f t="shared" ref="B127:B131" si="36">M126-M127</f>
        <v>6.0339170182176787</v>
      </c>
      <c r="C127">
        <f t="shared" ref="C127:C156" si="37">B127</f>
        <v>6.0339170182176787</v>
      </c>
      <c r="D127" t="s">
        <v>30</v>
      </c>
      <c r="E127" t="s">
        <v>19</v>
      </c>
      <c r="F127">
        <v>1</v>
      </c>
      <c r="G127">
        <f t="shared" ref="G127:G131" si="38">G126+5</f>
        <v>15</v>
      </c>
      <c r="I127">
        <v>2050</v>
      </c>
      <c r="J127" t="s">
        <v>31</v>
      </c>
      <c r="K127">
        <f t="shared" ref="K127:K131" si="39">AVERAGE(G127:G128)</f>
        <v>17.5</v>
      </c>
      <c r="L127" cm="1">
        <f t="array" ref="L127">STOWA2024_NDJF_T(A127*60,K127,I127,J127,"")</f>
        <v>5.0839192242045E-2</v>
      </c>
      <c r="M127">
        <f t="shared" ref="M127:M131" si="40">1/L127</f>
        <v>19.669864053681415</v>
      </c>
    </row>
    <row r="128" spans="1:13" x14ac:dyDescent="0.3">
      <c r="A128">
        <v>192</v>
      </c>
      <c r="B128">
        <f t="shared" si="36"/>
        <v>4.6677412314016262</v>
      </c>
      <c r="C128">
        <f t="shared" si="37"/>
        <v>4.6677412314016262</v>
      </c>
      <c r="D128" t="s">
        <v>30</v>
      </c>
      <c r="E128" t="s">
        <v>19</v>
      </c>
      <c r="F128">
        <v>1</v>
      </c>
      <c r="G128">
        <f t="shared" si="38"/>
        <v>20</v>
      </c>
      <c r="I128">
        <v>2050</v>
      </c>
      <c r="J128" t="s">
        <v>31</v>
      </c>
      <c r="K128">
        <f t="shared" si="39"/>
        <v>22.5</v>
      </c>
      <c r="L128" cm="1">
        <f t="array" ref="L128">STOWA2024_NDJF_T(A128*60,K128,I128,J128,"")</f>
        <v>6.6657233236011831E-2</v>
      </c>
      <c r="M128">
        <f t="shared" si="40"/>
        <v>15.002122822279789</v>
      </c>
    </row>
    <row r="129" spans="1:13" x14ac:dyDescent="0.3">
      <c r="A129">
        <v>192</v>
      </c>
      <c r="B129">
        <f t="shared" si="36"/>
        <v>3.5991438487402121</v>
      </c>
      <c r="C129">
        <f t="shared" si="37"/>
        <v>3.5991438487402121</v>
      </c>
      <c r="D129" t="s">
        <v>30</v>
      </c>
      <c r="E129" t="s">
        <v>19</v>
      </c>
      <c r="F129">
        <v>1</v>
      </c>
      <c r="G129">
        <f t="shared" si="38"/>
        <v>25</v>
      </c>
      <c r="I129">
        <v>2050</v>
      </c>
      <c r="J129" t="s">
        <v>31</v>
      </c>
      <c r="K129">
        <f t="shared" si="39"/>
        <v>27.5</v>
      </c>
      <c r="L129" cm="1">
        <f t="array" ref="L129">STOWA2024_NDJF_T(A129*60,K129,I129,J129,"")</f>
        <v>8.7696381999868928E-2</v>
      </c>
      <c r="M129">
        <f t="shared" si="40"/>
        <v>11.402978973539577</v>
      </c>
    </row>
    <row r="130" spans="1:13" x14ac:dyDescent="0.3">
      <c r="A130">
        <v>192</v>
      </c>
      <c r="B130">
        <f t="shared" si="36"/>
        <v>2.7660146441279778</v>
      </c>
      <c r="C130">
        <f t="shared" si="37"/>
        <v>2.7660146441279778</v>
      </c>
      <c r="D130" t="s">
        <v>30</v>
      </c>
      <c r="E130" t="s">
        <v>19</v>
      </c>
      <c r="F130">
        <v>1</v>
      </c>
      <c r="G130">
        <f t="shared" si="38"/>
        <v>30</v>
      </c>
      <c r="I130">
        <v>2050</v>
      </c>
      <c r="J130" t="s">
        <v>31</v>
      </c>
      <c r="K130">
        <f t="shared" si="39"/>
        <v>32.5</v>
      </c>
      <c r="L130" cm="1">
        <f t="array" ref="L130">STOWA2024_NDJF_T(A130*60,K130,I130,J130,"")</f>
        <v>0.11578142063116821</v>
      </c>
      <c r="M130">
        <f t="shared" si="40"/>
        <v>8.6369643294115992</v>
      </c>
    </row>
    <row r="131" spans="1:13" x14ac:dyDescent="0.3">
      <c r="A131">
        <v>192</v>
      </c>
      <c r="B131">
        <f t="shared" si="36"/>
        <v>2.1185449729684001</v>
      </c>
      <c r="C131">
        <f t="shared" si="37"/>
        <v>2.1185449729684001</v>
      </c>
      <c r="D131" t="s">
        <v>30</v>
      </c>
      <c r="E131" t="s">
        <v>19</v>
      </c>
      <c r="F131">
        <v>1</v>
      </c>
      <c r="G131">
        <f t="shared" si="38"/>
        <v>35</v>
      </c>
      <c r="I131">
        <v>2050</v>
      </c>
      <c r="J131" t="s">
        <v>31</v>
      </c>
      <c r="K131">
        <f t="shared" si="39"/>
        <v>37.5</v>
      </c>
      <c r="L131" cm="1">
        <f t="array" ref="L131">STOWA2024_NDJF_T(A131*60,K131,I131,J131,"")</f>
        <v>0.15341142465949811</v>
      </c>
      <c r="M131">
        <f t="shared" si="40"/>
        <v>6.5184193564431991</v>
      </c>
    </row>
    <row r="132" spans="1:13" x14ac:dyDescent="0.3">
      <c r="A132">
        <v>192</v>
      </c>
      <c r="B132">
        <f>M131-M132</f>
        <v>1.6170091200300263</v>
      </c>
      <c r="C132">
        <f t="shared" si="37"/>
        <v>1.6170091200300263</v>
      </c>
      <c r="D132" t="s">
        <v>30</v>
      </c>
      <c r="E132" t="s">
        <v>19</v>
      </c>
      <c r="F132">
        <v>1</v>
      </c>
      <c r="G132">
        <f>G131+5</f>
        <v>40</v>
      </c>
      <c r="I132">
        <v>2050</v>
      </c>
      <c r="J132" t="s">
        <v>31</v>
      </c>
      <c r="K132">
        <f>AVERAGE(G132:G133)</f>
        <v>42.5</v>
      </c>
      <c r="L132" cm="1">
        <f t="array" ref="L132">STOWA2024_NDJF_T(A132*60,K132,I132,J132,"")</f>
        <v>0.20402291417496099</v>
      </c>
      <c r="M132">
        <f>1/L132</f>
        <v>4.9014102364131729</v>
      </c>
    </row>
    <row r="133" spans="1:13" x14ac:dyDescent="0.3">
      <c r="A133">
        <v>192</v>
      </c>
      <c r="B133">
        <f t="shared" ref="B133:B155" si="41">M132-M133</f>
        <v>1.2298142755068486</v>
      </c>
      <c r="C133">
        <f t="shared" si="37"/>
        <v>1.2298142755068486</v>
      </c>
      <c r="D133" t="s">
        <v>30</v>
      </c>
      <c r="E133" t="s">
        <v>19</v>
      </c>
      <c r="F133">
        <v>1</v>
      </c>
      <c r="G133">
        <f t="shared" ref="G133:G156" si="42">G132+5</f>
        <v>45</v>
      </c>
      <c r="I133">
        <v>2050</v>
      </c>
      <c r="J133" t="s">
        <v>31</v>
      </c>
      <c r="K133">
        <f t="shared" ref="K133:K155" si="43">AVERAGE(G133:G134)</f>
        <v>47.5</v>
      </c>
      <c r="L133" cm="1">
        <f t="array" ref="L133">STOWA2024_NDJF_T(A133*60,K133,I133,J133,"")</f>
        <v>0.27236112324111844</v>
      </c>
      <c r="M133">
        <f t="shared" ref="M133:M155" si="44">1/L133</f>
        <v>3.6715959609063242</v>
      </c>
    </row>
    <row r="134" spans="1:13" x14ac:dyDescent="0.3">
      <c r="A134">
        <v>192</v>
      </c>
      <c r="B134">
        <f t="shared" si="41"/>
        <v>0.93193862344705281</v>
      </c>
      <c r="C134">
        <f t="shared" si="37"/>
        <v>0.93193862344705281</v>
      </c>
      <c r="D134" t="s">
        <v>30</v>
      </c>
      <c r="E134" t="s">
        <v>19</v>
      </c>
      <c r="F134">
        <v>1</v>
      </c>
      <c r="G134">
        <f t="shared" si="42"/>
        <v>50</v>
      </c>
      <c r="I134">
        <v>2050</v>
      </c>
      <c r="J134" t="s">
        <v>31</v>
      </c>
      <c r="K134">
        <f t="shared" si="43"/>
        <v>52.5</v>
      </c>
      <c r="L134" cm="1">
        <f t="array" ref="L134">STOWA2024_NDJF_T(A134*60,K134,I134,J134,"")</f>
        <v>0.36500915144643203</v>
      </c>
      <c r="M134">
        <f t="shared" si="44"/>
        <v>2.7396573374592714</v>
      </c>
    </row>
    <row r="135" spans="1:13" x14ac:dyDescent="0.3">
      <c r="A135">
        <v>192</v>
      </c>
      <c r="B135">
        <f t="shared" si="41"/>
        <v>0.7035388168642398</v>
      </c>
      <c r="C135">
        <f t="shared" si="37"/>
        <v>0.7035388168642398</v>
      </c>
      <c r="D135" t="s">
        <v>30</v>
      </c>
      <c r="E135" t="s">
        <v>19</v>
      </c>
      <c r="F135">
        <v>1</v>
      </c>
      <c r="G135">
        <f t="shared" si="42"/>
        <v>55</v>
      </c>
      <c r="I135">
        <v>2050</v>
      </c>
      <c r="J135" t="s">
        <v>31</v>
      </c>
      <c r="K135">
        <f t="shared" si="43"/>
        <v>57.5</v>
      </c>
      <c r="L135" cm="1">
        <f t="array" ref="L135">STOWA2024_NDJF_T(A135*60,K135,I135,J135,"")</f>
        <v>0.49113054563629321</v>
      </c>
      <c r="M135">
        <f t="shared" si="44"/>
        <v>2.0361185205950316</v>
      </c>
    </row>
    <row r="136" spans="1:13" x14ac:dyDescent="0.3">
      <c r="A136">
        <v>192</v>
      </c>
      <c r="B136">
        <f t="shared" si="41"/>
        <v>0.52907697864138137</v>
      </c>
      <c r="C136">
        <f t="shared" si="37"/>
        <v>0.52907697864138137</v>
      </c>
      <c r="D136" t="s">
        <v>30</v>
      </c>
      <c r="E136" t="s">
        <v>19</v>
      </c>
      <c r="F136">
        <v>1</v>
      </c>
      <c r="G136">
        <f t="shared" si="42"/>
        <v>60</v>
      </c>
      <c r="I136">
        <v>2050</v>
      </c>
      <c r="J136" t="s">
        <v>31</v>
      </c>
      <c r="K136">
        <f t="shared" si="43"/>
        <v>62.5</v>
      </c>
      <c r="L136" cm="1">
        <f t="array" ref="L136">STOWA2024_NDJF_T(A136*60,K136,I136,J136,"")</f>
        <v>0.6635517151727961</v>
      </c>
      <c r="M136">
        <f t="shared" si="44"/>
        <v>1.5070415419536503</v>
      </c>
    </row>
    <row r="137" spans="1:13" x14ac:dyDescent="0.3">
      <c r="A137">
        <v>192</v>
      </c>
      <c r="B137">
        <f t="shared" si="41"/>
        <v>0.3962960203197905</v>
      </c>
      <c r="C137">
        <f t="shared" si="37"/>
        <v>0.3962960203197905</v>
      </c>
      <c r="D137" t="s">
        <v>30</v>
      </c>
      <c r="E137" t="s">
        <v>19</v>
      </c>
      <c r="F137">
        <v>1</v>
      </c>
      <c r="G137">
        <f t="shared" si="42"/>
        <v>65</v>
      </c>
      <c r="I137">
        <v>2050</v>
      </c>
      <c r="J137" t="s">
        <v>31</v>
      </c>
      <c r="K137">
        <f t="shared" si="43"/>
        <v>67.5</v>
      </c>
      <c r="L137" cm="1">
        <f t="array" ref="L137">STOWA2024_NDJF_T(A137*60,K137,I137,J137,"")</f>
        <v>0.90029622494362371</v>
      </c>
      <c r="M137">
        <f t="shared" si="44"/>
        <v>1.1107455216338598</v>
      </c>
    </row>
    <row r="138" spans="1:13" x14ac:dyDescent="0.3">
      <c r="A138">
        <v>192</v>
      </c>
      <c r="B138">
        <f t="shared" si="41"/>
        <v>0.29557604151338335</v>
      </c>
      <c r="C138">
        <f t="shared" si="37"/>
        <v>0.29557604151338335</v>
      </c>
      <c r="D138" t="s">
        <v>30</v>
      </c>
      <c r="E138" t="s">
        <v>19</v>
      </c>
      <c r="F138">
        <v>1</v>
      </c>
      <c r="G138">
        <f t="shared" si="42"/>
        <v>70</v>
      </c>
      <c r="I138">
        <v>2050</v>
      </c>
      <c r="J138" t="s">
        <v>31</v>
      </c>
      <c r="K138">
        <f t="shared" si="43"/>
        <v>72.5</v>
      </c>
      <c r="L138" cm="1">
        <f t="array" ref="L138">STOWA2024_NDJF_T(A138*60,K138,I138,J138,"")</f>
        <v>1.226738763394585</v>
      </c>
      <c r="M138">
        <f t="shared" si="44"/>
        <v>0.81516948012047641</v>
      </c>
    </row>
    <row r="139" spans="1:13" x14ac:dyDescent="0.3">
      <c r="A139">
        <v>192</v>
      </c>
      <c r="B139">
        <f t="shared" si="41"/>
        <v>0.21962295396345399</v>
      </c>
      <c r="C139">
        <f t="shared" si="37"/>
        <v>0.21962295396345399</v>
      </c>
      <c r="D139" t="s">
        <v>30</v>
      </c>
      <c r="E139" t="s">
        <v>19</v>
      </c>
      <c r="F139">
        <v>1</v>
      </c>
      <c r="G139">
        <f t="shared" si="42"/>
        <v>75</v>
      </c>
      <c r="I139">
        <v>2050</v>
      </c>
      <c r="J139" t="s">
        <v>31</v>
      </c>
      <c r="K139">
        <f t="shared" si="43"/>
        <v>77.5</v>
      </c>
      <c r="L139" cm="1">
        <f t="array" ref="L139">STOWA2024_NDJF_T(A139*60,K139,I139,J139,"")</f>
        <v>1.6791299354105189</v>
      </c>
      <c r="M139">
        <f t="shared" si="44"/>
        <v>0.59554652615702242</v>
      </c>
    </row>
    <row r="140" spans="1:13" x14ac:dyDescent="0.3">
      <c r="A140">
        <v>192</v>
      </c>
      <c r="B140">
        <f t="shared" si="41"/>
        <v>0.16245404779046174</v>
      </c>
      <c r="C140">
        <f t="shared" si="37"/>
        <v>0.16245404779046174</v>
      </c>
      <c r="D140" t="s">
        <v>30</v>
      </c>
      <c r="E140" t="s">
        <v>19</v>
      </c>
      <c r="F140">
        <v>1</v>
      </c>
      <c r="G140">
        <f t="shared" si="42"/>
        <v>80</v>
      </c>
      <c r="I140">
        <v>2050</v>
      </c>
      <c r="J140" t="s">
        <v>31</v>
      </c>
      <c r="K140">
        <f t="shared" si="43"/>
        <v>82.5</v>
      </c>
      <c r="L140" cm="1">
        <f t="array" ref="L140">STOWA2024_NDJF_T(A140*60,K140,I140,J140,"")</f>
        <v>2.3089756806019159</v>
      </c>
      <c r="M140">
        <f t="shared" si="44"/>
        <v>0.43309247836656067</v>
      </c>
    </row>
    <row r="141" spans="1:13" x14ac:dyDescent="0.3">
      <c r="A141">
        <v>192</v>
      </c>
      <c r="B141">
        <f t="shared" si="41"/>
        <v>0.11962604700277552</v>
      </c>
      <c r="C141">
        <f t="shared" si="37"/>
        <v>0.11962604700277552</v>
      </c>
      <c r="D141" t="s">
        <v>30</v>
      </c>
      <c r="E141" t="s">
        <v>19</v>
      </c>
      <c r="F141">
        <v>1</v>
      </c>
      <c r="G141">
        <f t="shared" si="42"/>
        <v>85</v>
      </c>
      <c r="I141">
        <v>2050</v>
      </c>
      <c r="J141" t="s">
        <v>31</v>
      </c>
      <c r="K141">
        <f t="shared" si="43"/>
        <v>87.5</v>
      </c>
      <c r="L141" cm="1">
        <f t="array" ref="L141">STOWA2024_NDJF_T(A141*60,K141,I141,J141,"")</f>
        <v>3.190134253448901</v>
      </c>
      <c r="M141">
        <f t="shared" si="44"/>
        <v>0.31346643136378516</v>
      </c>
    </row>
    <row r="142" spans="1:13" x14ac:dyDescent="0.3">
      <c r="A142">
        <v>192</v>
      </c>
      <c r="B142">
        <f t="shared" si="41"/>
        <v>8.7688259752220221E-2</v>
      </c>
      <c r="C142">
        <f t="shared" si="37"/>
        <v>8.7688259752220221E-2</v>
      </c>
      <c r="D142" t="s">
        <v>30</v>
      </c>
      <c r="E142" t="s">
        <v>19</v>
      </c>
      <c r="F142">
        <v>1</v>
      </c>
      <c r="G142">
        <f t="shared" si="42"/>
        <v>90</v>
      </c>
      <c r="I142">
        <v>2050</v>
      </c>
      <c r="J142" t="s">
        <v>31</v>
      </c>
      <c r="K142">
        <f t="shared" si="43"/>
        <v>92.5</v>
      </c>
      <c r="L142" cm="1">
        <f t="array" ref="L142">STOWA2024_NDJF_T(A142*60,K142,I142,J142,"")</f>
        <v>4.4291261323544946</v>
      </c>
      <c r="M142">
        <f t="shared" si="44"/>
        <v>0.22577817161156494</v>
      </c>
    </row>
    <row r="143" spans="1:13" x14ac:dyDescent="0.3">
      <c r="A143">
        <v>192</v>
      </c>
      <c r="B143">
        <f t="shared" si="41"/>
        <v>6.3974346817026434E-2</v>
      </c>
      <c r="C143">
        <f t="shared" si="37"/>
        <v>6.3974346817026434E-2</v>
      </c>
      <c r="D143" t="s">
        <v>30</v>
      </c>
      <c r="E143" t="s">
        <v>19</v>
      </c>
      <c r="F143">
        <v>1</v>
      </c>
      <c r="G143">
        <f t="shared" si="42"/>
        <v>95</v>
      </c>
      <c r="I143">
        <v>2050</v>
      </c>
      <c r="J143" t="s">
        <v>31</v>
      </c>
      <c r="K143">
        <f t="shared" si="43"/>
        <v>97.5</v>
      </c>
      <c r="L143" cm="1">
        <f t="array" ref="L143">STOWA2024_NDJF_T(A143*60,K143,I143,J143,"")</f>
        <v>6.1803236188626478</v>
      </c>
      <c r="M143">
        <f t="shared" si="44"/>
        <v>0.1618038247945385</v>
      </c>
    </row>
    <row r="144" spans="1:13" x14ac:dyDescent="0.3">
      <c r="A144">
        <v>192</v>
      </c>
      <c r="B144">
        <f t="shared" si="41"/>
        <v>4.6447780607306047E-2</v>
      </c>
      <c r="C144">
        <f t="shared" si="37"/>
        <v>4.6447780607306047E-2</v>
      </c>
      <c r="D144" t="s">
        <v>30</v>
      </c>
      <c r="E144" t="s">
        <v>19</v>
      </c>
      <c r="F144">
        <v>1</v>
      </c>
      <c r="G144">
        <f t="shared" si="42"/>
        <v>100</v>
      </c>
      <c r="I144">
        <v>2050</v>
      </c>
      <c r="J144" t="s">
        <v>31</v>
      </c>
      <c r="K144">
        <f t="shared" si="43"/>
        <v>102.5</v>
      </c>
      <c r="L144" cm="1">
        <f t="array" ref="L144">STOWA2024_NDJF_T(A144*60,K144,I144,J144,"")</f>
        <v>8.6688132125692245</v>
      </c>
      <c r="M144">
        <f t="shared" si="44"/>
        <v>0.11535604418723246</v>
      </c>
    </row>
    <row r="145" spans="1:13" x14ac:dyDescent="0.3">
      <c r="A145">
        <v>192</v>
      </c>
      <c r="B145">
        <f t="shared" si="41"/>
        <v>3.35524762681461E-2</v>
      </c>
      <c r="C145">
        <f t="shared" si="37"/>
        <v>3.35524762681461E-2</v>
      </c>
      <c r="D145" t="s">
        <v>30</v>
      </c>
      <c r="E145" t="s">
        <v>19</v>
      </c>
      <c r="F145">
        <v>1</v>
      </c>
      <c r="G145">
        <f t="shared" si="42"/>
        <v>105</v>
      </c>
      <c r="I145">
        <v>2050</v>
      </c>
      <c r="J145" t="s">
        <v>31</v>
      </c>
      <c r="K145">
        <f t="shared" si="43"/>
        <v>107.5</v>
      </c>
      <c r="L145" cm="1">
        <f t="array" ref="L145">STOWA2024_NDJF_T(A145*60,K145,I145,J145,"")</f>
        <v>12.224405676157319</v>
      </c>
      <c r="M145">
        <f t="shared" si="44"/>
        <v>8.1803567919086356E-2</v>
      </c>
    </row>
    <row r="146" spans="1:13" x14ac:dyDescent="0.3">
      <c r="A146">
        <v>192</v>
      </c>
      <c r="B146">
        <f t="shared" si="41"/>
        <v>2.4113182939483523E-2</v>
      </c>
      <c r="C146">
        <f t="shared" si="37"/>
        <v>2.4113182939483523E-2</v>
      </c>
      <c r="D146" t="s">
        <v>30</v>
      </c>
      <c r="E146" t="s">
        <v>19</v>
      </c>
      <c r="F146">
        <v>1</v>
      </c>
      <c r="G146">
        <f t="shared" si="42"/>
        <v>110</v>
      </c>
      <c r="I146">
        <v>2050</v>
      </c>
      <c r="J146" t="s">
        <v>31</v>
      </c>
      <c r="K146">
        <f t="shared" si="43"/>
        <v>112.5</v>
      </c>
      <c r="L146" cm="1">
        <f t="array" ref="L146">STOWA2024_NDJF_T(A146*60,K146,I146,J146,"")</f>
        <v>17.333911020936377</v>
      </c>
      <c r="M146">
        <f t="shared" si="44"/>
        <v>5.7690384979602834E-2</v>
      </c>
    </row>
    <row r="147" spans="1:13" x14ac:dyDescent="0.3">
      <c r="A147">
        <v>192</v>
      </c>
      <c r="B147">
        <f t="shared" si="41"/>
        <v>1.7236353836655484E-2</v>
      </c>
      <c r="C147">
        <f t="shared" si="37"/>
        <v>1.7236353836655484E-2</v>
      </c>
      <c r="D147" t="s">
        <v>30</v>
      </c>
      <c r="E147" t="s">
        <v>19</v>
      </c>
      <c r="F147">
        <v>1</v>
      </c>
      <c r="G147">
        <f t="shared" si="42"/>
        <v>115</v>
      </c>
      <c r="I147">
        <v>2050</v>
      </c>
      <c r="J147" t="s">
        <v>31</v>
      </c>
      <c r="K147">
        <f t="shared" si="43"/>
        <v>117.5</v>
      </c>
      <c r="L147" cm="1">
        <f t="array" ref="L147">STOWA2024_NDJF_T(A147*60,K147,I147,J147,"")</f>
        <v>24.719415389443515</v>
      </c>
      <c r="M147">
        <f t="shared" si="44"/>
        <v>4.045403114294735E-2</v>
      </c>
    </row>
    <row r="148" spans="1:13" x14ac:dyDescent="0.3">
      <c r="A148">
        <v>192</v>
      </c>
      <c r="B148">
        <f t="shared" si="41"/>
        <v>1.2253381250369767E-2</v>
      </c>
      <c r="C148">
        <f t="shared" si="37"/>
        <v>1.2253381250369767E-2</v>
      </c>
      <c r="D148" t="s">
        <v>30</v>
      </c>
      <c r="E148" t="s">
        <v>19</v>
      </c>
      <c r="F148">
        <v>1</v>
      </c>
      <c r="G148">
        <f t="shared" si="42"/>
        <v>120</v>
      </c>
      <c r="I148">
        <v>2050</v>
      </c>
      <c r="J148" t="s">
        <v>31</v>
      </c>
      <c r="K148">
        <f t="shared" si="43"/>
        <v>122.5</v>
      </c>
      <c r="L148" cm="1">
        <f t="array" ref="L148">STOWA2024_NDJF_T(A148*60,K148,I148,J148,"")</f>
        <v>35.460175698404747</v>
      </c>
      <c r="M148">
        <f t="shared" si="44"/>
        <v>2.8200649892577583E-2</v>
      </c>
    </row>
    <row r="149" spans="1:13" x14ac:dyDescent="0.3">
      <c r="A149">
        <v>192</v>
      </c>
      <c r="B149">
        <f t="shared" si="41"/>
        <v>8.6612106417866645E-3</v>
      </c>
      <c r="C149">
        <f t="shared" si="37"/>
        <v>8.6612106417866645E-3</v>
      </c>
      <c r="D149" t="s">
        <v>30</v>
      </c>
      <c r="E149" t="s">
        <v>19</v>
      </c>
      <c r="F149">
        <v>1</v>
      </c>
      <c r="G149">
        <f t="shared" si="42"/>
        <v>125</v>
      </c>
      <c r="I149">
        <v>2050</v>
      </c>
      <c r="J149" t="s">
        <v>31</v>
      </c>
      <c r="K149">
        <f t="shared" si="43"/>
        <v>127.5</v>
      </c>
      <c r="L149" cm="1">
        <f t="array" ref="L149">STOWA2024_NDJF_T(A149*60,K149,I149,J149,"")</f>
        <v>51.178541367788846</v>
      </c>
      <c r="M149">
        <f t="shared" si="44"/>
        <v>1.9539439250790918E-2</v>
      </c>
    </row>
    <row r="150" spans="1:13" x14ac:dyDescent="0.3">
      <c r="A150">
        <v>192</v>
      </c>
      <c r="B150">
        <f t="shared" si="41"/>
        <v>6.0861053343875191E-3</v>
      </c>
      <c r="C150">
        <f t="shared" si="37"/>
        <v>6.0861053343875191E-3</v>
      </c>
      <c r="D150" t="s">
        <v>30</v>
      </c>
      <c r="E150" t="s">
        <v>19</v>
      </c>
      <c r="F150">
        <v>1</v>
      </c>
      <c r="G150">
        <f t="shared" si="42"/>
        <v>130</v>
      </c>
      <c r="I150">
        <v>2050</v>
      </c>
      <c r="J150" t="s">
        <v>31</v>
      </c>
      <c r="K150">
        <f t="shared" si="43"/>
        <v>132.5</v>
      </c>
      <c r="L150" cm="1">
        <f t="array" ref="L150">STOWA2024_NDJF_T(A150*60,K150,I150,J150,"")</f>
        <v>74.331017591165164</v>
      </c>
      <c r="M150">
        <f t="shared" si="44"/>
        <v>1.3453333916403399E-2</v>
      </c>
    </row>
    <row r="151" spans="1:13" x14ac:dyDescent="0.3">
      <c r="A151">
        <v>192</v>
      </c>
      <c r="B151">
        <f t="shared" si="41"/>
        <v>4.2506548707801611E-3</v>
      </c>
      <c r="C151">
        <f t="shared" si="37"/>
        <v>4.2506548707801611E-3</v>
      </c>
      <c r="D151" t="s">
        <v>30</v>
      </c>
      <c r="E151" t="s">
        <v>19</v>
      </c>
      <c r="F151">
        <v>1</v>
      </c>
      <c r="G151">
        <f t="shared" si="42"/>
        <v>135</v>
      </c>
      <c r="I151">
        <v>2050</v>
      </c>
      <c r="J151" t="s">
        <v>31</v>
      </c>
      <c r="K151">
        <f t="shared" si="43"/>
        <v>137.5</v>
      </c>
      <c r="L151" cm="1">
        <f t="array" ref="L151">STOWA2024_NDJF_T(A151*60,K151,I151,J151,"")</f>
        <v>108.66400914803135</v>
      </c>
      <c r="M151">
        <f t="shared" si="44"/>
        <v>9.2026790456232379E-3</v>
      </c>
    </row>
    <row r="152" spans="1:13" x14ac:dyDescent="0.3">
      <c r="A152">
        <v>192</v>
      </c>
      <c r="B152">
        <f t="shared" si="41"/>
        <v>2.9499445291094563E-3</v>
      </c>
      <c r="C152">
        <f t="shared" si="37"/>
        <v>2.9499445291094563E-3</v>
      </c>
      <c r="D152" t="s">
        <v>30</v>
      </c>
      <c r="E152" t="s">
        <v>19</v>
      </c>
      <c r="F152">
        <v>1</v>
      </c>
      <c r="G152">
        <f t="shared" si="42"/>
        <v>140</v>
      </c>
      <c r="I152">
        <v>2050</v>
      </c>
      <c r="J152" t="s">
        <v>31</v>
      </c>
      <c r="K152">
        <f t="shared" si="43"/>
        <v>142.5</v>
      </c>
      <c r="L152" cm="1">
        <f t="array" ref="L152">STOWA2024_NDJF_T(A152*60,K152,I152,J152,"")</f>
        <v>159.93002699202253</v>
      </c>
      <c r="M152">
        <f t="shared" si="44"/>
        <v>6.2527345165137816E-3</v>
      </c>
    </row>
    <row r="153" spans="1:13" x14ac:dyDescent="0.3">
      <c r="A153">
        <v>192</v>
      </c>
      <c r="B153">
        <f t="shared" si="41"/>
        <v>2.0339675539589527E-3</v>
      </c>
      <c r="C153">
        <f t="shared" si="37"/>
        <v>2.0339675539589527E-3</v>
      </c>
      <c r="D153" t="s">
        <v>30</v>
      </c>
      <c r="E153" t="s">
        <v>19</v>
      </c>
      <c r="F153">
        <v>1</v>
      </c>
      <c r="G153">
        <f t="shared" si="42"/>
        <v>145</v>
      </c>
      <c r="I153">
        <v>2050</v>
      </c>
      <c r="J153" t="s">
        <v>31</v>
      </c>
      <c r="K153">
        <f t="shared" si="43"/>
        <v>147.5</v>
      </c>
      <c r="L153" cm="1">
        <f t="array" ref="L153">STOWA2024_NDJF_T(A153*60,K153,I153,J153,"")</f>
        <v>237.03608397331655</v>
      </c>
      <c r="M153">
        <f t="shared" si="44"/>
        <v>4.2187669625548289E-3</v>
      </c>
    </row>
    <row r="154" spans="1:13" x14ac:dyDescent="0.3">
      <c r="A154">
        <v>192</v>
      </c>
      <c r="B154">
        <f t="shared" si="41"/>
        <v>1.3929004927983159E-3</v>
      </c>
      <c r="C154">
        <f t="shared" si="37"/>
        <v>1.3929004927983159E-3</v>
      </c>
      <c r="D154" t="s">
        <v>30</v>
      </c>
      <c r="E154" t="s">
        <v>19</v>
      </c>
      <c r="F154">
        <v>1</v>
      </c>
      <c r="G154">
        <f t="shared" si="42"/>
        <v>150</v>
      </c>
      <c r="I154">
        <v>2050</v>
      </c>
      <c r="J154" t="s">
        <v>31</v>
      </c>
      <c r="K154">
        <f t="shared" si="43"/>
        <v>152.5</v>
      </c>
      <c r="L154" cm="1">
        <f t="array" ref="L154">STOWA2024_NDJF_T(A154*60,K154,I154,J154,"")</f>
        <v>353.87376250873018</v>
      </c>
      <c r="M154">
        <f t="shared" si="44"/>
        <v>2.825866469756513E-3</v>
      </c>
    </row>
    <row r="155" spans="1:13" x14ac:dyDescent="0.3">
      <c r="A155">
        <v>192</v>
      </c>
      <c r="B155">
        <f t="shared" si="41"/>
        <v>9.4720956524557026E-4</v>
      </c>
      <c r="C155">
        <f t="shared" si="37"/>
        <v>9.4720956524557026E-4</v>
      </c>
      <c r="D155" t="s">
        <v>30</v>
      </c>
      <c r="E155" t="s">
        <v>19</v>
      </c>
      <c r="F155">
        <v>1</v>
      </c>
      <c r="G155">
        <f t="shared" si="42"/>
        <v>155</v>
      </c>
      <c r="I155">
        <v>2050</v>
      </c>
      <c r="J155" t="s">
        <v>31</v>
      </c>
      <c r="K155">
        <f t="shared" si="43"/>
        <v>157.5</v>
      </c>
      <c r="L155" cm="1">
        <f t="array" ref="L155">STOWA2024_NDJF_T(A155*60,K155,I155,J155,"")</f>
        <v>532.29517193844549</v>
      </c>
      <c r="M155">
        <f t="shared" si="44"/>
        <v>1.8786569045109427E-3</v>
      </c>
    </row>
    <row r="156" spans="1:13" x14ac:dyDescent="0.3">
      <c r="A156">
        <v>192</v>
      </c>
      <c r="B156" s="1">
        <f>M155</f>
        <v>1.8786569045109427E-3</v>
      </c>
      <c r="C156">
        <f t="shared" si="37"/>
        <v>1.8786569045109427E-3</v>
      </c>
      <c r="D156" t="s">
        <v>30</v>
      </c>
      <c r="E156" t="s">
        <v>19</v>
      </c>
      <c r="F156">
        <v>1</v>
      </c>
      <c r="G156">
        <f t="shared" si="42"/>
        <v>160</v>
      </c>
      <c r="I156">
        <v>2050</v>
      </c>
      <c r="J156" t="s">
        <v>31</v>
      </c>
      <c r="K156" s="1">
        <v>555</v>
      </c>
      <c r="L156" cm="1">
        <f t="array" ref="L156">STOWA2024_NDJF_T(A156*60,K156,I156,J156,"")</f>
        <v>4.0485732453937747E+249</v>
      </c>
      <c r="M156">
        <f>1/L156</f>
        <v>2.4700059487320389E-250</v>
      </c>
    </row>
    <row r="157" spans="1:13" x14ac:dyDescent="0.3">
      <c r="A157">
        <v>216</v>
      </c>
      <c r="B157" s="1">
        <f>365.25*24/A157 - M157</f>
        <v>16.046456497293143</v>
      </c>
      <c r="C157">
        <f>B157</f>
        <v>16.046456497293143</v>
      </c>
      <c r="D157" t="s">
        <v>30</v>
      </c>
      <c r="E157" t="s">
        <v>19</v>
      </c>
      <c r="F157">
        <v>1</v>
      </c>
      <c r="G157">
        <v>10</v>
      </c>
      <c r="I157">
        <v>2050</v>
      </c>
      <c r="J157" t="s">
        <v>31</v>
      </c>
      <c r="K157" s="1">
        <v>12.5</v>
      </c>
      <c r="L157" cm="1">
        <f t="array" ref="L157">STOWA2024_NDJF_T(A157*60,K157,I157,J157,"")</f>
        <v>4.0754983068227432E-2</v>
      </c>
      <c r="M157">
        <f>1/L157</f>
        <v>24.536876836040193</v>
      </c>
    </row>
    <row r="158" spans="1:13" x14ac:dyDescent="0.3">
      <c r="A158">
        <v>216</v>
      </c>
      <c r="B158">
        <f t="shared" ref="B158:B162" si="45">M157-M158</f>
        <v>5.2323497935301653</v>
      </c>
      <c r="C158">
        <f t="shared" ref="C158:C187" si="46">B158</f>
        <v>5.2323497935301653</v>
      </c>
      <c r="D158" t="s">
        <v>30</v>
      </c>
      <c r="E158" t="s">
        <v>19</v>
      </c>
      <c r="F158">
        <v>1</v>
      </c>
      <c r="G158">
        <f t="shared" ref="G158:G162" si="47">G157+5</f>
        <v>15</v>
      </c>
      <c r="I158">
        <v>2050</v>
      </c>
      <c r="J158" t="s">
        <v>31</v>
      </c>
      <c r="K158">
        <f t="shared" ref="K158:K162" si="48">AVERAGE(G158:G159)</f>
        <v>17.5</v>
      </c>
      <c r="L158" cm="1">
        <f t="array" ref="L158">STOWA2024_NDJF_T(A158*60,K158,I158,J158,"")</f>
        <v>5.1801320892137084E-2</v>
      </c>
      <c r="M158">
        <f t="shared" ref="M158:M162" si="49">1/L158</f>
        <v>19.304527042510028</v>
      </c>
    </row>
    <row r="159" spans="1:13" x14ac:dyDescent="0.3">
      <c r="A159">
        <v>216</v>
      </c>
      <c r="B159">
        <f t="shared" si="45"/>
        <v>4.1719778378215384</v>
      </c>
      <c r="C159">
        <f t="shared" si="46"/>
        <v>4.1719778378215384</v>
      </c>
      <c r="D159" t="s">
        <v>30</v>
      </c>
      <c r="E159" t="s">
        <v>19</v>
      </c>
      <c r="F159">
        <v>1</v>
      </c>
      <c r="G159">
        <f t="shared" si="47"/>
        <v>20</v>
      </c>
      <c r="I159">
        <v>2050</v>
      </c>
      <c r="J159" t="s">
        <v>31</v>
      </c>
      <c r="K159">
        <f t="shared" si="48"/>
        <v>22.5</v>
      </c>
      <c r="L159" cm="1">
        <f t="array" ref="L159">STOWA2024_NDJF_T(A159*60,K159,I159,J159,"")</f>
        <v>6.6082719208352014E-2</v>
      </c>
      <c r="M159">
        <f t="shared" si="49"/>
        <v>15.132549204688489</v>
      </c>
    </row>
    <row r="160" spans="1:13" x14ac:dyDescent="0.3">
      <c r="A160">
        <v>216</v>
      </c>
      <c r="B160">
        <f t="shared" si="45"/>
        <v>3.3152911297797178</v>
      </c>
      <c r="C160">
        <f t="shared" si="46"/>
        <v>3.3152911297797178</v>
      </c>
      <c r="D160" t="s">
        <v>30</v>
      </c>
      <c r="E160" t="s">
        <v>19</v>
      </c>
      <c r="F160">
        <v>1</v>
      </c>
      <c r="G160">
        <f t="shared" si="47"/>
        <v>25</v>
      </c>
      <c r="I160">
        <v>2050</v>
      </c>
      <c r="J160" t="s">
        <v>31</v>
      </c>
      <c r="K160">
        <f t="shared" si="48"/>
        <v>27.5</v>
      </c>
      <c r="L160" cm="1">
        <f t="array" ref="L160">STOWA2024_NDJF_T(A160*60,K160,I160,J160,"")</f>
        <v>8.4621998915575009E-2</v>
      </c>
      <c r="M160">
        <f t="shared" si="49"/>
        <v>11.817258074908771</v>
      </c>
    </row>
    <row r="161" spans="1:13" x14ac:dyDescent="0.3">
      <c r="A161">
        <v>216</v>
      </c>
      <c r="B161">
        <f t="shared" si="45"/>
        <v>2.6250641402406085</v>
      </c>
      <c r="C161">
        <f t="shared" si="46"/>
        <v>2.6250641402406085</v>
      </c>
      <c r="D161" t="s">
        <v>30</v>
      </c>
      <c r="E161" t="s">
        <v>19</v>
      </c>
      <c r="F161">
        <v>1</v>
      </c>
      <c r="G161">
        <f t="shared" si="47"/>
        <v>30</v>
      </c>
      <c r="I161">
        <v>2050</v>
      </c>
      <c r="J161" t="s">
        <v>31</v>
      </c>
      <c r="K161">
        <f t="shared" si="48"/>
        <v>32.5</v>
      </c>
      <c r="L161" cm="1">
        <f t="array" ref="L161">STOWA2024_NDJF_T(A161*60,K161,I161,J161,"")</f>
        <v>0.10878795716314485</v>
      </c>
      <c r="M161">
        <f t="shared" si="49"/>
        <v>9.1921939346681629</v>
      </c>
    </row>
    <row r="162" spans="1:13" x14ac:dyDescent="0.3">
      <c r="A162">
        <v>216</v>
      </c>
      <c r="B162">
        <f t="shared" si="45"/>
        <v>2.0707337438808278</v>
      </c>
      <c r="C162">
        <f t="shared" si="46"/>
        <v>2.0707337438808278</v>
      </c>
      <c r="D162" t="s">
        <v>30</v>
      </c>
      <c r="E162" t="s">
        <v>19</v>
      </c>
      <c r="F162">
        <v>1</v>
      </c>
      <c r="G162">
        <f t="shared" si="47"/>
        <v>35</v>
      </c>
      <c r="I162">
        <v>2050</v>
      </c>
      <c r="J162" t="s">
        <v>31</v>
      </c>
      <c r="K162">
        <f t="shared" si="48"/>
        <v>37.5</v>
      </c>
      <c r="L162" cm="1">
        <f t="array" ref="L162">STOWA2024_NDJF_T(A162*60,K162,I162,J162,"")</f>
        <v>0.14042064031947385</v>
      </c>
      <c r="M162">
        <f t="shared" si="49"/>
        <v>7.1214601907873352</v>
      </c>
    </row>
    <row r="163" spans="1:13" x14ac:dyDescent="0.3">
      <c r="A163">
        <v>216</v>
      </c>
      <c r="B163">
        <f>M162-M163</f>
        <v>1.6272197627621532</v>
      </c>
      <c r="C163">
        <f t="shared" si="46"/>
        <v>1.6272197627621532</v>
      </c>
      <c r="D163" t="s">
        <v>30</v>
      </c>
      <c r="E163" t="s">
        <v>19</v>
      </c>
      <c r="F163">
        <v>1</v>
      </c>
      <c r="G163">
        <f>G162+5</f>
        <v>40</v>
      </c>
      <c r="I163">
        <v>2050</v>
      </c>
      <c r="J163" t="s">
        <v>31</v>
      </c>
      <c r="K163">
        <f>AVERAGE(G163:G164)</f>
        <v>42.5</v>
      </c>
      <c r="L163" cm="1">
        <f t="array" ref="L163">STOWA2024_NDJF_T(A163*60,K163,I163,J163,"")</f>
        <v>0.18200878048568295</v>
      </c>
      <c r="M163">
        <f>1/L163</f>
        <v>5.494240428025182</v>
      </c>
    </row>
    <row r="164" spans="1:13" x14ac:dyDescent="0.3">
      <c r="A164">
        <v>216</v>
      </c>
      <c r="B164">
        <f t="shared" ref="B164:B186" si="50">M163-M164</f>
        <v>1.2736348274668963</v>
      </c>
      <c r="C164">
        <f t="shared" si="46"/>
        <v>1.2736348274668963</v>
      </c>
      <c r="D164" t="s">
        <v>30</v>
      </c>
      <c r="E164" t="s">
        <v>19</v>
      </c>
      <c r="F164">
        <v>1</v>
      </c>
      <c r="G164">
        <f t="shared" ref="G164:G187" si="51">G163+5</f>
        <v>45</v>
      </c>
      <c r="I164">
        <v>2050</v>
      </c>
      <c r="J164" t="s">
        <v>31</v>
      </c>
      <c r="K164">
        <f t="shared" ref="K164:K186" si="52">AVERAGE(G164:G165)</f>
        <v>47.5</v>
      </c>
      <c r="L164" cm="1">
        <f t="array" ref="L164">STOWA2024_NDJF_T(A164*60,K164,I164,J164,"")</f>
        <v>0.23693282306873775</v>
      </c>
      <c r="M164">
        <f t="shared" ref="M164:M186" si="53">1/L164</f>
        <v>4.2206056005582857</v>
      </c>
    </row>
    <row r="165" spans="1:13" x14ac:dyDescent="0.3">
      <c r="A165">
        <v>216</v>
      </c>
      <c r="B165">
        <f t="shared" si="50"/>
        <v>0.99282542076809044</v>
      </c>
      <c r="C165">
        <f t="shared" si="46"/>
        <v>0.99282542076809044</v>
      </c>
      <c r="D165" t="s">
        <v>30</v>
      </c>
      <c r="E165" t="s">
        <v>19</v>
      </c>
      <c r="F165">
        <v>1</v>
      </c>
      <c r="G165">
        <f t="shared" si="51"/>
        <v>50</v>
      </c>
      <c r="I165">
        <v>2050</v>
      </c>
      <c r="J165" t="s">
        <v>31</v>
      </c>
      <c r="K165">
        <f t="shared" si="52"/>
        <v>52.5</v>
      </c>
      <c r="L165" cm="1">
        <f t="array" ref="L165">STOWA2024_NDJF_T(A165*60,K165,I165,J165,"")</f>
        <v>0.30981044070510394</v>
      </c>
      <c r="M165">
        <f t="shared" si="53"/>
        <v>3.2277801797901953</v>
      </c>
    </row>
    <row r="166" spans="1:13" x14ac:dyDescent="0.3">
      <c r="A166">
        <v>216</v>
      </c>
      <c r="B166">
        <f t="shared" si="50"/>
        <v>0.7706068605690013</v>
      </c>
      <c r="C166">
        <f t="shared" si="46"/>
        <v>0.7706068605690013</v>
      </c>
      <c r="D166" t="s">
        <v>30</v>
      </c>
      <c r="E166" t="s">
        <v>19</v>
      </c>
      <c r="F166">
        <v>1</v>
      </c>
      <c r="G166">
        <f t="shared" si="51"/>
        <v>55</v>
      </c>
      <c r="I166">
        <v>2050</v>
      </c>
      <c r="J166" t="s">
        <v>31</v>
      </c>
      <c r="K166">
        <f t="shared" si="52"/>
        <v>57.5</v>
      </c>
      <c r="L166" cm="1">
        <f t="array" ref="L166">STOWA2024_NDJF_T(A166*60,K166,I166,J166,"")</f>
        <v>0.40697169881241912</v>
      </c>
      <c r="M166">
        <f t="shared" si="53"/>
        <v>2.457173319221194</v>
      </c>
    </row>
    <row r="167" spans="1:13" x14ac:dyDescent="0.3">
      <c r="A167">
        <v>216</v>
      </c>
      <c r="B167">
        <f t="shared" si="50"/>
        <v>0.59555640765982076</v>
      </c>
      <c r="C167">
        <f t="shared" si="46"/>
        <v>0.59555640765982076</v>
      </c>
      <c r="D167" t="s">
        <v>30</v>
      </c>
      <c r="E167" t="s">
        <v>19</v>
      </c>
      <c r="F167">
        <v>1</v>
      </c>
      <c r="G167">
        <f t="shared" si="51"/>
        <v>60</v>
      </c>
      <c r="I167">
        <v>2050</v>
      </c>
      <c r="J167" t="s">
        <v>31</v>
      </c>
      <c r="K167">
        <f t="shared" si="52"/>
        <v>62.5</v>
      </c>
      <c r="L167" cm="1">
        <f t="array" ref="L167">STOWA2024_NDJF_T(A167*60,K167,I167,J167,"")</f>
        <v>0.53716744502566915</v>
      </c>
      <c r="M167">
        <f t="shared" si="53"/>
        <v>1.8616169115613732</v>
      </c>
    </row>
    <row r="168" spans="1:13" x14ac:dyDescent="0.3">
      <c r="A168">
        <v>216</v>
      </c>
      <c r="B168">
        <f t="shared" si="50"/>
        <v>0.45814686784398173</v>
      </c>
      <c r="C168">
        <f t="shared" si="46"/>
        <v>0.45814686784398173</v>
      </c>
      <c r="D168" t="s">
        <v>30</v>
      </c>
      <c r="E168" t="s">
        <v>19</v>
      </c>
      <c r="F168">
        <v>1</v>
      </c>
      <c r="G168">
        <f t="shared" si="51"/>
        <v>65</v>
      </c>
      <c r="I168">
        <v>2050</v>
      </c>
      <c r="J168" t="s">
        <v>31</v>
      </c>
      <c r="K168">
        <f t="shared" si="52"/>
        <v>67.5</v>
      </c>
      <c r="L168" cm="1">
        <f t="array" ref="L168">STOWA2024_NDJF_T(A168*60,K168,I168,J168,"")</f>
        <v>0.71251966116162013</v>
      </c>
      <c r="M168">
        <f t="shared" si="53"/>
        <v>1.4034700437173915</v>
      </c>
    </row>
    <row r="169" spans="1:13" x14ac:dyDescent="0.3">
      <c r="A169">
        <v>216</v>
      </c>
      <c r="B169">
        <f t="shared" si="50"/>
        <v>0.35079765490560311</v>
      </c>
      <c r="C169">
        <f t="shared" si="46"/>
        <v>0.35079765490560311</v>
      </c>
      <c r="D169" t="s">
        <v>30</v>
      </c>
      <c r="E169" t="s">
        <v>19</v>
      </c>
      <c r="F169">
        <v>1</v>
      </c>
      <c r="G169">
        <f t="shared" si="51"/>
        <v>70</v>
      </c>
      <c r="I169">
        <v>2050</v>
      </c>
      <c r="J169" t="s">
        <v>31</v>
      </c>
      <c r="K169">
        <f t="shared" si="52"/>
        <v>72.5</v>
      </c>
      <c r="L169" cm="1">
        <f t="array" ref="L169">STOWA2024_NDJF_T(A169*60,K169,I169,J169,"")</f>
        <v>0.94996317052521662</v>
      </c>
      <c r="M169">
        <f t="shared" si="53"/>
        <v>1.0526723888117884</v>
      </c>
    </row>
    <row r="170" spans="1:13" x14ac:dyDescent="0.3">
      <c r="A170">
        <v>216</v>
      </c>
      <c r="B170">
        <f t="shared" si="50"/>
        <v>0.26724143714971216</v>
      </c>
      <c r="C170">
        <f t="shared" si="46"/>
        <v>0.26724143714971216</v>
      </c>
      <c r="D170" t="s">
        <v>30</v>
      </c>
      <c r="E170" t="s">
        <v>19</v>
      </c>
      <c r="F170">
        <v>1</v>
      </c>
      <c r="G170">
        <f t="shared" si="51"/>
        <v>75</v>
      </c>
      <c r="I170">
        <v>2050</v>
      </c>
      <c r="J170" t="s">
        <v>31</v>
      </c>
      <c r="K170">
        <f t="shared" si="52"/>
        <v>77.5</v>
      </c>
      <c r="L170" cm="1">
        <f t="array" ref="L170">STOWA2024_NDJF_T(A170*60,K170,I170,J170,"")</f>
        <v>1.2731863926216138</v>
      </c>
      <c r="M170">
        <f t="shared" si="53"/>
        <v>0.78543095166207622</v>
      </c>
    </row>
    <row r="171" spans="1:13" x14ac:dyDescent="0.3">
      <c r="A171">
        <v>216</v>
      </c>
      <c r="B171">
        <f t="shared" si="50"/>
        <v>0.20265071143313806</v>
      </c>
      <c r="C171">
        <f t="shared" si="46"/>
        <v>0.20265071143313806</v>
      </c>
      <c r="D171" t="s">
        <v>30</v>
      </c>
      <c r="E171" t="s">
        <v>19</v>
      </c>
      <c r="F171">
        <v>1</v>
      </c>
      <c r="G171">
        <f t="shared" si="51"/>
        <v>80</v>
      </c>
      <c r="I171">
        <v>2050</v>
      </c>
      <c r="J171" t="s">
        <v>31</v>
      </c>
      <c r="K171">
        <f t="shared" si="52"/>
        <v>82.5</v>
      </c>
      <c r="L171" cm="1">
        <f t="array" ref="L171">STOWA2024_NDJF_T(A171*60,K171,I171,J171,"")</f>
        <v>1.7159126733726631</v>
      </c>
      <c r="M171">
        <f t="shared" si="53"/>
        <v>0.58278024022893815</v>
      </c>
    </row>
    <row r="172" spans="1:13" x14ac:dyDescent="0.3">
      <c r="A172">
        <v>216</v>
      </c>
      <c r="B172">
        <f t="shared" si="50"/>
        <v>0.15283367033112932</v>
      </c>
      <c r="C172">
        <f t="shared" si="46"/>
        <v>0.15283367033112932</v>
      </c>
      <c r="D172" t="s">
        <v>30</v>
      </c>
      <c r="E172" t="s">
        <v>19</v>
      </c>
      <c r="F172">
        <v>1</v>
      </c>
      <c r="G172">
        <f t="shared" si="51"/>
        <v>85</v>
      </c>
      <c r="I172">
        <v>2050</v>
      </c>
      <c r="J172" t="s">
        <v>31</v>
      </c>
      <c r="K172">
        <f t="shared" si="52"/>
        <v>87.5</v>
      </c>
      <c r="L172" cm="1">
        <f t="array" ref="L172">STOWA2024_NDJF_T(A172*60,K172,I172,J172,"")</f>
        <v>2.3258703988211451</v>
      </c>
      <c r="M172">
        <f t="shared" si="53"/>
        <v>0.42994656989780883</v>
      </c>
    </row>
    <row r="173" spans="1:13" x14ac:dyDescent="0.3">
      <c r="A173">
        <v>216</v>
      </c>
      <c r="B173">
        <f t="shared" si="50"/>
        <v>0.11463030278791675</v>
      </c>
      <c r="C173">
        <f t="shared" si="46"/>
        <v>0.11463030278791675</v>
      </c>
      <c r="D173" t="s">
        <v>30</v>
      </c>
      <c r="E173" t="s">
        <v>19</v>
      </c>
      <c r="F173">
        <v>1</v>
      </c>
      <c r="G173">
        <f t="shared" si="51"/>
        <v>90</v>
      </c>
      <c r="I173">
        <v>2050</v>
      </c>
      <c r="J173" t="s">
        <v>31</v>
      </c>
      <c r="K173">
        <f t="shared" si="52"/>
        <v>92.5</v>
      </c>
      <c r="L173" cm="1">
        <f t="array" ref="L173">STOWA2024_NDJF_T(A173*60,K173,I173,J173,"")</f>
        <v>3.1714189983464638</v>
      </c>
      <c r="M173">
        <f t="shared" si="53"/>
        <v>0.31531626710989208</v>
      </c>
    </row>
    <row r="174" spans="1:13" x14ac:dyDescent="0.3">
      <c r="A174">
        <v>216</v>
      </c>
      <c r="B174">
        <f t="shared" si="50"/>
        <v>8.5492542167124208E-2</v>
      </c>
      <c r="C174">
        <f t="shared" si="46"/>
        <v>8.5492542167124208E-2</v>
      </c>
      <c r="D174" t="s">
        <v>30</v>
      </c>
      <c r="E174" t="s">
        <v>19</v>
      </c>
      <c r="F174">
        <v>1</v>
      </c>
      <c r="G174">
        <f t="shared" si="51"/>
        <v>95</v>
      </c>
      <c r="I174">
        <v>2050</v>
      </c>
      <c r="J174" t="s">
        <v>31</v>
      </c>
      <c r="K174">
        <f t="shared" si="52"/>
        <v>97.5</v>
      </c>
      <c r="L174" cm="1">
        <f t="array" ref="L174">STOWA2024_NDJF_T(A174*60,K174,I174,J174,"")</f>
        <v>4.3511608744877242</v>
      </c>
      <c r="M174">
        <f t="shared" si="53"/>
        <v>0.22982372494276787</v>
      </c>
    </row>
    <row r="175" spans="1:13" x14ac:dyDescent="0.3">
      <c r="A175">
        <v>216</v>
      </c>
      <c r="B175">
        <f t="shared" si="50"/>
        <v>6.3387537338236655E-2</v>
      </c>
      <c r="C175">
        <f t="shared" si="46"/>
        <v>6.3387537338236655E-2</v>
      </c>
      <c r="D175" t="s">
        <v>30</v>
      </c>
      <c r="E175" t="s">
        <v>19</v>
      </c>
      <c r="F175">
        <v>1</v>
      </c>
      <c r="G175">
        <f t="shared" si="51"/>
        <v>100</v>
      </c>
      <c r="I175">
        <v>2050</v>
      </c>
      <c r="J175" t="s">
        <v>31</v>
      </c>
      <c r="K175">
        <f t="shared" si="52"/>
        <v>102.5</v>
      </c>
      <c r="L175" cm="1">
        <f t="array" ref="L175">STOWA2024_NDJF_T(A175*60,K175,I175,J175,"")</f>
        <v>6.008308736175203</v>
      </c>
      <c r="M175">
        <f t="shared" si="53"/>
        <v>0.16643618760453122</v>
      </c>
    </row>
    <row r="176" spans="1:13" x14ac:dyDescent="0.3">
      <c r="A176">
        <v>216</v>
      </c>
      <c r="B176">
        <f t="shared" si="50"/>
        <v>4.6708106904037969E-2</v>
      </c>
      <c r="C176">
        <f t="shared" si="46"/>
        <v>4.6708106904037969E-2</v>
      </c>
      <c r="D176" t="s">
        <v>30</v>
      </c>
      <c r="E176" t="s">
        <v>19</v>
      </c>
      <c r="F176">
        <v>1</v>
      </c>
      <c r="G176">
        <f t="shared" si="51"/>
        <v>105</v>
      </c>
      <c r="I176">
        <v>2050</v>
      </c>
      <c r="J176" t="s">
        <v>31</v>
      </c>
      <c r="K176">
        <f t="shared" si="52"/>
        <v>107.5</v>
      </c>
      <c r="L176" cm="1">
        <f t="array" ref="L176">STOWA2024_NDJF_T(A176*60,K176,I176,J176,"")</f>
        <v>8.3522595046149455</v>
      </c>
      <c r="M176">
        <f t="shared" si="53"/>
        <v>0.11972808070049325</v>
      </c>
    </row>
    <row r="177" spans="1:13" x14ac:dyDescent="0.3">
      <c r="A177">
        <v>216</v>
      </c>
      <c r="B177">
        <f t="shared" si="50"/>
        <v>3.4199756640140591E-2</v>
      </c>
      <c r="C177">
        <f t="shared" si="46"/>
        <v>3.4199756640140591E-2</v>
      </c>
      <c r="D177" t="s">
        <v>30</v>
      </c>
      <c r="E177" t="s">
        <v>19</v>
      </c>
      <c r="F177">
        <v>1</v>
      </c>
      <c r="G177">
        <f t="shared" si="51"/>
        <v>110</v>
      </c>
      <c r="I177">
        <v>2050</v>
      </c>
      <c r="J177" t="s">
        <v>31</v>
      </c>
      <c r="K177">
        <f t="shared" si="52"/>
        <v>112.5</v>
      </c>
      <c r="L177" cm="1">
        <f t="array" ref="L177">STOWA2024_NDJF_T(A177*60,K177,I177,J177,"")</f>
        <v>11.692033147923659</v>
      </c>
      <c r="M177">
        <f t="shared" si="53"/>
        <v>8.5528324060352656E-2</v>
      </c>
    </row>
    <row r="178" spans="1:13" x14ac:dyDescent="0.3">
      <c r="A178">
        <v>216</v>
      </c>
      <c r="B178">
        <f t="shared" si="50"/>
        <v>2.4874017399300979E-2</v>
      </c>
      <c r="C178">
        <f t="shared" si="46"/>
        <v>2.4874017399300979E-2</v>
      </c>
      <c r="D178" t="s">
        <v>30</v>
      </c>
      <c r="E178" t="s">
        <v>19</v>
      </c>
      <c r="F178">
        <v>1</v>
      </c>
      <c r="G178">
        <f t="shared" si="51"/>
        <v>115</v>
      </c>
      <c r="I178">
        <v>2050</v>
      </c>
      <c r="J178" t="s">
        <v>31</v>
      </c>
      <c r="K178">
        <f t="shared" si="52"/>
        <v>117.5</v>
      </c>
      <c r="L178" cm="1">
        <f t="array" ref="L178">STOWA2024_NDJF_T(A178*60,K178,I178,J178,"")</f>
        <v>16.486875459449216</v>
      </c>
      <c r="M178">
        <f t="shared" si="53"/>
        <v>6.0654306661051677E-2</v>
      </c>
    </row>
    <row r="179" spans="1:13" x14ac:dyDescent="0.3">
      <c r="A179">
        <v>216</v>
      </c>
      <c r="B179">
        <f t="shared" si="50"/>
        <v>1.7965790366607524E-2</v>
      </c>
      <c r="C179">
        <f t="shared" si="46"/>
        <v>1.7965790366607524E-2</v>
      </c>
      <c r="D179" t="s">
        <v>30</v>
      </c>
      <c r="E179" t="s">
        <v>19</v>
      </c>
      <c r="F179">
        <v>1</v>
      </c>
      <c r="G179">
        <f t="shared" si="51"/>
        <v>120</v>
      </c>
      <c r="I179">
        <v>2050</v>
      </c>
      <c r="J179" t="s">
        <v>31</v>
      </c>
      <c r="K179">
        <f t="shared" si="52"/>
        <v>122.5</v>
      </c>
      <c r="L179" cm="1">
        <f t="array" ref="L179">STOWA2024_NDJF_T(A179*60,K179,I179,J179,"")</f>
        <v>23.425503784261263</v>
      </c>
      <c r="M179">
        <f t="shared" si="53"/>
        <v>4.2688516294444152E-2</v>
      </c>
    </row>
    <row r="180" spans="1:13" x14ac:dyDescent="0.3">
      <c r="A180">
        <v>216</v>
      </c>
      <c r="B180">
        <f t="shared" si="50"/>
        <v>1.2882168752819452E-2</v>
      </c>
      <c r="C180">
        <f t="shared" si="46"/>
        <v>1.2882168752819452E-2</v>
      </c>
      <c r="D180" t="s">
        <v>30</v>
      </c>
      <c r="E180" t="s">
        <v>19</v>
      </c>
      <c r="F180">
        <v>1</v>
      </c>
      <c r="G180">
        <f t="shared" si="51"/>
        <v>125</v>
      </c>
      <c r="I180">
        <v>2050</v>
      </c>
      <c r="J180" t="s">
        <v>31</v>
      </c>
      <c r="K180">
        <f t="shared" si="52"/>
        <v>127.5</v>
      </c>
      <c r="L180" cm="1">
        <f t="array" ref="L180">STOWA2024_NDJF_T(A180*60,K180,I180,J180,"")</f>
        <v>33.54990069157234</v>
      </c>
      <c r="M180">
        <f t="shared" si="53"/>
        <v>2.98063475416247E-2</v>
      </c>
    </row>
    <row r="181" spans="1:13" x14ac:dyDescent="0.3">
      <c r="A181">
        <v>216</v>
      </c>
      <c r="B181">
        <f t="shared" si="50"/>
        <v>9.1671888403398669E-3</v>
      </c>
      <c r="C181">
        <f t="shared" si="46"/>
        <v>9.1671888403398669E-3</v>
      </c>
      <c r="D181" t="s">
        <v>30</v>
      </c>
      <c r="E181" t="s">
        <v>19</v>
      </c>
      <c r="F181">
        <v>1</v>
      </c>
      <c r="G181">
        <f t="shared" si="51"/>
        <v>130</v>
      </c>
      <c r="I181">
        <v>2050</v>
      </c>
      <c r="J181" t="s">
        <v>31</v>
      </c>
      <c r="K181">
        <f t="shared" si="52"/>
        <v>132.5</v>
      </c>
      <c r="L181" cm="1">
        <f t="array" ref="L181">STOWA2024_NDJF_T(A181*60,K181,I181,J181,"")</f>
        <v>48.451587318709251</v>
      </c>
      <c r="M181">
        <f t="shared" si="53"/>
        <v>2.0639158701284833E-2</v>
      </c>
    </row>
    <row r="182" spans="1:13" x14ac:dyDescent="0.3">
      <c r="A182">
        <v>216</v>
      </c>
      <c r="B182">
        <f t="shared" si="50"/>
        <v>6.4716821234151612E-3</v>
      </c>
      <c r="C182">
        <f t="shared" si="46"/>
        <v>6.4716821234151612E-3</v>
      </c>
      <c r="D182" t="s">
        <v>30</v>
      </c>
      <c r="E182" t="s">
        <v>19</v>
      </c>
      <c r="F182">
        <v>1</v>
      </c>
      <c r="G182">
        <f t="shared" si="51"/>
        <v>135</v>
      </c>
      <c r="I182">
        <v>2050</v>
      </c>
      <c r="J182" t="s">
        <v>31</v>
      </c>
      <c r="K182">
        <f t="shared" si="52"/>
        <v>137.5</v>
      </c>
      <c r="L182" cm="1">
        <f t="array" ref="L182">STOWA2024_NDJF_T(A182*60,K182,I182,J182,"")</f>
        <v>70.584199981106835</v>
      </c>
      <c r="M182">
        <f t="shared" si="53"/>
        <v>1.4167476577869672E-2</v>
      </c>
    </row>
    <row r="183" spans="1:13" x14ac:dyDescent="0.3">
      <c r="A183">
        <v>216</v>
      </c>
      <c r="B183">
        <f t="shared" si="50"/>
        <v>4.530816233061407E-3</v>
      </c>
      <c r="C183">
        <f t="shared" si="46"/>
        <v>4.530816233061407E-3</v>
      </c>
      <c r="D183" t="s">
        <v>30</v>
      </c>
      <c r="E183" t="s">
        <v>19</v>
      </c>
      <c r="F183">
        <v>1</v>
      </c>
      <c r="G183">
        <f t="shared" si="51"/>
        <v>140</v>
      </c>
      <c r="I183">
        <v>2050</v>
      </c>
      <c r="J183" t="s">
        <v>31</v>
      </c>
      <c r="K183">
        <f t="shared" si="52"/>
        <v>142.5</v>
      </c>
      <c r="L183" cm="1">
        <f t="array" ref="L183">STOWA2024_NDJF_T(A183*60,K183,I183,J183,"")</f>
        <v>103.77038976358115</v>
      </c>
      <c r="M183">
        <f t="shared" si="53"/>
        <v>9.6366603448082653E-3</v>
      </c>
    </row>
    <row r="184" spans="1:13" x14ac:dyDescent="0.3">
      <c r="A184">
        <v>216</v>
      </c>
      <c r="B184">
        <f t="shared" si="50"/>
        <v>3.1444279969799491E-3</v>
      </c>
      <c r="C184">
        <f t="shared" si="46"/>
        <v>3.1444279969799491E-3</v>
      </c>
      <c r="D184" t="s">
        <v>30</v>
      </c>
      <c r="E184" t="s">
        <v>19</v>
      </c>
      <c r="F184">
        <v>1</v>
      </c>
      <c r="G184">
        <f t="shared" si="51"/>
        <v>145</v>
      </c>
      <c r="I184">
        <v>2050</v>
      </c>
      <c r="J184" t="s">
        <v>31</v>
      </c>
      <c r="K184">
        <f t="shared" si="52"/>
        <v>147.5</v>
      </c>
      <c r="L184" cm="1">
        <f t="array" ref="L184">STOWA2024_NDJF_T(A184*60,K184,I184,J184,"")</f>
        <v>154.0302235693251</v>
      </c>
      <c r="M184">
        <f t="shared" si="53"/>
        <v>6.4922323478283162E-3</v>
      </c>
    </row>
    <row r="185" spans="1:13" x14ac:dyDescent="0.3">
      <c r="A185">
        <v>216</v>
      </c>
      <c r="B185">
        <f t="shared" si="50"/>
        <v>2.1622592562720398E-3</v>
      </c>
      <c r="C185">
        <f t="shared" si="46"/>
        <v>2.1622592562720398E-3</v>
      </c>
      <c r="D185" t="s">
        <v>30</v>
      </c>
      <c r="E185" t="s">
        <v>19</v>
      </c>
      <c r="F185">
        <v>1</v>
      </c>
      <c r="G185">
        <f t="shared" si="51"/>
        <v>150</v>
      </c>
      <c r="I185">
        <v>2050</v>
      </c>
      <c r="J185" t="s">
        <v>31</v>
      </c>
      <c r="K185">
        <f t="shared" si="52"/>
        <v>152.5</v>
      </c>
      <c r="L185" cm="1">
        <f t="array" ref="L185">STOWA2024_NDJF_T(A185*60,K185,I185,J185,"")</f>
        <v>230.94831742720612</v>
      </c>
      <c r="M185">
        <f t="shared" si="53"/>
        <v>4.3299730915562764E-3</v>
      </c>
    </row>
    <row r="186" spans="1:13" x14ac:dyDescent="0.3">
      <c r="A186">
        <v>216</v>
      </c>
      <c r="B186">
        <f t="shared" si="50"/>
        <v>1.4725752415255138E-3</v>
      </c>
      <c r="C186">
        <f t="shared" si="46"/>
        <v>1.4725752415255138E-3</v>
      </c>
      <c r="D186" t="s">
        <v>30</v>
      </c>
      <c r="E186" t="s">
        <v>19</v>
      </c>
      <c r="F186">
        <v>1</v>
      </c>
      <c r="G186">
        <f t="shared" si="51"/>
        <v>155</v>
      </c>
      <c r="I186">
        <v>2050</v>
      </c>
      <c r="J186" t="s">
        <v>31</v>
      </c>
      <c r="K186">
        <f t="shared" si="52"/>
        <v>157.5</v>
      </c>
      <c r="L186" cm="1">
        <f t="array" ref="L186">STOWA2024_NDJF_T(A186*60,K186,I186,J186,"")</f>
        <v>349.96876615877414</v>
      </c>
      <c r="M186">
        <f t="shared" si="53"/>
        <v>2.8573978500307626E-3</v>
      </c>
    </row>
    <row r="187" spans="1:13" x14ac:dyDescent="0.3">
      <c r="A187">
        <v>216</v>
      </c>
      <c r="B187" s="1">
        <f>M186</f>
        <v>2.8573978500307626E-3</v>
      </c>
      <c r="C187">
        <f t="shared" si="46"/>
        <v>2.8573978500307626E-3</v>
      </c>
      <c r="D187" t="s">
        <v>30</v>
      </c>
      <c r="E187" t="s">
        <v>19</v>
      </c>
      <c r="F187">
        <v>1</v>
      </c>
      <c r="G187">
        <f t="shared" si="51"/>
        <v>160</v>
      </c>
      <c r="I187">
        <v>2050</v>
      </c>
      <c r="J187" t="s">
        <v>31</v>
      </c>
      <c r="K187" s="1">
        <v>444</v>
      </c>
      <c r="L187" cm="1">
        <f t="array" ref="L187">STOWA2024_NDJF_T(A187*60,K187,I187,J187,"")</f>
        <v>3.4859574292298484E+225</v>
      </c>
      <c r="M187">
        <f>1/L187</f>
        <v>2.8686523582157735E-226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M187"/>
  <sheetViews>
    <sheetView topLeftCell="A4" workbookViewId="0">
      <selection activeCell="K32" sqref="K32:K33"/>
    </sheetView>
  </sheetViews>
  <sheetFormatPr defaultRowHeight="14.4" x14ac:dyDescent="0.3"/>
  <cols>
    <col min="1" max="1" width="6" bestFit="1" customWidth="1"/>
    <col min="2" max="3" width="12.6640625" bestFit="1" customWidth="1"/>
    <col min="4" max="4" width="17.3320312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720.77950093633797</v>
      </c>
      <c r="C2">
        <f>B2</f>
        <v>720.77950093633797</v>
      </c>
      <c r="D2" t="s">
        <v>32</v>
      </c>
      <c r="E2" t="s">
        <v>21</v>
      </c>
      <c r="F2">
        <v>1</v>
      </c>
      <c r="G2">
        <v>10</v>
      </c>
      <c r="I2">
        <v>2100</v>
      </c>
      <c r="J2" t="s">
        <v>25</v>
      </c>
      <c r="K2" s="1">
        <v>12.5</v>
      </c>
      <c r="L2" cm="1">
        <f t="array" ref="L2">STOWA2024_JAARROND_T(A2*60,K2,I2,J2,"")</f>
        <v>0.10287537640307824</v>
      </c>
      <c r="M2">
        <f>1/L2</f>
        <v>9.7204990636620217</v>
      </c>
    </row>
    <row r="3" spans="1:13" x14ac:dyDescent="0.3">
      <c r="A3">
        <v>12</v>
      </c>
      <c r="B3">
        <f t="shared" ref="B3:B7" si="0">M2-M3</f>
        <v>5.0243077394119817</v>
      </c>
      <c r="C3">
        <f t="shared" ref="C3:C32" si="1">B3</f>
        <v>5.0243077394119817</v>
      </c>
      <c r="D3" t="s">
        <v>32</v>
      </c>
      <c r="E3" t="s">
        <v>21</v>
      </c>
      <c r="F3">
        <v>1</v>
      </c>
      <c r="G3">
        <f t="shared" ref="G3:G7" si="2">G2+5</f>
        <v>15</v>
      </c>
      <c r="I3">
        <v>2100</v>
      </c>
      <c r="J3" t="s">
        <v>25</v>
      </c>
      <c r="K3">
        <f t="shared" ref="K3:K7" si="3">AVERAGE(G3:G4)</f>
        <v>17.5</v>
      </c>
      <c r="L3" cm="1">
        <f t="array" ref="L3">STOWA2024_JAARROND_T(A3*60,K3,I3,J3,"")</f>
        <v>0.21293851356443519</v>
      </c>
      <c r="M3">
        <f t="shared" ref="M3:M7" si="4">1/L3</f>
        <v>4.6961913242500399</v>
      </c>
    </row>
    <row r="4" spans="1:13" x14ac:dyDescent="0.3">
      <c r="A4">
        <v>12</v>
      </c>
      <c r="B4">
        <f t="shared" si="0"/>
        <v>2.0035369621074786</v>
      </c>
      <c r="C4">
        <f t="shared" si="1"/>
        <v>2.0035369621074786</v>
      </c>
      <c r="D4" t="s">
        <v>32</v>
      </c>
      <c r="E4" t="s">
        <v>21</v>
      </c>
      <c r="F4">
        <v>1</v>
      </c>
      <c r="G4">
        <f t="shared" si="2"/>
        <v>20</v>
      </c>
      <c r="I4">
        <v>2100</v>
      </c>
      <c r="J4" t="s">
        <v>25</v>
      </c>
      <c r="K4">
        <f t="shared" si="3"/>
        <v>22.5</v>
      </c>
      <c r="L4" cm="1">
        <f t="array" ref="L4">STOWA2024_JAARROND_T(A4*60,K4,I4,J4,"")</f>
        <v>0.37138075129861597</v>
      </c>
      <c r="M4">
        <f t="shared" si="4"/>
        <v>2.6926543621425614</v>
      </c>
    </row>
    <row r="5" spans="1:13" x14ac:dyDescent="0.3">
      <c r="A5">
        <v>12</v>
      </c>
      <c r="B5">
        <f t="shared" si="0"/>
        <v>1.1497817248740601</v>
      </c>
      <c r="C5">
        <f t="shared" si="1"/>
        <v>1.1497817248740601</v>
      </c>
      <c r="D5" t="s">
        <v>32</v>
      </c>
      <c r="E5" t="s">
        <v>21</v>
      </c>
      <c r="F5">
        <v>1</v>
      </c>
      <c r="G5">
        <f t="shared" si="2"/>
        <v>25</v>
      </c>
      <c r="I5">
        <v>2100</v>
      </c>
      <c r="J5" t="s">
        <v>25</v>
      </c>
      <c r="K5">
        <f t="shared" si="3"/>
        <v>27.5</v>
      </c>
      <c r="L5" cm="1">
        <f t="array" ref="L5">STOWA2024_JAARROND_T(A5*60,K5,I5,J5,"")</f>
        <v>0.64814163907294253</v>
      </c>
      <c r="M5">
        <f t="shared" si="4"/>
        <v>1.5428726372685013</v>
      </c>
    </row>
    <row r="6" spans="1:13" x14ac:dyDescent="0.3">
      <c r="A6">
        <v>12</v>
      </c>
      <c r="B6">
        <f t="shared" si="0"/>
        <v>0.67113249406978037</v>
      </c>
      <c r="C6">
        <f t="shared" si="1"/>
        <v>0.67113249406978037</v>
      </c>
      <c r="D6" t="s">
        <v>32</v>
      </c>
      <c r="E6" t="s">
        <v>21</v>
      </c>
      <c r="F6">
        <v>1</v>
      </c>
      <c r="G6">
        <f t="shared" si="2"/>
        <v>30</v>
      </c>
      <c r="I6">
        <v>2100</v>
      </c>
      <c r="J6" t="s">
        <v>25</v>
      </c>
      <c r="K6">
        <f t="shared" si="3"/>
        <v>32.5</v>
      </c>
      <c r="L6" cm="1">
        <f t="array" ref="L6">STOWA2024_JAARROND_T(A6*60,K6,I6,J6,"")</f>
        <v>1.1471308368691713</v>
      </c>
      <c r="M6">
        <f t="shared" si="4"/>
        <v>0.87174014319872095</v>
      </c>
    </row>
    <row r="7" spans="1:13" x14ac:dyDescent="0.3">
      <c r="A7">
        <v>12</v>
      </c>
      <c r="B7">
        <f t="shared" si="0"/>
        <v>0.37469848457932425</v>
      </c>
      <c r="C7">
        <f t="shared" si="1"/>
        <v>0.37469848457932425</v>
      </c>
      <c r="D7" t="s">
        <v>32</v>
      </c>
      <c r="E7" t="s">
        <v>21</v>
      </c>
      <c r="F7">
        <v>1</v>
      </c>
      <c r="G7">
        <f t="shared" si="2"/>
        <v>35</v>
      </c>
      <c r="I7">
        <v>2100</v>
      </c>
      <c r="J7" t="s">
        <v>25</v>
      </c>
      <c r="K7">
        <f t="shared" si="3"/>
        <v>37.5</v>
      </c>
      <c r="L7" cm="1">
        <f t="array" ref="L7">STOWA2024_JAARROND_T(A7*60,K7,I7,J7,"")</f>
        <v>2.0119037965100168</v>
      </c>
      <c r="M7">
        <f t="shared" si="4"/>
        <v>0.4970416586193967</v>
      </c>
    </row>
    <row r="8" spans="1:13" x14ac:dyDescent="0.3">
      <c r="A8">
        <v>12</v>
      </c>
      <c r="B8">
        <f>M7-M8</f>
        <v>0.20421909978778074</v>
      </c>
      <c r="C8">
        <f t="shared" si="1"/>
        <v>0.20421909978778074</v>
      </c>
      <c r="D8" t="s">
        <v>32</v>
      </c>
      <c r="E8" t="s">
        <v>21</v>
      </c>
      <c r="F8">
        <v>1</v>
      </c>
      <c r="G8">
        <f>G7+5</f>
        <v>40</v>
      </c>
      <c r="I8">
        <v>2100</v>
      </c>
      <c r="J8" t="s">
        <v>25</v>
      </c>
      <c r="K8">
        <f>AVERAGE(G8:G9)</f>
        <v>42.5</v>
      </c>
      <c r="L8" cm="1">
        <f t="array" ref="L8">STOWA2024_JAARROND_T(A8*60,K8,I8,J8,"")</f>
        <v>3.4150374342402965</v>
      </c>
      <c r="M8">
        <f>1/L8</f>
        <v>0.29282255883161595</v>
      </c>
    </row>
    <row r="9" spans="1:13" x14ac:dyDescent="0.3">
      <c r="A9">
        <v>12</v>
      </c>
      <c r="B9">
        <f t="shared" ref="B9:B31" si="5">M8-M9</f>
        <v>0.11268526082507813</v>
      </c>
      <c r="C9">
        <f t="shared" si="1"/>
        <v>0.11268526082507813</v>
      </c>
      <c r="D9" t="s">
        <v>32</v>
      </c>
      <c r="E9" t="s">
        <v>21</v>
      </c>
      <c r="F9">
        <v>1</v>
      </c>
      <c r="G9">
        <f t="shared" ref="G9:G32" si="6">G8+5</f>
        <v>45</v>
      </c>
      <c r="I9">
        <v>2100</v>
      </c>
      <c r="J9" t="s">
        <v>25</v>
      </c>
      <c r="K9">
        <f t="shared" ref="K9:K31" si="7">AVERAGE(G9:G10)</f>
        <v>47.5</v>
      </c>
      <c r="L9" cm="1">
        <f t="array" ref="L9">STOWA2024_JAARROND_T(A9*60,K9,I9,J9,"")</f>
        <v>5.5513211925922548</v>
      </c>
      <c r="M9">
        <f t="shared" ref="M9:M31" si="8">1/L9</f>
        <v>0.18013729800653783</v>
      </c>
    </row>
    <row r="10" spans="1:13" x14ac:dyDescent="0.3">
      <c r="A10">
        <v>12</v>
      </c>
      <c r="B10">
        <f t="shared" si="5"/>
        <v>6.4342051498229164E-2</v>
      </c>
      <c r="C10">
        <f t="shared" si="1"/>
        <v>6.4342051498229164E-2</v>
      </c>
      <c r="D10" t="s">
        <v>32</v>
      </c>
      <c r="E10" t="s">
        <v>21</v>
      </c>
      <c r="F10">
        <v>1</v>
      </c>
      <c r="G10">
        <f t="shared" si="6"/>
        <v>50</v>
      </c>
      <c r="I10">
        <v>2100</v>
      </c>
      <c r="J10" t="s">
        <v>25</v>
      </c>
      <c r="K10">
        <f t="shared" si="7"/>
        <v>52.5</v>
      </c>
      <c r="L10" cm="1">
        <f t="array" ref="L10">STOWA2024_JAARROND_T(A10*60,K10,I10,J10,"")</f>
        <v>8.6359330814866127</v>
      </c>
      <c r="M10">
        <f t="shared" si="8"/>
        <v>0.11579524650830866</v>
      </c>
    </row>
    <row r="11" spans="1:13" x14ac:dyDescent="0.3">
      <c r="A11">
        <v>12</v>
      </c>
      <c r="B11">
        <f t="shared" si="5"/>
        <v>3.83000281342077E-2</v>
      </c>
      <c r="C11">
        <f t="shared" si="1"/>
        <v>3.83000281342077E-2</v>
      </c>
      <c r="D11" t="s">
        <v>32</v>
      </c>
      <c r="E11" t="s">
        <v>21</v>
      </c>
      <c r="F11">
        <v>1</v>
      </c>
      <c r="G11">
        <f t="shared" si="6"/>
        <v>55</v>
      </c>
      <c r="I11">
        <v>2100</v>
      </c>
      <c r="J11" t="s">
        <v>25</v>
      </c>
      <c r="K11">
        <f t="shared" si="7"/>
        <v>57.5</v>
      </c>
      <c r="L11" cm="1">
        <f t="array" ref="L11">STOWA2024_JAARROND_T(A11*60,K11,I11,J11,"")</f>
        <v>12.904021963943542</v>
      </c>
      <c r="M11">
        <f t="shared" si="8"/>
        <v>7.7495218374100963E-2</v>
      </c>
    </row>
    <row r="12" spans="1:13" x14ac:dyDescent="0.3">
      <c r="A12">
        <v>12</v>
      </c>
      <c r="B12">
        <f t="shared" si="5"/>
        <v>2.3763528115994595E-2</v>
      </c>
      <c r="C12">
        <f t="shared" si="1"/>
        <v>2.3763528115994595E-2</v>
      </c>
      <c r="D12" t="s">
        <v>32</v>
      </c>
      <c r="E12" t="s">
        <v>21</v>
      </c>
      <c r="F12">
        <v>1</v>
      </c>
      <c r="G12">
        <f t="shared" si="6"/>
        <v>60</v>
      </c>
      <c r="I12">
        <v>2100</v>
      </c>
      <c r="J12" t="s">
        <v>25</v>
      </c>
      <c r="K12">
        <f t="shared" si="7"/>
        <v>62.5</v>
      </c>
      <c r="L12" cm="1">
        <f t="array" ref="L12">STOWA2024_JAARROND_T(A12*60,K12,I12,J12,"")</f>
        <v>18.610990929121805</v>
      </c>
      <c r="M12">
        <f t="shared" si="8"/>
        <v>5.3731690258106368E-2</v>
      </c>
    </row>
    <row r="13" spans="1:13" x14ac:dyDescent="0.3">
      <c r="A13">
        <v>12</v>
      </c>
      <c r="B13">
        <f t="shared" si="5"/>
        <v>1.5318657574485972E-2</v>
      </c>
      <c r="C13">
        <f t="shared" si="1"/>
        <v>1.5318657574485972E-2</v>
      </c>
      <c r="D13" t="s">
        <v>32</v>
      </c>
      <c r="E13" t="s">
        <v>21</v>
      </c>
      <c r="F13">
        <v>1</v>
      </c>
      <c r="G13">
        <f t="shared" si="6"/>
        <v>65</v>
      </c>
      <c r="I13">
        <v>2100</v>
      </c>
      <c r="J13" t="s">
        <v>25</v>
      </c>
      <c r="K13">
        <f t="shared" si="7"/>
        <v>67.5</v>
      </c>
      <c r="L13" cm="1">
        <f t="array" ref="L13">STOWA2024_JAARROND_T(A13*60,K13,I13,J13,"")</f>
        <v>26.032831311088007</v>
      </c>
      <c r="M13">
        <f t="shared" si="8"/>
        <v>3.8413032683620396E-2</v>
      </c>
    </row>
    <row r="14" spans="1:13" x14ac:dyDescent="0.3">
      <c r="A14">
        <v>12</v>
      </c>
      <c r="B14">
        <f t="shared" si="5"/>
        <v>1.0215593594027659E-2</v>
      </c>
      <c r="C14">
        <f t="shared" si="1"/>
        <v>1.0215593594027659E-2</v>
      </c>
      <c r="D14" t="s">
        <v>32</v>
      </c>
      <c r="E14" t="s">
        <v>21</v>
      </c>
      <c r="F14">
        <v>1</v>
      </c>
      <c r="G14">
        <f t="shared" si="6"/>
        <v>70</v>
      </c>
      <c r="I14">
        <v>2100</v>
      </c>
      <c r="J14" t="s">
        <v>25</v>
      </c>
      <c r="K14">
        <f t="shared" si="7"/>
        <v>72.5</v>
      </c>
      <c r="L14" cm="1">
        <f t="array" ref="L14">STOWA2024_JAARROND_T(A14*60,K14,I14,J14,"")</f>
        <v>35.464213499057983</v>
      </c>
      <c r="M14">
        <f t="shared" si="8"/>
        <v>2.8197439089592737E-2</v>
      </c>
    </row>
    <row r="15" spans="1:13" x14ac:dyDescent="0.3">
      <c r="A15">
        <v>12</v>
      </c>
      <c r="B15">
        <f t="shared" si="5"/>
        <v>7.0199081347285218E-3</v>
      </c>
      <c r="C15">
        <f t="shared" si="1"/>
        <v>7.0199081347285218E-3</v>
      </c>
      <c r="D15" t="s">
        <v>32</v>
      </c>
      <c r="E15" t="s">
        <v>21</v>
      </c>
      <c r="F15">
        <v>1</v>
      </c>
      <c r="G15">
        <f t="shared" si="6"/>
        <v>75</v>
      </c>
      <c r="I15">
        <v>2100</v>
      </c>
      <c r="J15" t="s">
        <v>25</v>
      </c>
      <c r="K15">
        <f t="shared" si="7"/>
        <v>77.5</v>
      </c>
      <c r="L15" cm="1">
        <f t="array" ref="L15">STOWA2024_JAARROND_T(A15*60,K15,I15,J15,"")</f>
        <v>47.21985778848844</v>
      </c>
      <c r="M15">
        <f t="shared" si="8"/>
        <v>2.1177530954864215E-2</v>
      </c>
    </row>
    <row r="16" spans="1:13" x14ac:dyDescent="0.3">
      <c r="A16">
        <v>12</v>
      </c>
      <c r="B16">
        <f t="shared" si="5"/>
        <v>4.9526500706113391E-3</v>
      </c>
      <c r="C16">
        <f t="shared" si="1"/>
        <v>4.9526500706113391E-3</v>
      </c>
      <c r="D16" t="s">
        <v>32</v>
      </c>
      <c r="E16" t="s">
        <v>21</v>
      </c>
      <c r="F16">
        <v>1</v>
      </c>
      <c r="G16">
        <f t="shared" si="6"/>
        <v>80</v>
      </c>
      <c r="I16">
        <v>2100</v>
      </c>
      <c r="J16" t="s">
        <v>25</v>
      </c>
      <c r="K16">
        <f t="shared" si="7"/>
        <v>82.5</v>
      </c>
      <c r="L16" cm="1">
        <f t="array" ref="L16">STOWA2024_JAARROND_T(A16*60,K16,I16,J16,"")</f>
        <v>61.633734455983216</v>
      </c>
      <c r="M16">
        <f t="shared" si="8"/>
        <v>1.6224880884252876E-2</v>
      </c>
    </row>
    <row r="17" spans="1:13" x14ac:dyDescent="0.3">
      <c r="A17">
        <v>12</v>
      </c>
      <c r="B17">
        <f t="shared" si="5"/>
        <v>3.5757241492570691E-3</v>
      </c>
      <c r="C17">
        <f t="shared" si="1"/>
        <v>3.5757241492570691E-3</v>
      </c>
      <c r="D17" t="s">
        <v>32</v>
      </c>
      <c r="E17" t="s">
        <v>21</v>
      </c>
      <c r="F17">
        <v>1</v>
      </c>
      <c r="G17">
        <f t="shared" si="6"/>
        <v>85</v>
      </c>
      <c r="I17">
        <v>2100</v>
      </c>
      <c r="J17" t="s">
        <v>25</v>
      </c>
      <c r="K17">
        <f t="shared" si="7"/>
        <v>87.5</v>
      </c>
      <c r="L17" cm="1">
        <f t="array" ref="L17">STOWA2024_JAARROND_T(A17*60,K17,I17,J17,"")</f>
        <v>79.056653415744989</v>
      </c>
      <c r="M17">
        <f t="shared" si="8"/>
        <v>1.2649156734995807E-2</v>
      </c>
    </row>
    <row r="18" spans="1:13" x14ac:dyDescent="0.3">
      <c r="A18">
        <v>12</v>
      </c>
      <c r="B18">
        <f t="shared" si="5"/>
        <v>2.6350461780504948E-3</v>
      </c>
      <c r="C18">
        <f t="shared" si="1"/>
        <v>2.6350461780504948E-3</v>
      </c>
      <c r="D18" t="s">
        <v>32</v>
      </c>
      <c r="E18" t="s">
        <v>21</v>
      </c>
      <c r="F18">
        <v>1</v>
      </c>
      <c r="G18">
        <f t="shared" si="6"/>
        <v>90</v>
      </c>
      <c r="I18">
        <v>2100</v>
      </c>
      <c r="J18" t="s">
        <v>25</v>
      </c>
      <c r="K18">
        <f t="shared" si="7"/>
        <v>92.5</v>
      </c>
      <c r="L18" cm="1">
        <f t="array" ref="L18">STOWA2024_JAARROND_T(A18*60,K18,I18,J18,"")</f>
        <v>99.859093257807842</v>
      </c>
      <c r="M18">
        <f t="shared" si="8"/>
        <v>1.0014110556945312E-2</v>
      </c>
    </row>
    <row r="19" spans="1:13" x14ac:dyDescent="0.3">
      <c r="A19">
        <v>12</v>
      </c>
      <c r="B19">
        <f t="shared" si="5"/>
        <v>4.2165971282361716E-3</v>
      </c>
      <c r="C19">
        <f t="shared" si="1"/>
        <v>4.2165971282361716E-3</v>
      </c>
      <c r="D19" t="s">
        <v>32</v>
      </c>
      <c r="E19" t="s">
        <v>21</v>
      </c>
      <c r="F19">
        <v>1</v>
      </c>
      <c r="G19">
        <f t="shared" si="6"/>
        <v>95</v>
      </c>
      <c r="I19">
        <v>2100</v>
      </c>
      <c r="J19" t="s">
        <v>25</v>
      </c>
      <c r="K19">
        <f t="shared" si="7"/>
        <v>97.5</v>
      </c>
      <c r="L19" cm="1">
        <f t="array" ref="L19">STOWA2024_JAARROND_T(A19*60,K19,I19,J19,"")</f>
        <v>172.48774190811272</v>
      </c>
      <c r="M19">
        <f t="shared" si="8"/>
        <v>5.7975134287091409E-3</v>
      </c>
    </row>
    <row r="20" spans="1:13" x14ac:dyDescent="0.3">
      <c r="A20">
        <v>12</v>
      </c>
      <c r="B20">
        <f t="shared" si="5"/>
        <v>1.2022053254425224E-3</v>
      </c>
      <c r="C20">
        <f t="shared" si="1"/>
        <v>1.2022053254425224E-3</v>
      </c>
      <c r="D20" t="s">
        <v>32</v>
      </c>
      <c r="E20" t="s">
        <v>21</v>
      </c>
      <c r="F20">
        <v>1</v>
      </c>
      <c r="G20">
        <f t="shared" si="6"/>
        <v>100</v>
      </c>
      <c r="I20">
        <v>2100</v>
      </c>
      <c r="J20" t="s">
        <v>25</v>
      </c>
      <c r="K20">
        <f t="shared" si="7"/>
        <v>102.5</v>
      </c>
      <c r="L20" cm="1">
        <f t="array" ref="L20">STOWA2024_JAARROND_T(A20*60,K20,I20,J20,"")</f>
        <v>217.61326499286099</v>
      </c>
      <c r="M20">
        <f t="shared" si="8"/>
        <v>4.5953081032666186E-3</v>
      </c>
    </row>
    <row r="21" spans="1:13" x14ac:dyDescent="0.3">
      <c r="A21">
        <v>12</v>
      </c>
      <c r="B21">
        <f t="shared" si="5"/>
        <v>9.0995139933646189E-4</v>
      </c>
      <c r="C21">
        <f t="shared" si="1"/>
        <v>9.0995139933646189E-4</v>
      </c>
      <c r="D21" t="s">
        <v>32</v>
      </c>
      <c r="E21" t="s">
        <v>21</v>
      </c>
      <c r="F21">
        <v>1</v>
      </c>
      <c r="G21">
        <f t="shared" si="6"/>
        <v>105</v>
      </c>
      <c r="I21">
        <v>2100</v>
      </c>
      <c r="J21" t="s">
        <v>25</v>
      </c>
      <c r="K21">
        <f t="shared" si="7"/>
        <v>107.5</v>
      </c>
      <c r="L21" cm="1">
        <f t="array" ref="L21">STOWA2024_JAARROND_T(A21*60,K21,I21,J21,"")</f>
        <v>271.34415480964839</v>
      </c>
      <c r="M21">
        <f t="shared" si="8"/>
        <v>3.6853567039301567E-3</v>
      </c>
    </row>
    <row r="22" spans="1:13" x14ac:dyDescent="0.3">
      <c r="A22">
        <v>12</v>
      </c>
      <c r="B22">
        <f t="shared" si="5"/>
        <v>6.9825168574155251E-4</v>
      </c>
      <c r="C22">
        <f t="shared" si="1"/>
        <v>6.9825168574155251E-4</v>
      </c>
      <c r="D22" t="s">
        <v>32</v>
      </c>
      <c r="E22" t="s">
        <v>21</v>
      </c>
      <c r="F22">
        <v>1</v>
      </c>
      <c r="G22">
        <f t="shared" si="6"/>
        <v>110</v>
      </c>
      <c r="I22">
        <v>2100</v>
      </c>
      <c r="J22" t="s">
        <v>25</v>
      </c>
      <c r="K22">
        <f t="shared" si="7"/>
        <v>112.5</v>
      </c>
      <c r="L22" cm="1">
        <f t="array" ref="L22">STOWA2024_JAARROND_T(A22*60,K22,I22,J22,"")</f>
        <v>334.77229421495372</v>
      </c>
      <c r="M22">
        <f t="shared" si="8"/>
        <v>2.9871050181886042E-3</v>
      </c>
    </row>
    <row r="23" spans="1:13" x14ac:dyDescent="0.3">
      <c r="A23">
        <v>12</v>
      </c>
      <c r="B23">
        <f t="shared" si="5"/>
        <v>5.4246957120313152E-4</v>
      </c>
      <c r="C23">
        <f t="shared" si="1"/>
        <v>5.4246957120313152E-4</v>
      </c>
      <c r="D23" t="s">
        <v>32</v>
      </c>
      <c r="E23" t="s">
        <v>21</v>
      </c>
      <c r="F23">
        <v>1</v>
      </c>
      <c r="G23">
        <f t="shared" si="6"/>
        <v>115</v>
      </c>
      <c r="I23">
        <v>2100</v>
      </c>
      <c r="J23" t="s">
        <v>25</v>
      </c>
      <c r="K23">
        <f t="shared" si="7"/>
        <v>117.5</v>
      </c>
      <c r="L23" cm="1">
        <f t="array" ref="L23">STOWA2024_JAARROND_T(A23*60,K23,I23,J23,"")</f>
        <v>409.05894628711178</v>
      </c>
      <c r="M23">
        <f t="shared" si="8"/>
        <v>2.4446354469854726E-3</v>
      </c>
    </row>
    <row r="24" spans="1:13" x14ac:dyDescent="0.3">
      <c r="A24">
        <v>12</v>
      </c>
      <c r="B24">
        <f t="shared" si="5"/>
        <v>4.2625798065071708E-4</v>
      </c>
      <c r="C24">
        <f t="shared" si="1"/>
        <v>4.2625798065071708E-4</v>
      </c>
      <c r="D24" t="s">
        <v>32</v>
      </c>
      <c r="E24" t="s">
        <v>21</v>
      </c>
      <c r="F24">
        <v>1</v>
      </c>
      <c r="G24">
        <f t="shared" si="6"/>
        <v>120</v>
      </c>
      <c r="I24">
        <v>2100</v>
      </c>
      <c r="J24" t="s">
        <v>25</v>
      </c>
      <c r="K24">
        <f t="shared" si="7"/>
        <v>122.5</v>
      </c>
      <c r="L24" cm="1">
        <f t="array" ref="L24">STOWA2024_JAARROND_T(A24*60,K24,I24,J24,"")</f>
        <v>495.44746544160347</v>
      </c>
      <c r="M24">
        <f t="shared" si="8"/>
        <v>2.0183774663347556E-3</v>
      </c>
    </row>
    <row r="25" spans="1:13" x14ac:dyDescent="0.3">
      <c r="A25">
        <v>12</v>
      </c>
      <c r="B25">
        <f t="shared" si="5"/>
        <v>3.3842412548724271E-4</v>
      </c>
      <c r="C25">
        <f t="shared" si="1"/>
        <v>3.3842412548724271E-4</v>
      </c>
      <c r="D25" t="s">
        <v>32</v>
      </c>
      <c r="E25" t="s">
        <v>21</v>
      </c>
      <c r="F25">
        <v>1</v>
      </c>
      <c r="G25">
        <f t="shared" si="6"/>
        <v>125</v>
      </c>
      <c r="I25">
        <v>2100</v>
      </c>
      <c r="J25" t="s">
        <v>25</v>
      </c>
      <c r="K25">
        <f t="shared" si="7"/>
        <v>127.5</v>
      </c>
      <c r="L25" cm="1">
        <f t="array" ref="L25">STOWA2024_JAARROND_T(A25*60,K25,I25,J25,"")</f>
        <v>595.25462742644629</v>
      </c>
      <c r="M25">
        <f t="shared" si="8"/>
        <v>1.6799533408475128E-3</v>
      </c>
    </row>
    <row r="26" spans="1:13" x14ac:dyDescent="0.3">
      <c r="A26">
        <v>12</v>
      </c>
      <c r="B26">
        <f t="shared" si="5"/>
        <v>2.7126328348861723E-4</v>
      </c>
      <c r="C26">
        <f t="shared" si="1"/>
        <v>2.7126328348861723E-4</v>
      </c>
      <c r="D26" t="s">
        <v>32</v>
      </c>
      <c r="E26" t="s">
        <v>21</v>
      </c>
      <c r="F26">
        <v>1</v>
      </c>
      <c r="G26">
        <f t="shared" si="6"/>
        <v>130</v>
      </c>
      <c r="I26">
        <v>2100</v>
      </c>
      <c r="J26" t="s">
        <v>25</v>
      </c>
      <c r="K26">
        <f t="shared" si="7"/>
        <v>132.5</v>
      </c>
      <c r="L26" cm="1">
        <f t="array" ref="L26">STOWA2024_JAARROND_T(A26*60,K26,I26,J26,"")</f>
        <v>709.87936258659022</v>
      </c>
      <c r="M26">
        <f t="shared" si="8"/>
        <v>1.4086900573588956E-3</v>
      </c>
    </row>
    <row r="27" spans="1:13" x14ac:dyDescent="0.3">
      <c r="A27">
        <v>12</v>
      </c>
      <c r="B27">
        <f t="shared" si="5"/>
        <v>2.1934220836663772E-4</v>
      </c>
      <c r="C27">
        <f t="shared" si="1"/>
        <v>2.1934220836663772E-4</v>
      </c>
      <c r="D27" t="s">
        <v>32</v>
      </c>
      <c r="E27" t="s">
        <v>21</v>
      </c>
      <c r="F27">
        <v>1</v>
      </c>
      <c r="G27">
        <f t="shared" si="6"/>
        <v>135</v>
      </c>
      <c r="I27">
        <v>2100</v>
      </c>
      <c r="J27" t="s">
        <v>25</v>
      </c>
      <c r="K27">
        <f t="shared" si="7"/>
        <v>137.5</v>
      </c>
      <c r="L27" cm="1">
        <f t="array" ref="L27">STOWA2024_JAARROND_T(A27*60,K27,I27,J27,"")</f>
        <v>840.79691307072733</v>
      </c>
      <c r="M27">
        <f t="shared" si="8"/>
        <v>1.1893478489922579E-3</v>
      </c>
    </row>
    <row r="28" spans="1:13" x14ac:dyDescent="0.3">
      <c r="A28">
        <v>12</v>
      </c>
      <c r="B28">
        <f t="shared" si="5"/>
        <v>1.7880397029199557E-4</v>
      </c>
      <c r="C28">
        <f t="shared" si="1"/>
        <v>1.7880397029199557E-4</v>
      </c>
      <c r="D28" t="s">
        <v>32</v>
      </c>
      <c r="E28" t="s">
        <v>21</v>
      </c>
      <c r="F28">
        <v>1</v>
      </c>
      <c r="G28">
        <f t="shared" si="6"/>
        <v>140</v>
      </c>
      <c r="I28">
        <v>2100</v>
      </c>
      <c r="J28" t="s">
        <v>25</v>
      </c>
      <c r="K28">
        <f t="shared" si="7"/>
        <v>142.5</v>
      </c>
      <c r="L28" cm="1">
        <f t="array" ref="L28">STOWA2024_JAARROND_T(A28*60,K28,I28,J28,"")</f>
        <v>989.56613470973321</v>
      </c>
      <c r="M28">
        <f t="shared" si="8"/>
        <v>1.0105438787002623E-3</v>
      </c>
    </row>
    <row r="29" spans="1:13" x14ac:dyDescent="0.3">
      <c r="A29">
        <v>12</v>
      </c>
      <c r="B29">
        <f t="shared" si="5"/>
        <v>1.4685797794528413E-4</v>
      </c>
      <c r="C29">
        <f t="shared" si="1"/>
        <v>1.4685797794528413E-4</v>
      </c>
      <c r="D29" t="s">
        <v>32</v>
      </c>
      <c r="E29" t="s">
        <v>21</v>
      </c>
      <c r="F29">
        <v>1</v>
      </c>
      <c r="G29">
        <f t="shared" si="6"/>
        <v>145</v>
      </c>
      <c r="I29">
        <v>2100</v>
      </c>
      <c r="J29" t="s">
        <v>25</v>
      </c>
      <c r="K29">
        <f t="shared" si="7"/>
        <v>147.5</v>
      </c>
      <c r="L29" cm="1">
        <f t="array" ref="L29">STOWA2024_JAARROND_T(A29*60,K29,I29,J29,"")</f>
        <v>1157.8283252347467</v>
      </c>
      <c r="M29">
        <f t="shared" si="8"/>
        <v>8.636859007549782E-4</v>
      </c>
    </row>
    <row r="30" spans="1:13" x14ac:dyDescent="0.3">
      <c r="A30">
        <v>12</v>
      </c>
      <c r="B30">
        <f t="shared" si="5"/>
        <v>1.2146725343771319E-4</v>
      </c>
      <c r="C30">
        <f t="shared" si="1"/>
        <v>1.2146725343771319E-4</v>
      </c>
      <c r="D30" t="s">
        <v>32</v>
      </c>
      <c r="E30" t="s">
        <v>21</v>
      </c>
      <c r="F30">
        <v>1</v>
      </c>
      <c r="G30">
        <f t="shared" si="6"/>
        <v>150</v>
      </c>
      <c r="I30">
        <v>2100</v>
      </c>
      <c r="J30" t="s">
        <v>25</v>
      </c>
      <c r="K30">
        <f t="shared" si="7"/>
        <v>152.5</v>
      </c>
      <c r="L30" cm="1">
        <f t="array" ref="L30">STOWA2024_JAARROND_T(A30*60,K30,I30,J30,"")</f>
        <v>1347.3118785340152</v>
      </c>
      <c r="M30">
        <f t="shared" si="8"/>
        <v>7.42218647317265E-4</v>
      </c>
    </row>
    <row r="31" spans="1:13" x14ac:dyDescent="0.3">
      <c r="A31">
        <v>12</v>
      </c>
      <c r="B31">
        <f t="shared" si="5"/>
        <v>1.011156596923585E-4</v>
      </c>
      <c r="C31">
        <f t="shared" si="1"/>
        <v>1.011156596923585E-4</v>
      </c>
      <c r="D31" t="s">
        <v>32</v>
      </c>
      <c r="E31" t="s">
        <v>21</v>
      </c>
      <c r="F31">
        <v>1</v>
      </c>
      <c r="G31">
        <f t="shared" si="6"/>
        <v>155</v>
      </c>
      <c r="I31">
        <v>2100</v>
      </c>
      <c r="J31" t="s">
        <v>25</v>
      </c>
      <c r="K31">
        <f t="shared" si="7"/>
        <v>157.5</v>
      </c>
      <c r="L31" cm="1">
        <f t="array" ref="L31">STOWA2024_JAARROND_T(A31*60,K31,I31,J31,"")</f>
        <v>1559.8117920253326</v>
      </c>
      <c r="M31">
        <f t="shared" si="8"/>
        <v>6.411029876249065E-4</v>
      </c>
    </row>
    <row r="32" spans="1:13" x14ac:dyDescent="0.3">
      <c r="A32">
        <v>12</v>
      </c>
      <c r="B32" s="1">
        <f>M31</f>
        <v>6.411029876249065E-4</v>
      </c>
      <c r="C32">
        <f t="shared" si="1"/>
        <v>6.411029876249065E-4</v>
      </c>
      <c r="D32" t="s">
        <v>32</v>
      </c>
      <c r="E32" t="s">
        <v>21</v>
      </c>
      <c r="F32">
        <v>1</v>
      </c>
      <c r="G32">
        <f t="shared" si="6"/>
        <v>160</v>
      </c>
      <c r="I32">
        <v>2100</v>
      </c>
      <c r="J32" t="s">
        <v>25</v>
      </c>
      <c r="K32" s="1">
        <v>999</v>
      </c>
      <c r="L32" cm="1">
        <f t="array" ref="L32">STOWA2024_JAARROND_T(A32*60,K32,I32,J32,"")</f>
        <v>5582431.6916949013</v>
      </c>
      <c r="M32">
        <f>1/L32</f>
        <v>1.791334055171191E-7</v>
      </c>
    </row>
    <row r="33" spans="1:13" x14ac:dyDescent="0.3">
      <c r="A33">
        <v>24</v>
      </c>
      <c r="B33" s="1">
        <f>365.25*24/A33 - M33</f>
        <v>342.3817015237741</v>
      </c>
      <c r="C33">
        <f>B33</f>
        <v>342.3817015237741</v>
      </c>
      <c r="D33" t="s">
        <v>32</v>
      </c>
      <c r="E33" t="s">
        <v>21</v>
      </c>
      <c r="F33">
        <v>1</v>
      </c>
      <c r="G33">
        <v>10</v>
      </c>
      <c r="I33">
        <v>2100</v>
      </c>
      <c r="J33" t="s">
        <v>25</v>
      </c>
      <c r="K33" s="1">
        <v>12.5</v>
      </c>
      <c r="L33" cm="1">
        <f t="array" ref="L33">STOWA2024_JAARROND_T(A33*60,K33,I33,J33,"")</f>
        <v>4.372865786405624E-2</v>
      </c>
      <c r="M33">
        <f>1/L33</f>
        <v>22.868298476225878</v>
      </c>
    </row>
    <row r="34" spans="1:13" x14ac:dyDescent="0.3">
      <c r="A34">
        <v>24</v>
      </c>
      <c r="B34">
        <f t="shared" ref="B34:B38" si="9">M33-M34</f>
        <v>11.922628703285364</v>
      </c>
      <c r="C34">
        <f t="shared" ref="C34:C63" si="10">B34</f>
        <v>11.922628703285364</v>
      </c>
      <c r="D34" t="s">
        <v>32</v>
      </c>
      <c r="E34" t="s">
        <v>21</v>
      </c>
      <c r="F34">
        <v>1</v>
      </c>
      <c r="G34">
        <f t="shared" ref="G34:G38" si="11">G33+5</f>
        <v>15</v>
      </c>
      <c r="I34">
        <v>2100</v>
      </c>
      <c r="J34" t="s">
        <v>25</v>
      </c>
      <c r="K34">
        <f t="shared" ref="K34:K38" si="12">AVERAGE(G34:G35)</f>
        <v>17.5</v>
      </c>
      <c r="L34" cm="1">
        <f t="array" ref="L34">STOWA2024_JAARROND_T(A34*60,K34,I34,J34,"")</f>
        <v>9.136032976914428E-2</v>
      </c>
      <c r="M34">
        <f t="shared" ref="M34:M38" si="13">1/L34</f>
        <v>10.945669772940514</v>
      </c>
    </row>
    <row r="35" spans="1:13" x14ac:dyDescent="0.3">
      <c r="A35">
        <v>24</v>
      </c>
      <c r="B35">
        <f t="shared" si="9"/>
        <v>5.33889730918533</v>
      </c>
      <c r="C35">
        <f t="shared" si="10"/>
        <v>5.33889730918533</v>
      </c>
      <c r="D35" t="s">
        <v>32</v>
      </c>
      <c r="E35" t="s">
        <v>21</v>
      </c>
      <c r="F35">
        <v>1</v>
      </c>
      <c r="G35">
        <f t="shared" si="11"/>
        <v>20</v>
      </c>
      <c r="I35">
        <v>2100</v>
      </c>
      <c r="J35" t="s">
        <v>25</v>
      </c>
      <c r="K35">
        <f t="shared" si="12"/>
        <v>22.5</v>
      </c>
      <c r="L35" cm="1">
        <f t="array" ref="L35">STOWA2024_JAARROND_T(A35*60,K35,I35,J35,"")</f>
        <v>0.17835573076390573</v>
      </c>
      <c r="M35">
        <f t="shared" si="13"/>
        <v>5.6067724637551839</v>
      </c>
    </row>
    <row r="36" spans="1:13" x14ac:dyDescent="0.3">
      <c r="A36">
        <v>24</v>
      </c>
      <c r="B36">
        <f t="shared" si="9"/>
        <v>2.5680079473267061</v>
      </c>
      <c r="C36">
        <f t="shared" si="10"/>
        <v>2.5680079473267061</v>
      </c>
      <c r="D36" t="s">
        <v>32</v>
      </c>
      <c r="E36" t="s">
        <v>21</v>
      </c>
      <c r="F36">
        <v>1</v>
      </c>
      <c r="G36">
        <f t="shared" si="11"/>
        <v>25</v>
      </c>
      <c r="I36">
        <v>2100</v>
      </c>
      <c r="J36" t="s">
        <v>25</v>
      </c>
      <c r="K36">
        <f t="shared" si="12"/>
        <v>27.5</v>
      </c>
      <c r="L36" cm="1">
        <f t="array" ref="L36">STOWA2024_JAARROND_T(A36*60,K36,I36,J36,"")</f>
        <v>0.32908110996877127</v>
      </c>
      <c r="M36">
        <f t="shared" si="13"/>
        <v>3.0387645164284778</v>
      </c>
    </row>
    <row r="37" spans="1:13" x14ac:dyDescent="0.3">
      <c r="A37">
        <v>24</v>
      </c>
      <c r="B37">
        <f t="shared" si="9"/>
        <v>1.3115274787692071</v>
      </c>
      <c r="C37">
        <f t="shared" si="10"/>
        <v>1.3115274787692071</v>
      </c>
      <c r="D37" t="s">
        <v>32</v>
      </c>
      <c r="E37" t="s">
        <v>21</v>
      </c>
      <c r="F37">
        <v>1</v>
      </c>
      <c r="G37">
        <f t="shared" si="11"/>
        <v>30</v>
      </c>
      <c r="I37">
        <v>2100</v>
      </c>
      <c r="J37" t="s">
        <v>25</v>
      </c>
      <c r="K37">
        <f t="shared" si="12"/>
        <v>32.5</v>
      </c>
      <c r="L37" cm="1">
        <f t="array" ref="L37">STOWA2024_JAARROND_T(A37*60,K37,I37,J37,"")</f>
        <v>0.57895933111484632</v>
      </c>
      <c r="M37">
        <f t="shared" si="13"/>
        <v>1.7272370376592707</v>
      </c>
    </row>
    <row r="38" spans="1:13" x14ac:dyDescent="0.3">
      <c r="A38">
        <v>24</v>
      </c>
      <c r="B38">
        <f t="shared" si="9"/>
        <v>0.70461446548614393</v>
      </c>
      <c r="C38">
        <f t="shared" si="10"/>
        <v>0.70461446548614393</v>
      </c>
      <c r="D38" t="s">
        <v>32</v>
      </c>
      <c r="E38" t="s">
        <v>21</v>
      </c>
      <c r="F38">
        <v>1</v>
      </c>
      <c r="G38">
        <f t="shared" si="11"/>
        <v>35</v>
      </c>
      <c r="I38">
        <v>2100</v>
      </c>
      <c r="J38" t="s">
        <v>25</v>
      </c>
      <c r="K38">
        <f t="shared" si="12"/>
        <v>37.5</v>
      </c>
      <c r="L38" cm="1">
        <f t="array" ref="L38">STOWA2024_JAARROND_T(A38*60,K38,I38,J38,"")</f>
        <v>0.97787788692650046</v>
      </c>
      <c r="M38">
        <f t="shared" si="13"/>
        <v>1.0226225721731268</v>
      </c>
    </row>
    <row r="39" spans="1:13" x14ac:dyDescent="0.3">
      <c r="A39">
        <v>24</v>
      </c>
      <c r="B39">
        <f>M38-M39</f>
        <v>0.39535907260811531</v>
      </c>
      <c r="C39">
        <f t="shared" si="10"/>
        <v>0.39535907260811531</v>
      </c>
      <c r="D39" t="s">
        <v>32</v>
      </c>
      <c r="E39" t="s">
        <v>21</v>
      </c>
      <c r="F39">
        <v>1</v>
      </c>
      <c r="G39">
        <f>G38+5</f>
        <v>40</v>
      </c>
      <c r="I39">
        <v>2100</v>
      </c>
      <c r="J39" t="s">
        <v>25</v>
      </c>
      <c r="K39">
        <f>AVERAGE(G39:G40)</f>
        <v>42.5</v>
      </c>
      <c r="L39" cm="1">
        <f t="array" ref="L39">STOWA2024_JAARROND_T(A39*60,K39,I39,J39,"")</f>
        <v>1.5942263509569268</v>
      </c>
      <c r="M39">
        <f>1/L39</f>
        <v>0.62726349956501148</v>
      </c>
    </row>
    <row r="40" spans="1:13" x14ac:dyDescent="0.3">
      <c r="A40">
        <v>24</v>
      </c>
      <c r="B40">
        <f t="shared" ref="B40:B62" si="14">M39-M40</f>
        <v>0.23051568534323813</v>
      </c>
      <c r="C40">
        <f t="shared" si="10"/>
        <v>0.23051568534323813</v>
      </c>
      <c r="D40" t="s">
        <v>32</v>
      </c>
      <c r="E40" t="s">
        <v>21</v>
      </c>
      <c r="F40">
        <v>1</v>
      </c>
      <c r="G40">
        <f t="shared" ref="G40:G63" si="15">G39+5</f>
        <v>45</v>
      </c>
      <c r="I40">
        <v>2100</v>
      </c>
      <c r="J40" t="s">
        <v>25</v>
      </c>
      <c r="K40">
        <f t="shared" ref="K40:K62" si="16">AVERAGE(G40:G41)</f>
        <v>47.5</v>
      </c>
      <c r="L40" cm="1">
        <f t="array" ref="L40">STOWA2024_JAARROND_T(A40*60,K40,I40,J40,"")</f>
        <v>2.5204927769079575</v>
      </c>
      <c r="M40">
        <f t="shared" ref="M40:M62" si="17">1/L40</f>
        <v>0.39674781422177335</v>
      </c>
    </row>
    <row r="41" spans="1:13" x14ac:dyDescent="0.3">
      <c r="A41">
        <v>24</v>
      </c>
      <c r="B41">
        <f t="shared" si="14"/>
        <v>0.13889708011726593</v>
      </c>
      <c r="C41">
        <f t="shared" si="10"/>
        <v>0.13889708011726593</v>
      </c>
      <c r="D41" t="s">
        <v>32</v>
      </c>
      <c r="E41" t="s">
        <v>21</v>
      </c>
      <c r="F41">
        <v>1</v>
      </c>
      <c r="G41">
        <f t="shared" si="15"/>
        <v>50</v>
      </c>
      <c r="I41">
        <v>2100</v>
      </c>
      <c r="J41" t="s">
        <v>25</v>
      </c>
      <c r="K41">
        <f t="shared" si="16"/>
        <v>52.5</v>
      </c>
      <c r="L41" cm="1">
        <f t="array" ref="L41">STOWA2024_JAARROND_T(A41*60,K41,I41,J41,"")</f>
        <v>3.8782127321564963</v>
      </c>
      <c r="M41">
        <f t="shared" si="17"/>
        <v>0.25785073410450743</v>
      </c>
    </row>
    <row r="42" spans="1:13" x14ac:dyDescent="0.3">
      <c r="A42">
        <v>24</v>
      </c>
      <c r="B42">
        <f t="shared" si="14"/>
        <v>8.6175465473252888E-2</v>
      </c>
      <c r="C42">
        <f t="shared" si="10"/>
        <v>8.6175465473252888E-2</v>
      </c>
      <c r="D42" t="s">
        <v>32</v>
      </c>
      <c r="E42" t="s">
        <v>21</v>
      </c>
      <c r="F42">
        <v>1</v>
      </c>
      <c r="G42">
        <f t="shared" si="15"/>
        <v>55</v>
      </c>
      <c r="I42">
        <v>2100</v>
      </c>
      <c r="J42" t="s">
        <v>25</v>
      </c>
      <c r="K42">
        <f t="shared" si="16"/>
        <v>57.5</v>
      </c>
      <c r="L42" cm="1">
        <f t="array" ref="L42">STOWA2024_JAARROND_T(A42*60,K42,I42,J42,"")</f>
        <v>5.8249508387135496</v>
      </c>
      <c r="M42">
        <f t="shared" si="17"/>
        <v>0.17167526863125454</v>
      </c>
    </row>
    <row r="43" spans="1:13" x14ac:dyDescent="0.3">
      <c r="A43">
        <v>24</v>
      </c>
      <c r="B43">
        <f t="shared" si="14"/>
        <v>5.4885735322308865E-2</v>
      </c>
      <c r="C43">
        <f t="shared" si="10"/>
        <v>5.4885735322308865E-2</v>
      </c>
      <c r="D43" t="s">
        <v>32</v>
      </c>
      <c r="E43" t="s">
        <v>21</v>
      </c>
      <c r="F43">
        <v>1</v>
      </c>
      <c r="G43">
        <f t="shared" si="15"/>
        <v>60</v>
      </c>
      <c r="I43">
        <v>2100</v>
      </c>
      <c r="J43" t="s">
        <v>25</v>
      </c>
      <c r="K43">
        <f t="shared" si="16"/>
        <v>62.5</v>
      </c>
      <c r="L43" cm="1">
        <f t="array" ref="L43">STOWA2024_JAARROND_T(A43*60,K43,I43,J43,"")</f>
        <v>8.5624111310957982</v>
      </c>
      <c r="M43">
        <f t="shared" si="17"/>
        <v>0.11678953330894568</v>
      </c>
    </row>
    <row r="44" spans="1:13" x14ac:dyDescent="0.3">
      <c r="A44">
        <v>24</v>
      </c>
      <c r="B44">
        <f t="shared" si="14"/>
        <v>3.5781819284623012E-2</v>
      </c>
      <c r="C44">
        <f t="shared" si="10"/>
        <v>3.5781819284623012E-2</v>
      </c>
      <c r="D44" t="s">
        <v>32</v>
      </c>
      <c r="E44" t="s">
        <v>21</v>
      </c>
      <c r="F44">
        <v>1</v>
      </c>
      <c r="G44">
        <f t="shared" si="15"/>
        <v>65</v>
      </c>
      <c r="I44">
        <v>2100</v>
      </c>
      <c r="J44" t="s">
        <v>25</v>
      </c>
      <c r="K44">
        <f t="shared" si="16"/>
        <v>67.5</v>
      </c>
      <c r="L44" cm="1">
        <f t="array" ref="L44">STOWA2024_JAARROND_T(A44*60,K44,I44,J44,"")</f>
        <v>12.344503385193029</v>
      </c>
      <c r="M44">
        <f t="shared" si="17"/>
        <v>8.1007714024322663E-2</v>
      </c>
    </row>
    <row r="45" spans="1:13" x14ac:dyDescent="0.3">
      <c r="A45">
        <v>24</v>
      </c>
      <c r="B45">
        <f t="shared" si="14"/>
        <v>2.3825328749124484E-2</v>
      </c>
      <c r="C45">
        <f t="shared" si="10"/>
        <v>2.3825328749124484E-2</v>
      </c>
      <c r="D45" t="s">
        <v>32</v>
      </c>
      <c r="E45" t="s">
        <v>21</v>
      </c>
      <c r="F45">
        <v>1</v>
      </c>
      <c r="G45">
        <f t="shared" si="15"/>
        <v>70</v>
      </c>
      <c r="I45">
        <v>2100</v>
      </c>
      <c r="J45" t="s">
        <v>25</v>
      </c>
      <c r="K45">
        <f t="shared" si="16"/>
        <v>72.5</v>
      </c>
      <c r="L45" cm="1">
        <f t="array" ref="L45">STOWA2024_JAARROND_T(A45*60,K45,I45,J45,"")</f>
        <v>17.48790287756205</v>
      </c>
      <c r="M45">
        <f t="shared" si="17"/>
        <v>5.7182385275198179E-2</v>
      </c>
    </row>
    <row r="46" spans="1:13" x14ac:dyDescent="0.3">
      <c r="A46">
        <v>24</v>
      </c>
      <c r="B46">
        <f t="shared" si="14"/>
        <v>1.6169969643469492E-2</v>
      </c>
      <c r="C46">
        <f t="shared" si="10"/>
        <v>1.6169969643469492E-2</v>
      </c>
      <c r="D46" t="s">
        <v>32</v>
      </c>
      <c r="E46" t="s">
        <v>21</v>
      </c>
      <c r="F46">
        <v>1</v>
      </c>
      <c r="G46">
        <f t="shared" si="15"/>
        <v>75</v>
      </c>
      <c r="I46">
        <v>2100</v>
      </c>
      <c r="J46" t="s">
        <v>25</v>
      </c>
      <c r="K46">
        <f t="shared" si="16"/>
        <v>77.5</v>
      </c>
      <c r="L46" cm="1">
        <f t="array" ref="L46">STOWA2024_JAARROND_T(A46*60,K46,I46,J46,"")</f>
        <v>24.382860277714631</v>
      </c>
      <c r="M46">
        <f t="shared" si="17"/>
        <v>4.1012415631728687E-2</v>
      </c>
    </row>
    <row r="47" spans="1:13" x14ac:dyDescent="0.3">
      <c r="A47">
        <v>24</v>
      </c>
      <c r="B47">
        <f t="shared" si="14"/>
        <v>1.1166506460084578E-2</v>
      </c>
      <c r="C47">
        <f t="shared" si="10"/>
        <v>1.1166506460084578E-2</v>
      </c>
      <c r="D47" t="s">
        <v>32</v>
      </c>
      <c r="E47" t="s">
        <v>21</v>
      </c>
      <c r="F47">
        <v>1</v>
      </c>
      <c r="G47">
        <f t="shared" si="15"/>
        <v>80</v>
      </c>
      <c r="I47">
        <v>2100</v>
      </c>
      <c r="J47" t="s">
        <v>25</v>
      </c>
      <c r="K47">
        <f t="shared" si="16"/>
        <v>82.5</v>
      </c>
      <c r="L47" cm="1">
        <f t="array" ref="L47">STOWA2024_JAARROND_T(A47*60,K47,I47,J47,"")</f>
        <v>33.505429311903029</v>
      </c>
      <c r="M47">
        <f t="shared" si="17"/>
        <v>2.9845909171644109E-2</v>
      </c>
    </row>
    <row r="48" spans="1:13" x14ac:dyDescent="0.3">
      <c r="A48">
        <v>24</v>
      </c>
      <c r="B48">
        <f t="shared" si="14"/>
        <v>7.8352496774175516E-3</v>
      </c>
      <c r="C48">
        <f t="shared" si="10"/>
        <v>7.8352496774175516E-3</v>
      </c>
      <c r="D48" t="s">
        <v>32</v>
      </c>
      <c r="E48" t="s">
        <v>21</v>
      </c>
      <c r="F48">
        <v>1</v>
      </c>
      <c r="G48">
        <f t="shared" si="15"/>
        <v>85</v>
      </c>
      <c r="I48">
        <v>2100</v>
      </c>
      <c r="J48" t="s">
        <v>25</v>
      </c>
      <c r="K48">
        <f t="shared" si="16"/>
        <v>87.5</v>
      </c>
      <c r="L48" cm="1">
        <f t="array" ref="L48">STOWA2024_JAARROND_T(A48*60,K48,I48,J48,"")</f>
        <v>45.4325323719765</v>
      </c>
      <c r="M48">
        <f t="shared" si="17"/>
        <v>2.2010659494226557E-2</v>
      </c>
    </row>
    <row r="49" spans="1:13" x14ac:dyDescent="0.3">
      <c r="A49">
        <v>24</v>
      </c>
      <c r="B49">
        <f t="shared" si="14"/>
        <v>5.5781719858215457E-3</v>
      </c>
      <c r="C49">
        <f t="shared" si="10"/>
        <v>5.5781719858215457E-3</v>
      </c>
      <c r="D49" t="s">
        <v>32</v>
      </c>
      <c r="E49" t="s">
        <v>21</v>
      </c>
      <c r="F49">
        <v>1</v>
      </c>
      <c r="G49">
        <f t="shared" si="15"/>
        <v>90</v>
      </c>
      <c r="I49">
        <v>2100</v>
      </c>
      <c r="J49" t="s">
        <v>25</v>
      </c>
      <c r="K49">
        <f t="shared" si="16"/>
        <v>92.5</v>
      </c>
      <c r="L49" cm="1">
        <f t="array" ref="L49">STOWA2024_JAARROND_T(A49*60,K49,I49,J49,"")</f>
        <v>60.855059192256341</v>
      </c>
      <c r="M49">
        <f t="shared" si="17"/>
        <v>1.6432487508405012E-2</v>
      </c>
    </row>
    <row r="50" spans="1:13" x14ac:dyDescent="0.3">
      <c r="A50">
        <v>24</v>
      </c>
      <c r="B50">
        <f t="shared" si="14"/>
        <v>4.0251025005239079E-3</v>
      </c>
      <c r="C50">
        <f t="shared" si="10"/>
        <v>4.0251025005239079E-3</v>
      </c>
      <c r="D50" t="s">
        <v>32</v>
      </c>
      <c r="E50" t="s">
        <v>21</v>
      </c>
      <c r="F50">
        <v>1</v>
      </c>
      <c r="G50">
        <f t="shared" si="15"/>
        <v>95</v>
      </c>
      <c r="I50">
        <v>2100</v>
      </c>
      <c r="J50" t="s">
        <v>25</v>
      </c>
      <c r="K50">
        <f t="shared" si="16"/>
        <v>97.5</v>
      </c>
      <c r="L50" cm="1">
        <f t="array" ref="L50">STOWA2024_JAARROND_T(A50*60,K50,I50,J50,"")</f>
        <v>80.597160430244202</v>
      </c>
      <c r="M50">
        <f t="shared" si="17"/>
        <v>1.2407385007881104E-2</v>
      </c>
    </row>
    <row r="51" spans="1:13" x14ac:dyDescent="0.3">
      <c r="A51">
        <v>24</v>
      </c>
      <c r="B51">
        <f t="shared" si="14"/>
        <v>2.9407655790765191E-3</v>
      </c>
      <c r="C51">
        <f t="shared" si="10"/>
        <v>2.9407655790765191E-3</v>
      </c>
      <c r="D51" t="s">
        <v>32</v>
      </c>
      <c r="E51" t="s">
        <v>21</v>
      </c>
      <c r="F51">
        <v>1</v>
      </c>
      <c r="G51">
        <f t="shared" si="15"/>
        <v>100</v>
      </c>
      <c r="I51">
        <v>2100</v>
      </c>
      <c r="J51" t="s">
        <v>25</v>
      </c>
      <c r="K51">
        <f t="shared" si="16"/>
        <v>102.5</v>
      </c>
      <c r="L51" cm="1">
        <f t="array" ref="L51">STOWA2024_JAARROND_T(A51*60,K51,I51,J51,"")</f>
        <v>105.63432992322973</v>
      </c>
      <c r="M51">
        <f t="shared" si="17"/>
        <v>9.4666194288045846E-3</v>
      </c>
    </row>
    <row r="52" spans="1:13" x14ac:dyDescent="0.3">
      <c r="A52">
        <v>24</v>
      </c>
      <c r="B52">
        <f t="shared" si="14"/>
        <v>2.1732410255628117E-3</v>
      </c>
      <c r="C52">
        <f t="shared" si="10"/>
        <v>2.1732410255628117E-3</v>
      </c>
      <c r="D52" t="s">
        <v>32</v>
      </c>
      <c r="E52" t="s">
        <v>21</v>
      </c>
      <c r="F52">
        <v>1</v>
      </c>
      <c r="G52">
        <f t="shared" si="15"/>
        <v>105</v>
      </c>
      <c r="I52">
        <v>2100</v>
      </c>
      <c r="J52" t="s">
        <v>25</v>
      </c>
      <c r="K52">
        <f t="shared" si="16"/>
        <v>107.5</v>
      </c>
      <c r="L52" cm="1">
        <f t="array" ref="L52">STOWA2024_JAARROND_T(A52*60,K52,I52,J52,"")</f>
        <v>137.11067007787753</v>
      </c>
      <c r="M52">
        <f t="shared" si="17"/>
        <v>7.293378403241773E-3</v>
      </c>
    </row>
    <row r="53" spans="1:13" x14ac:dyDescent="0.3">
      <c r="A53">
        <v>24</v>
      </c>
      <c r="B53">
        <f t="shared" si="14"/>
        <v>1.6233400656834995E-3</v>
      </c>
      <c r="C53">
        <f t="shared" si="10"/>
        <v>1.6233400656834995E-3</v>
      </c>
      <c r="D53" t="s">
        <v>32</v>
      </c>
      <c r="E53" t="s">
        <v>21</v>
      </c>
      <c r="F53">
        <v>1</v>
      </c>
      <c r="G53">
        <f t="shared" si="15"/>
        <v>110</v>
      </c>
      <c r="I53">
        <v>2100</v>
      </c>
      <c r="J53" t="s">
        <v>25</v>
      </c>
      <c r="K53">
        <f t="shared" si="16"/>
        <v>112.5</v>
      </c>
      <c r="L53" cm="1">
        <f t="array" ref="L53">STOWA2024_JAARROND_T(A53*60,K53,I53,J53,"")</f>
        <v>176.36565054172749</v>
      </c>
      <c r="M53">
        <f t="shared" si="17"/>
        <v>5.6700383375582735E-3</v>
      </c>
    </row>
    <row r="54" spans="1:13" x14ac:dyDescent="0.3">
      <c r="A54">
        <v>24</v>
      </c>
      <c r="B54">
        <f t="shared" si="14"/>
        <v>1.2247090187132549E-3</v>
      </c>
      <c r="C54">
        <f t="shared" si="10"/>
        <v>1.2247090187132549E-3</v>
      </c>
      <c r="D54" t="s">
        <v>32</v>
      </c>
      <c r="E54" t="s">
        <v>21</v>
      </c>
      <c r="F54">
        <v>1</v>
      </c>
      <c r="G54">
        <f t="shared" si="15"/>
        <v>115</v>
      </c>
      <c r="I54">
        <v>2100</v>
      </c>
      <c r="J54" t="s">
        <v>25</v>
      </c>
      <c r="K54">
        <f t="shared" si="16"/>
        <v>117.5</v>
      </c>
      <c r="L54" cm="1">
        <f t="array" ref="L54">STOWA2024_JAARROND_T(A54*60,K54,I54,J54,"")</f>
        <v>224.95521215058574</v>
      </c>
      <c r="M54">
        <f t="shared" si="17"/>
        <v>4.4453293188450186E-3</v>
      </c>
    </row>
    <row r="55" spans="1:13" x14ac:dyDescent="0.3">
      <c r="A55">
        <v>24</v>
      </c>
      <c r="B55">
        <f t="shared" si="14"/>
        <v>9.3259424331686332E-4</v>
      </c>
      <c r="C55">
        <f t="shared" si="10"/>
        <v>9.3259424331686332E-4</v>
      </c>
      <c r="D55" t="s">
        <v>32</v>
      </c>
      <c r="E55" t="s">
        <v>21</v>
      </c>
      <c r="F55">
        <v>1</v>
      </c>
      <c r="G55">
        <f t="shared" si="15"/>
        <v>120</v>
      </c>
      <c r="I55">
        <v>2100</v>
      </c>
      <c r="J55" t="s">
        <v>25</v>
      </c>
      <c r="K55">
        <f t="shared" si="16"/>
        <v>122.5</v>
      </c>
      <c r="L55" cm="1">
        <f t="array" ref="L55">STOWA2024_JAARROND_T(A55*60,K55,I55,J55,"")</f>
        <v>284.67845667229705</v>
      </c>
      <c r="M55">
        <f t="shared" si="17"/>
        <v>3.5127350755281552E-3</v>
      </c>
    </row>
    <row r="56" spans="1:13" x14ac:dyDescent="0.3">
      <c r="A56">
        <v>24</v>
      </c>
      <c r="B56">
        <f t="shared" si="14"/>
        <v>7.1635938884575092E-4</v>
      </c>
      <c r="C56">
        <f t="shared" si="10"/>
        <v>7.1635938884575092E-4</v>
      </c>
      <c r="D56" t="s">
        <v>32</v>
      </c>
      <c r="E56" t="s">
        <v>21</v>
      </c>
      <c r="F56">
        <v>1</v>
      </c>
      <c r="G56">
        <f t="shared" si="15"/>
        <v>125</v>
      </c>
      <c r="I56">
        <v>2100</v>
      </c>
      <c r="J56" t="s">
        <v>25</v>
      </c>
      <c r="K56">
        <f t="shared" si="16"/>
        <v>127.5</v>
      </c>
      <c r="L56" cm="1">
        <f t="array" ref="L56">STOWA2024_JAARROND_T(A56*60,K56,I56,J56,"")</f>
        <v>357.60574116076344</v>
      </c>
      <c r="M56">
        <f t="shared" si="17"/>
        <v>2.7963756866824043E-3</v>
      </c>
    </row>
    <row r="57" spans="1:13" x14ac:dyDescent="0.3">
      <c r="A57">
        <v>24</v>
      </c>
      <c r="B57">
        <f t="shared" si="14"/>
        <v>5.5477080492516906E-4</v>
      </c>
      <c r="C57">
        <f t="shared" si="10"/>
        <v>5.5477080492516906E-4</v>
      </c>
      <c r="D57" t="s">
        <v>32</v>
      </c>
      <c r="E57" t="s">
        <v>21</v>
      </c>
      <c r="F57">
        <v>1</v>
      </c>
      <c r="G57">
        <f t="shared" si="15"/>
        <v>130</v>
      </c>
      <c r="I57">
        <v>2100</v>
      </c>
      <c r="J57" t="s">
        <v>25</v>
      </c>
      <c r="K57">
        <f t="shared" si="16"/>
        <v>132.5</v>
      </c>
      <c r="L57" cm="1">
        <f t="array" ref="L57">STOWA2024_JAARROND_T(A57*60,K57,I57,J57,"")</f>
        <v>446.10894994843227</v>
      </c>
      <c r="M57">
        <f t="shared" si="17"/>
        <v>2.2416048817572353E-3</v>
      </c>
    </row>
    <row r="58" spans="1:13" x14ac:dyDescent="0.3">
      <c r="A58">
        <v>24</v>
      </c>
      <c r="B58">
        <f t="shared" si="14"/>
        <v>4.3294004632379629E-4</v>
      </c>
      <c r="C58">
        <f t="shared" si="10"/>
        <v>4.3294004632379629E-4</v>
      </c>
      <c r="D58" t="s">
        <v>32</v>
      </c>
      <c r="E58" t="s">
        <v>21</v>
      </c>
      <c r="F58">
        <v>1</v>
      </c>
      <c r="G58">
        <f t="shared" si="15"/>
        <v>135</v>
      </c>
      <c r="I58">
        <v>2100</v>
      </c>
      <c r="J58" t="s">
        <v>25</v>
      </c>
      <c r="K58">
        <f t="shared" si="16"/>
        <v>137.5</v>
      </c>
      <c r="L58" cm="1">
        <f t="array" ref="L58">STOWA2024_JAARROND_T(A58*60,K58,I58,J58,"")</f>
        <v>552.89403564942654</v>
      </c>
      <c r="M58">
        <f t="shared" si="17"/>
        <v>1.808664835433439E-3</v>
      </c>
    </row>
    <row r="59" spans="1:13" x14ac:dyDescent="0.3">
      <c r="A59">
        <v>24</v>
      </c>
      <c r="B59">
        <f t="shared" si="14"/>
        <v>3.4030483566411477E-4</v>
      </c>
      <c r="C59">
        <f t="shared" si="10"/>
        <v>3.4030483566411477E-4</v>
      </c>
      <c r="D59" t="s">
        <v>32</v>
      </c>
      <c r="E59" t="s">
        <v>21</v>
      </c>
      <c r="F59">
        <v>1</v>
      </c>
      <c r="G59">
        <f t="shared" si="15"/>
        <v>140</v>
      </c>
      <c r="I59">
        <v>2100</v>
      </c>
      <c r="J59" t="s">
        <v>25</v>
      </c>
      <c r="K59">
        <f t="shared" si="16"/>
        <v>142.5</v>
      </c>
      <c r="L59" cm="1">
        <f t="array" ref="L59">STOWA2024_JAARROND_T(A59*60,K59,I59,J59,"")</f>
        <v>681.03189964116268</v>
      </c>
      <c r="M59">
        <f t="shared" si="17"/>
        <v>1.4683599997693242E-3</v>
      </c>
    </row>
    <row r="60" spans="1:13" x14ac:dyDescent="0.3">
      <c r="A60">
        <v>24</v>
      </c>
      <c r="B60">
        <f t="shared" si="14"/>
        <v>2.6933546284707783E-4</v>
      </c>
      <c r="C60">
        <f t="shared" si="10"/>
        <v>2.6933546284707783E-4</v>
      </c>
      <c r="D60" t="s">
        <v>32</v>
      </c>
      <c r="E60" t="s">
        <v>21</v>
      </c>
      <c r="F60">
        <v>1</v>
      </c>
      <c r="G60">
        <f t="shared" si="15"/>
        <v>145</v>
      </c>
      <c r="I60">
        <v>2100</v>
      </c>
      <c r="J60" t="s">
        <v>25</v>
      </c>
      <c r="K60">
        <f t="shared" si="16"/>
        <v>147.5</v>
      </c>
      <c r="L60" cm="1">
        <f t="array" ref="L60">STOWA2024_JAARROND_T(A60*60,K60,I60,J60,"")</f>
        <v>834.01128934932501</v>
      </c>
      <c r="M60">
        <f t="shared" si="17"/>
        <v>1.1990245369222464E-3</v>
      </c>
    </row>
    <row r="61" spans="1:13" x14ac:dyDescent="0.3">
      <c r="A61">
        <v>24</v>
      </c>
      <c r="B61">
        <f t="shared" si="14"/>
        <v>2.1453631728514085E-4</v>
      </c>
      <c r="C61">
        <f t="shared" si="10"/>
        <v>2.1453631728514085E-4</v>
      </c>
      <c r="D61" t="s">
        <v>32</v>
      </c>
      <c r="E61" t="s">
        <v>21</v>
      </c>
      <c r="F61">
        <v>1</v>
      </c>
      <c r="G61">
        <f t="shared" si="15"/>
        <v>150</v>
      </c>
      <c r="I61">
        <v>2100</v>
      </c>
      <c r="J61" t="s">
        <v>25</v>
      </c>
      <c r="K61">
        <f t="shared" si="16"/>
        <v>152.5</v>
      </c>
      <c r="L61" cm="1">
        <f t="array" ref="L61">STOWA2024_JAARROND_T(A61*60,K61,I61,J61,"")</f>
        <v>1015.7561868730255</v>
      </c>
      <c r="M61">
        <f t="shared" si="17"/>
        <v>9.8448821963710554E-4</v>
      </c>
    </row>
    <row r="62" spans="1:13" x14ac:dyDescent="0.3">
      <c r="A62">
        <v>24</v>
      </c>
      <c r="B62">
        <f t="shared" si="14"/>
        <v>1.7193119416015719E-4</v>
      </c>
      <c r="C62">
        <f t="shared" si="10"/>
        <v>1.7193119416015719E-4</v>
      </c>
      <c r="D62" t="s">
        <v>32</v>
      </c>
      <c r="E62" t="s">
        <v>21</v>
      </c>
      <c r="F62">
        <v>1</v>
      </c>
      <c r="G62">
        <f t="shared" si="15"/>
        <v>155</v>
      </c>
      <c r="I62">
        <v>2100</v>
      </c>
      <c r="J62" t="s">
        <v>25</v>
      </c>
      <c r="K62">
        <f t="shared" si="16"/>
        <v>157.5</v>
      </c>
      <c r="L62" cm="1">
        <f t="array" ref="L62">STOWA2024_JAARROND_T(A62*60,K62,I62,J62,"")</f>
        <v>1230.6828550439618</v>
      </c>
      <c r="M62">
        <f t="shared" si="17"/>
        <v>8.1255702547694834E-4</v>
      </c>
    </row>
    <row r="63" spans="1:13" x14ac:dyDescent="0.3">
      <c r="A63">
        <v>24</v>
      </c>
      <c r="B63" s="1">
        <f>M62</f>
        <v>8.1255702547694834E-4</v>
      </c>
      <c r="C63">
        <f t="shared" si="10"/>
        <v>8.1255702547694834E-4</v>
      </c>
      <c r="D63" t="s">
        <v>32</v>
      </c>
      <c r="E63" t="s">
        <v>21</v>
      </c>
      <c r="F63">
        <v>1</v>
      </c>
      <c r="G63">
        <f t="shared" si="15"/>
        <v>160</v>
      </c>
      <c r="I63">
        <v>2100</v>
      </c>
      <c r="J63" t="s">
        <v>25</v>
      </c>
      <c r="K63" s="1">
        <v>999</v>
      </c>
      <c r="L63" cm="1">
        <f t="array" ref="L63">STOWA2024_JAARROND_T(A63*60,K63,I63,J63,"")</f>
        <v>254375783.20049188</v>
      </c>
      <c r="M63">
        <f>1/L63</f>
        <v>3.9311918273754387E-9</v>
      </c>
    </row>
    <row r="64" spans="1:13" x14ac:dyDescent="0.3">
      <c r="A64">
        <v>48</v>
      </c>
      <c r="B64" s="1">
        <f>365.25*24/A64 - M64</f>
        <v>145.63397582992229</v>
      </c>
      <c r="C64">
        <f>B64</f>
        <v>145.63397582992229</v>
      </c>
      <c r="D64" t="s">
        <v>32</v>
      </c>
      <c r="E64" t="s">
        <v>21</v>
      </c>
      <c r="F64">
        <v>1</v>
      </c>
      <c r="G64">
        <v>10</v>
      </c>
      <c r="I64">
        <v>2100</v>
      </c>
      <c r="J64" t="s">
        <v>25</v>
      </c>
      <c r="K64" s="1">
        <v>12.5</v>
      </c>
      <c r="L64" cm="1">
        <f t="array" ref="L64">STOWA2024_JAARROND_T(A64*60,K64,I64,J64,"")</f>
        <v>2.7033585104380725E-2</v>
      </c>
      <c r="M64">
        <f>1/L64</f>
        <v>36.991024170077701</v>
      </c>
    </row>
    <row r="65" spans="1:13" x14ac:dyDescent="0.3">
      <c r="A65">
        <v>48</v>
      </c>
      <c r="B65">
        <f t="shared" ref="B65:B69" si="18">M64-M65</f>
        <v>16.963358423871234</v>
      </c>
      <c r="C65">
        <f t="shared" ref="C65:C94" si="19">B65</f>
        <v>16.963358423871234</v>
      </c>
      <c r="D65" t="s">
        <v>32</v>
      </c>
      <c r="E65" t="s">
        <v>21</v>
      </c>
      <c r="F65">
        <v>1</v>
      </c>
      <c r="G65">
        <f t="shared" ref="G65:G69" si="20">G64+5</f>
        <v>15</v>
      </c>
      <c r="I65">
        <v>2100</v>
      </c>
      <c r="J65" t="s">
        <v>25</v>
      </c>
      <c r="K65">
        <f t="shared" ref="K65:K69" si="21">AVERAGE(G65:G66)</f>
        <v>17.5</v>
      </c>
      <c r="L65" cm="1">
        <f t="array" ref="L65">STOWA2024_JAARROND_T(A65*60,K65,I65,J65,"")</f>
        <v>4.9930931176510908E-2</v>
      </c>
      <c r="M65">
        <f t="shared" ref="M65:M69" si="22">1/L65</f>
        <v>20.027665746206466</v>
      </c>
    </row>
    <row r="66" spans="1:13" x14ac:dyDescent="0.3">
      <c r="A66">
        <v>48</v>
      </c>
      <c r="B66">
        <f t="shared" si="18"/>
        <v>8.7889577551663347</v>
      </c>
      <c r="C66">
        <f t="shared" si="19"/>
        <v>8.7889577551663347</v>
      </c>
      <c r="D66" t="s">
        <v>32</v>
      </c>
      <c r="E66" t="s">
        <v>21</v>
      </c>
      <c r="F66">
        <v>1</v>
      </c>
      <c r="G66">
        <f t="shared" si="20"/>
        <v>20</v>
      </c>
      <c r="I66">
        <v>2100</v>
      </c>
      <c r="J66" t="s">
        <v>25</v>
      </c>
      <c r="K66">
        <f t="shared" si="21"/>
        <v>22.5</v>
      </c>
      <c r="L66" cm="1">
        <f t="array" ref="L66">STOWA2024_JAARROND_T(A66*60,K66,I66,J66,"")</f>
        <v>8.8978199344375966E-2</v>
      </c>
      <c r="M66">
        <f t="shared" si="22"/>
        <v>11.238707991040132</v>
      </c>
    </row>
    <row r="67" spans="1:13" x14ac:dyDescent="0.3">
      <c r="A67">
        <v>48</v>
      </c>
      <c r="B67">
        <f t="shared" si="18"/>
        <v>4.7278682083933745</v>
      </c>
      <c r="C67">
        <f t="shared" si="19"/>
        <v>4.7278682083933745</v>
      </c>
      <c r="D67" t="s">
        <v>32</v>
      </c>
      <c r="E67" t="s">
        <v>21</v>
      </c>
      <c r="F67">
        <v>1</v>
      </c>
      <c r="G67">
        <f t="shared" si="20"/>
        <v>25</v>
      </c>
      <c r="I67">
        <v>2100</v>
      </c>
      <c r="J67" t="s">
        <v>25</v>
      </c>
      <c r="K67">
        <f t="shared" si="21"/>
        <v>27.5</v>
      </c>
      <c r="L67" cm="1">
        <f t="array" ref="L67">STOWA2024_JAARROND_T(A67*60,K67,I67,J67,"")</f>
        <v>0.15359001809033682</v>
      </c>
      <c r="M67">
        <f t="shared" si="22"/>
        <v>6.510839782646757</v>
      </c>
    </row>
    <row r="68" spans="1:13" x14ac:dyDescent="0.3">
      <c r="A68">
        <v>48</v>
      </c>
      <c r="B68">
        <f t="shared" si="18"/>
        <v>2.6299893896216489</v>
      </c>
      <c r="C68">
        <f t="shared" si="19"/>
        <v>2.6299893896216489</v>
      </c>
      <c r="D68" t="s">
        <v>32</v>
      </c>
      <c r="E68" t="s">
        <v>21</v>
      </c>
      <c r="F68">
        <v>1</v>
      </c>
      <c r="G68">
        <f t="shared" si="20"/>
        <v>30</v>
      </c>
      <c r="I68">
        <v>2100</v>
      </c>
      <c r="J68" t="s">
        <v>25</v>
      </c>
      <c r="K68">
        <f t="shared" si="21"/>
        <v>32.5</v>
      </c>
      <c r="L68" cm="1">
        <f t="array" ref="L68">STOWA2024_JAARROND_T(A68*60,K68,I68,J68,"")</f>
        <v>0.25767548313567012</v>
      </c>
      <c r="M68">
        <f t="shared" si="22"/>
        <v>3.8808503930251081</v>
      </c>
    </row>
    <row r="69" spans="1:13" x14ac:dyDescent="0.3">
      <c r="A69">
        <v>48</v>
      </c>
      <c r="B69">
        <f t="shared" si="18"/>
        <v>1.5074144697188845</v>
      </c>
      <c r="C69">
        <f t="shared" si="19"/>
        <v>1.5074144697188845</v>
      </c>
      <c r="D69" t="s">
        <v>32</v>
      </c>
      <c r="E69" t="s">
        <v>21</v>
      </c>
      <c r="F69">
        <v>1</v>
      </c>
      <c r="G69">
        <f t="shared" si="20"/>
        <v>35</v>
      </c>
      <c r="I69">
        <v>2100</v>
      </c>
      <c r="J69" t="s">
        <v>25</v>
      </c>
      <c r="K69">
        <f t="shared" si="21"/>
        <v>37.5</v>
      </c>
      <c r="L69" cm="1">
        <f t="array" ref="L69">STOWA2024_JAARROND_T(A69*60,K69,I69,J69,"")</f>
        <v>0.42133010214448446</v>
      </c>
      <c r="M69">
        <f t="shared" si="22"/>
        <v>2.3734359233062237</v>
      </c>
    </row>
    <row r="70" spans="1:13" x14ac:dyDescent="0.3">
      <c r="A70">
        <v>48</v>
      </c>
      <c r="B70">
        <f>M69-M70</f>
        <v>0.88776601832193447</v>
      </c>
      <c r="C70">
        <f t="shared" si="19"/>
        <v>0.88776601832193447</v>
      </c>
      <c r="D70" t="s">
        <v>32</v>
      </c>
      <c r="E70" t="s">
        <v>21</v>
      </c>
      <c r="F70">
        <v>1</v>
      </c>
      <c r="G70">
        <f>G69+5</f>
        <v>40</v>
      </c>
      <c r="I70">
        <v>2100</v>
      </c>
      <c r="J70" t="s">
        <v>25</v>
      </c>
      <c r="K70">
        <f>AVERAGE(G70:G71)</f>
        <v>42.5</v>
      </c>
      <c r="L70" cm="1">
        <f t="array" ref="L70">STOWA2024_JAARROND_T(A70*60,K70,I70,J70,"")</f>
        <v>0.67309702959256945</v>
      </c>
      <c r="M70">
        <f>1/L70</f>
        <v>1.4856699049842892</v>
      </c>
    </row>
    <row r="71" spans="1:13" x14ac:dyDescent="0.3">
      <c r="A71">
        <v>48</v>
      </c>
      <c r="B71">
        <f t="shared" ref="B71:B93" si="23">M70-M71</f>
        <v>0.53572248085282215</v>
      </c>
      <c r="C71">
        <f t="shared" si="19"/>
        <v>0.53572248085282215</v>
      </c>
      <c r="D71" t="s">
        <v>32</v>
      </c>
      <c r="E71" t="s">
        <v>21</v>
      </c>
      <c r="F71">
        <v>1</v>
      </c>
      <c r="G71">
        <f t="shared" ref="G71:G94" si="24">G70+5</f>
        <v>45</v>
      </c>
      <c r="I71">
        <v>2100</v>
      </c>
      <c r="J71" t="s">
        <v>25</v>
      </c>
      <c r="K71">
        <f t="shared" ref="K71:K93" si="25">AVERAGE(G71:G72)</f>
        <v>47.5</v>
      </c>
      <c r="L71" cm="1">
        <f t="array" ref="L71">STOWA2024_JAARROND_T(A71*60,K71,I71,J71,"")</f>
        <v>1.0526898379816081</v>
      </c>
      <c r="M71">
        <f t="shared" ref="M71:M93" si="26">1/L71</f>
        <v>0.94994742413146704</v>
      </c>
    </row>
    <row r="72" spans="1:13" x14ac:dyDescent="0.3">
      <c r="A72">
        <v>48</v>
      </c>
      <c r="B72">
        <f t="shared" si="23"/>
        <v>0.33075888967464784</v>
      </c>
      <c r="C72">
        <f t="shared" si="19"/>
        <v>0.33075888967464784</v>
      </c>
      <c r="D72" t="s">
        <v>32</v>
      </c>
      <c r="E72" t="s">
        <v>21</v>
      </c>
      <c r="F72">
        <v>1</v>
      </c>
      <c r="G72">
        <f t="shared" si="24"/>
        <v>50</v>
      </c>
      <c r="I72">
        <v>2100</v>
      </c>
      <c r="J72" t="s">
        <v>25</v>
      </c>
      <c r="K72">
        <f t="shared" si="25"/>
        <v>52.5</v>
      </c>
      <c r="L72" cm="1">
        <f t="array" ref="L72">STOWA2024_JAARROND_T(A72*60,K72,I72,J72,"")</f>
        <v>1.6150169848949905</v>
      </c>
      <c r="M72">
        <f t="shared" si="26"/>
        <v>0.61918853445681921</v>
      </c>
    </row>
    <row r="73" spans="1:13" x14ac:dyDescent="0.3">
      <c r="A73">
        <v>48</v>
      </c>
      <c r="B73">
        <f t="shared" si="23"/>
        <v>0.20837530682796912</v>
      </c>
      <c r="C73">
        <f t="shared" si="19"/>
        <v>0.20837530682796912</v>
      </c>
      <c r="D73" t="s">
        <v>32</v>
      </c>
      <c r="E73" t="s">
        <v>21</v>
      </c>
      <c r="F73">
        <v>1</v>
      </c>
      <c r="G73">
        <f t="shared" si="24"/>
        <v>55</v>
      </c>
      <c r="I73">
        <v>2100</v>
      </c>
      <c r="J73" t="s">
        <v>25</v>
      </c>
      <c r="K73">
        <f t="shared" si="25"/>
        <v>57.5</v>
      </c>
      <c r="L73" cm="1">
        <f t="array" ref="L73">STOWA2024_JAARROND_T(A73*60,K73,I73,J73,"")</f>
        <v>2.4341962058326216</v>
      </c>
      <c r="M73">
        <f t="shared" si="26"/>
        <v>0.41081322762885009</v>
      </c>
    </row>
    <row r="74" spans="1:13" x14ac:dyDescent="0.3">
      <c r="A74">
        <v>48</v>
      </c>
      <c r="B74">
        <f t="shared" si="23"/>
        <v>0.13377197591878492</v>
      </c>
      <c r="C74">
        <f t="shared" si="19"/>
        <v>0.13377197591878492</v>
      </c>
      <c r="D74" t="s">
        <v>32</v>
      </c>
      <c r="E74" t="s">
        <v>21</v>
      </c>
      <c r="F74">
        <v>1</v>
      </c>
      <c r="G74">
        <f t="shared" si="24"/>
        <v>60</v>
      </c>
      <c r="I74">
        <v>2100</v>
      </c>
      <c r="J74" t="s">
        <v>25</v>
      </c>
      <c r="K74">
        <f t="shared" si="25"/>
        <v>62.5</v>
      </c>
      <c r="L74" cm="1">
        <f t="array" ref="L74">STOWA2024_JAARROND_T(A74*60,K74,I74,J74,"")</f>
        <v>3.6095707546345492</v>
      </c>
      <c r="M74">
        <f t="shared" si="26"/>
        <v>0.27704125171006516</v>
      </c>
    </row>
    <row r="75" spans="1:13" x14ac:dyDescent="0.3">
      <c r="A75">
        <v>48</v>
      </c>
      <c r="B75">
        <f t="shared" si="23"/>
        <v>8.737492352316456E-2</v>
      </c>
      <c r="C75">
        <f t="shared" si="19"/>
        <v>8.737492352316456E-2</v>
      </c>
      <c r="D75" t="s">
        <v>32</v>
      </c>
      <c r="E75" t="s">
        <v>21</v>
      </c>
      <c r="F75">
        <v>1</v>
      </c>
      <c r="G75">
        <f t="shared" si="24"/>
        <v>65</v>
      </c>
      <c r="I75">
        <v>2100</v>
      </c>
      <c r="J75" t="s">
        <v>25</v>
      </c>
      <c r="K75">
        <f t="shared" si="25"/>
        <v>67.5</v>
      </c>
      <c r="L75" cm="1">
        <f t="array" ref="L75">STOWA2024_JAARROND_T(A75*60,K75,I75,J75,"")</f>
        <v>5.2724171420378951</v>
      </c>
      <c r="M75">
        <f t="shared" si="26"/>
        <v>0.1896663281869006</v>
      </c>
    </row>
    <row r="76" spans="1:13" x14ac:dyDescent="0.3">
      <c r="A76">
        <v>48</v>
      </c>
      <c r="B76">
        <f t="shared" si="23"/>
        <v>5.7993823376459946E-2</v>
      </c>
      <c r="C76">
        <f t="shared" si="19"/>
        <v>5.7993823376459946E-2</v>
      </c>
      <c r="D76" t="s">
        <v>32</v>
      </c>
      <c r="E76" t="s">
        <v>21</v>
      </c>
      <c r="F76">
        <v>1</v>
      </c>
      <c r="G76">
        <f t="shared" si="24"/>
        <v>70</v>
      </c>
      <c r="I76">
        <v>2100</v>
      </c>
      <c r="J76" t="s">
        <v>25</v>
      </c>
      <c r="K76">
        <f t="shared" si="25"/>
        <v>72.5</v>
      </c>
      <c r="L76" cm="1">
        <f t="array" ref="L76">STOWA2024_JAARROND_T(A76*60,K76,I76,J76,"")</f>
        <v>7.5945999617735493</v>
      </c>
      <c r="M76">
        <f t="shared" si="26"/>
        <v>0.13167250481044065</v>
      </c>
    </row>
    <row r="77" spans="1:13" x14ac:dyDescent="0.3">
      <c r="A77">
        <v>48</v>
      </c>
      <c r="B77">
        <f t="shared" si="23"/>
        <v>3.9067670208312172E-2</v>
      </c>
      <c r="C77">
        <f t="shared" si="19"/>
        <v>3.9067670208312172E-2</v>
      </c>
      <c r="D77" t="s">
        <v>32</v>
      </c>
      <c r="E77" t="s">
        <v>21</v>
      </c>
      <c r="F77">
        <v>1</v>
      </c>
      <c r="G77">
        <f t="shared" si="24"/>
        <v>75</v>
      </c>
      <c r="I77">
        <v>2100</v>
      </c>
      <c r="J77" t="s">
        <v>25</v>
      </c>
      <c r="K77">
        <f t="shared" si="25"/>
        <v>77.5</v>
      </c>
      <c r="L77" cm="1">
        <f t="array" ref="L77">STOWA2024_JAARROND_T(A77*60,K77,I77,J77,"")</f>
        <v>10.798572280771779</v>
      </c>
      <c r="M77">
        <f t="shared" si="26"/>
        <v>9.2604834602128483E-2</v>
      </c>
    </row>
    <row r="78" spans="1:13" x14ac:dyDescent="0.3">
      <c r="A78">
        <v>48</v>
      </c>
      <c r="B78">
        <f t="shared" si="23"/>
        <v>2.6685866470726752E-2</v>
      </c>
      <c r="C78">
        <f t="shared" si="19"/>
        <v>2.6685866470726752E-2</v>
      </c>
      <c r="D78" t="s">
        <v>32</v>
      </c>
      <c r="E78" t="s">
        <v>21</v>
      </c>
      <c r="F78">
        <v>1</v>
      </c>
      <c r="G78">
        <f t="shared" si="24"/>
        <v>80</v>
      </c>
      <c r="I78">
        <v>2100</v>
      </c>
      <c r="J78" t="s">
        <v>25</v>
      </c>
      <c r="K78">
        <f t="shared" si="25"/>
        <v>82.5</v>
      </c>
      <c r="L78" cm="1">
        <f t="array" ref="L78">STOWA2024_JAARROND_T(A78*60,K78,I78,J78,"")</f>
        <v>15.170140376084428</v>
      </c>
      <c r="M78">
        <f t="shared" si="26"/>
        <v>6.5918968131401731E-2</v>
      </c>
    </row>
    <row r="79" spans="1:13" x14ac:dyDescent="0.3">
      <c r="A79">
        <v>48</v>
      </c>
      <c r="B79">
        <f t="shared" si="23"/>
        <v>1.8463441413134739E-2</v>
      </c>
      <c r="C79">
        <f t="shared" si="19"/>
        <v>1.8463441413134739E-2</v>
      </c>
      <c r="D79" t="s">
        <v>32</v>
      </c>
      <c r="E79" t="s">
        <v>21</v>
      </c>
      <c r="F79">
        <v>1</v>
      </c>
      <c r="G79">
        <f t="shared" si="24"/>
        <v>85</v>
      </c>
      <c r="I79">
        <v>2100</v>
      </c>
      <c r="J79" t="s">
        <v>25</v>
      </c>
      <c r="K79">
        <f t="shared" si="25"/>
        <v>87.5</v>
      </c>
      <c r="L79" cm="1">
        <f t="array" ref="L79">STOWA2024_JAARROND_T(A79*60,K79,I79,J79,"")</f>
        <v>21.072361201189057</v>
      </c>
      <c r="M79">
        <f t="shared" si="26"/>
        <v>4.7455526718266992E-2</v>
      </c>
    </row>
    <row r="80" spans="1:13" x14ac:dyDescent="0.3">
      <c r="A80">
        <v>48</v>
      </c>
      <c r="B80">
        <f t="shared" si="23"/>
        <v>1.2929697201058354E-2</v>
      </c>
      <c r="C80">
        <f t="shared" si="19"/>
        <v>1.2929697201058354E-2</v>
      </c>
      <c r="D80" t="s">
        <v>32</v>
      </c>
      <c r="E80" t="s">
        <v>21</v>
      </c>
      <c r="F80">
        <v>1</v>
      </c>
      <c r="G80">
        <f t="shared" si="24"/>
        <v>90</v>
      </c>
      <c r="I80">
        <v>2100</v>
      </c>
      <c r="J80" t="s">
        <v>25</v>
      </c>
      <c r="K80">
        <f t="shared" si="25"/>
        <v>92.5</v>
      </c>
      <c r="L80" cm="1">
        <f t="array" ref="L80">STOWA2024_JAARROND_T(A80*60,K80,I80,J80,"")</f>
        <v>28.963822563671414</v>
      </c>
      <c r="M80">
        <f t="shared" si="26"/>
        <v>3.4525829517208638E-2</v>
      </c>
    </row>
    <row r="81" spans="1:13" x14ac:dyDescent="0.3">
      <c r="A81">
        <v>48</v>
      </c>
      <c r="B81">
        <f t="shared" si="23"/>
        <v>9.1571722781604997E-3</v>
      </c>
      <c r="C81">
        <f t="shared" si="19"/>
        <v>9.1571722781604997E-3</v>
      </c>
      <c r="D81" t="s">
        <v>32</v>
      </c>
      <c r="E81" t="s">
        <v>21</v>
      </c>
      <c r="F81">
        <v>1</v>
      </c>
      <c r="G81">
        <f t="shared" si="24"/>
        <v>95</v>
      </c>
      <c r="I81">
        <v>2100</v>
      </c>
      <c r="J81" t="s">
        <v>25</v>
      </c>
      <c r="K81">
        <f t="shared" si="25"/>
        <v>97.5</v>
      </c>
      <c r="L81" cm="1">
        <f t="array" ref="L81">STOWA2024_JAARROND_T(A81*60,K81,I81,J81,"")</f>
        <v>39.418720138674601</v>
      </c>
      <c r="M81">
        <f t="shared" si="26"/>
        <v>2.5368657239048138E-2</v>
      </c>
    </row>
    <row r="82" spans="1:13" x14ac:dyDescent="0.3">
      <c r="A82">
        <v>48</v>
      </c>
      <c r="B82">
        <f t="shared" si="23"/>
        <v>6.5543697454119344E-3</v>
      </c>
      <c r="C82">
        <f t="shared" si="19"/>
        <v>6.5543697454119344E-3</v>
      </c>
      <c r="D82" t="s">
        <v>32</v>
      </c>
      <c r="E82" t="s">
        <v>21</v>
      </c>
      <c r="F82">
        <v>1</v>
      </c>
      <c r="G82">
        <f t="shared" si="24"/>
        <v>100</v>
      </c>
      <c r="I82">
        <v>2100</v>
      </c>
      <c r="J82" t="s">
        <v>25</v>
      </c>
      <c r="K82">
        <f t="shared" si="25"/>
        <v>102.5</v>
      </c>
      <c r="L82" cm="1">
        <f t="array" ref="L82">STOWA2024_JAARROND_T(A82*60,K82,I82,J82,"")</f>
        <v>53.151095960356869</v>
      </c>
      <c r="M82">
        <f t="shared" si="26"/>
        <v>1.8814287493636204E-2</v>
      </c>
    </row>
    <row r="83" spans="1:13" x14ac:dyDescent="0.3">
      <c r="A83">
        <v>48</v>
      </c>
      <c r="B83">
        <f t="shared" si="23"/>
        <v>4.7383065277858214E-3</v>
      </c>
      <c r="C83">
        <f t="shared" si="19"/>
        <v>4.7383065277858214E-3</v>
      </c>
      <c r="D83" t="s">
        <v>32</v>
      </c>
      <c r="E83" t="s">
        <v>21</v>
      </c>
      <c r="F83">
        <v>1</v>
      </c>
      <c r="G83">
        <f t="shared" si="24"/>
        <v>105</v>
      </c>
      <c r="I83">
        <v>2100</v>
      </c>
      <c r="J83" t="s">
        <v>25</v>
      </c>
      <c r="K83">
        <f t="shared" si="25"/>
        <v>107.5</v>
      </c>
      <c r="L83" cm="1">
        <f t="array" ref="L83">STOWA2024_JAARROND_T(A83*60,K83,I83,J83,"")</f>
        <v>71.043005984882441</v>
      </c>
      <c r="M83">
        <f t="shared" si="26"/>
        <v>1.4075980965850382E-2</v>
      </c>
    </row>
    <row r="84" spans="1:13" x14ac:dyDescent="0.3">
      <c r="A84">
        <v>48</v>
      </c>
      <c r="B84">
        <f t="shared" si="23"/>
        <v>3.4576278776214352E-3</v>
      </c>
      <c r="C84">
        <f t="shared" si="19"/>
        <v>3.4576278776214352E-3</v>
      </c>
      <c r="D84" t="s">
        <v>32</v>
      </c>
      <c r="E84" t="s">
        <v>21</v>
      </c>
      <c r="F84">
        <v>1</v>
      </c>
      <c r="G84">
        <f t="shared" si="24"/>
        <v>110</v>
      </c>
      <c r="I84">
        <v>2100</v>
      </c>
      <c r="J84" t="s">
        <v>25</v>
      </c>
      <c r="K84">
        <f t="shared" si="25"/>
        <v>112.5</v>
      </c>
      <c r="L84" cm="1">
        <f t="array" ref="L84">STOWA2024_JAARROND_T(A84*60,K84,I84,J84,"")</f>
        <v>94.17656313468774</v>
      </c>
      <c r="M84">
        <f t="shared" si="26"/>
        <v>1.0618353088228947E-2</v>
      </c>
    </row>
    <row r="85" spans="1:13" x14ac:dyDescent="0.3">
      <c r="A85">
        <v>48</v>
      </c>
      <c r="B85">
        <f t="shared" si="23"/>
        <v>2.5456617546724906E-3</v>
      </c>
      <c r="C85">
        <f t="shared" si="19"/>
        <v>2.5456617546724906E-3</v>
      </c>
      <c r="D85" t="s">
        <v>32</v>
      </c>
      <c r="E85" t="s">
        <v>21</v>
      </c>
      <c r="F85">
        <v>1</v>
      </c>
      <c r="G85">
        <f t="shared" si="24"/>
        <v>115</v>
      </c>
      <c r="I85">
        <v>2100</v>
      </c>
      <c r="J85" t="s">
        <v>25</v>
      </c>
      <c r="K85">
        <f t="shared" si="25"/>
        <v>117.5</v>
      </c>
      <c r="L85" cm="1">
        <f t="array" ref="L85">STOWA2024_JAARROND_T(A85*60,K85,I85,J85,"")</f>
        <v>123.87442535343983</v>
      </c>
      <c r="M85">
        <f t="shared" si="26"/>
        <v>8.0726913335564567E-3</v>
      </c>
    </row>
    <row r="86" spans="1:13" x14ac:dyDescent="0.3">
      <c r="A86">
        <v>48</v>
      </c>
      <c r="B86">
        <f t="shared" si="23"/>
        <v>1.8898730754549724E-3</v>
      </c>
      <c r="C86">
        <f t="shared" si="19"/>
        <v>1.8898730754549724E-3</v>
      </c>
      <c r="D86" t="s">
        <v>32</v>
      </c>
      <c r="E86" t="s">
        <v>21</v>
      </c>
      <c r="F86">
        <v>1</v>
      </c>
      <c r="G86">
        <f t="shared" si="24"/>
        <v>120</v>
      </c>
      <c r="I86">
        <v>2100</v>
      </c>
      <c r="J86" t="s">
        <v>25</v>
      </c>
      <c r="K86">
        <f t="shared" si="25"/>
        <v>122.5</v>
      </c>
      <c r="L86" cm="1">
        <f t="array" ref="L86">STOWA2024_JAARROND_T(A86*60,K86,I86,J86,"")</f>
        <v>161.73854029910677</v>
      </c>
      <c r="M86">
        <f t="shared" si="26"/>
        <v>6.1828182581014843E-3</v>
      </c>
    </row>
    <row r="87" spans="1:13" x14ac:dyDescent="0.3">
      <c r="A87">
        <v>48</v>
      </c>
      <c r="B87">
        <f t="shared" si="23"/>
        <v>1.4142575449433053E-3</v>
      </c>
      <c r="C87">
        <f t="shared" si="19"/>
        <v>1.4142575449433053E-3</v>
      </c>
      <c r="D87" t="s">
        <v>32</v>
      </c>
      <c r="E87" t="s">
        <v>21</v>
      </c>
      <c r="F87">
        <v>1</v>
      </c>
      <c r="G87">
        <f t="shared" si="24"/>
        <v>125</v>
      </c>
      <c r="I87">
        <v>2100</v>
      </c>
      <c r="J87" t="s">
        <v>25</v>
      </c>
      <c r="K87">
        <f t="shared" si="25"/>
        <v>127.5</v>
      </c>
      <c r="L87" cm="1">
        <f t="array" ref="L87">STOWA2024_JAARROND_T(A87*60,K87,I87,J87,"")</f>
        <v>209.70688225498301</v>
      </c>
      <c r="M87">
        <f t="shared" si="26"/>
        <v>4.768560713158179E-3</v>
      </c>
    </row>
    <row r="88" spans="1:13" x14ac:dyDescent="0.3">
      <c r="A88">
        <v>48</v>
      </c>
      <c r="B88">
        <f t="shared" si="23"/>
        <v>1.0662583770478314E-3</v>
      </c>
      <c r="C88">
        <f t="shared" si="19"/>
        <v>1.0662583770478314E-3</v>
      </c>
      <c r="D88" t="s">
        <v>32</v>
      </c>
      <c r="E88" t="s">
        <v>21</v>
      </c>
      <c r="F88">
        <v>1</v>
      </c>
      <c r="G88">
        <f t="shared" si="24"/>
        <v>130</v>
      </c>
      <c r="I88">
        <v>2100</v>
      </c>
      <c r="J88" t="s">
        <v>25</v>
      </c>
      <c r="K88">
        <f t="shared" si="25"/>
        <v>132.5</v>
      </c>
      <c r="L88" cm="1">
        <f t="array" ref="L88">STOWA2024_JAARROND_T(A88*60,K88,I88,J88,"")</f>
        <v>270.10219836627488</v>
      </c>
      <c r="M88">
        <f t="shared" si="26"/>
        <v>3.7023023361103477E-3</v>
      </c>
    </row>
    <row r="89" spans="1:13" x14ac:dyDescent="0.3">
      <c r="A89">
        <v>48</v>
      </c>
      <c r="B89">
        <f t="shared" si="23"/>
        <v>8.096854197749072E-4</v>
      </c>
      <c r="C89">
        <f t="shared" si="19"/>
        <v>8.096854197749072E-4</v>
      </c>
      <c r="D89" t="s">
        <v>32</v>
      </c>
      <c r="E89" t="s">
        <v>21</v>
      </c>
      <c r="F89">
        <v>1</v>
      </c>
      <c r="G89">
        <f t="shared" si="24"/>
        <v>135</v>
      </c>
      <c r="I89">
        <v>2100</v>
      </c>
      <c r="J89" t="s">
        <v>25</v>
      </c>
      <c r="K89">
        <f t="shared" si="25"/>
        <v>137.5</v>
      </c>
      <c r="L89" cm="1">
        <f t="array" ref="L89">STOWA2024_JAARROND_T(A89*60,K89,I89,J89,"")</f>
        <v>345.70772035270625</v>
      </c>
      <c r="M89">
        <f t="shared" si="26"/>
        <v>2.8926169163354404E-3</v>
      </c>
    </row>
    <row r="90" spans="1:13" x14ac:dyDescent="0.3">
      <c r="A90">
        <v>48</v>
      </c>
      <c r="B90">
        <f t="shared" si="23"/>
        <v>6.1900207283754503E-4</v>
      </c>
      <c r="C90">
        <f t="shared" si="19"/>
        <v>6.1900207283754503E-4</v>
      </c>
      <c r="D90" t="s">
        <v>32</v>
      </c>
      <c r="E90" t="s">
        <v>21</v>
      </c>
      <c r="F90">
        <v>1</v>
      </c>
      <c r="G90">
        <f t="shared" si="24"/>
        <v>140</v>
      </c>
      <c r="I90">
        <v>2100</v>
      </c>
      <c r="J90" t="s">
        <v>25</v>
      </c>
      <c r="K90">
        <f t="shared" si="25"/>
        <v>142.5</v>
      </c>
      <c r="L90" cm="1">
        <f t="array" ref="L90">STOWA2024_JAARROND_T(A90*60,K90,I90,J90,"")</f>
        <v>439.82823337902158</v>
      </c>
      <c r="M90">
        <f t="shared" si="26"/>
        <v>2.2736148434978954E-3</v>
      </c>
    </row>
    <row r="91" spans="1:13" x14ac:dyDescent="0.3">
      <c r="A91">
        <v>48</v>
      </c>
      <c r="B91">
        <f t="shared" si="23"/>
        <v>4.7630261271271505E-4</v>
      </c>
      <c r="C91">
        <f t="shared" si="19"/>
        <v>4.7630261271271505E-4</v>
      </c>
      <c r="D91" t="s">
        <v>32</v>
      </c>
      <c r="E91" t="s">
        <v>21</v>
      </c>
      <c r="F91">
        <v>1</v>
      </c>
      <c r="G91">
        <f t="shared" si="24"/>
        <v>145</v>
      </c>
      <c r="I91">
        <v>2100</v>
      </c>
      <c r="J91" t="s">
        <v>25</v>
      </c>
      <c r="K91">
        <f t="shared" si="25"/>
        <v>147.5</v>
      </c>
      <c r="L91" cm="1">
        <f t="array" ref="L91">STOWA2024_JAARROND_T(A91*60,K91,I91,J91,"")</f>
        <v>556.38635450844083</v>
      </c>
      <c r="M91">
        <f t="shared" si="26"/>
        <v>1.7973122307851804E-3</v>
      </c>
    </row>
    <row r="92" spans="1:13" x14ac:dyDescent="0.3">
      <c r="A92">
        <v>48</v>
      </c>
      <c r="B92">
        <f t="shared" si="23"/>
        <v>3.6876089735327316E-4</v>
      </c>
      <c r="C92">
        <f t="shared" si="19"/>
        <v>3.6876089735327316E-4</v>
      </c>
      <c r="D92" t="s">
        <v>32</v>
      </c>
      <c r="E92" t="s">
        <v>21</v>
      </c>
      <c r="F92">
        <v>1</v>
      </c>
      <c r="G92">
        <f t="shared" si="24"/>
        <v>150</v>
      </c>
      <c r="I92">
        <v>2100</v>
      </c>
      <c r="J92" t="s">
        <v>25</v>
      </c>
      <c r="K92">
        <f t="shared" si="25"/>
        <v>152.5</v>
      </c>
      <c r="L92" cm="1">
        <f t="array" ref="L92">STOWA2024_JAARROND_T(A92*60,K92,I92,J92,"")</f>
        <v>700.00984675687585</v>
      </c>
      <c r="M92">
        <f t="shared" si="26"/>
        <v>1.4285513334319072E-3</v>
      </c>
    </row>
    <row r="93" spans="1:13" x14ac:dyDescent="0.3">
      <c r="A93">
        <v>48</v>
      </c>
      <c r="B93">
        <f t="shared" si="23"/>
        <v>2.8718068010993077E-4</v>
      </c>
      <c r="C93">
        <f t="shared" si="19"/>
        <v>2.8718068010993077E-4</v>
      </c>
      <c r="D93" t="s">
        <v>32</v>
      </c>
      <c r="E93" t="s">
        <v>21</v>
      </c>
      <c r="F93">
        <v>1</v>
      </c>
      <c r="G93">
        <f t="shared" si="24"/>
        <v>155</v>
      </c>
      <c r="I93">
        <v>2100</v>
      </c>
      <c r="J93" t="s">
        <v>25</v>
      </c>
      <c r="K93">
        <f t="shared" si="25"/>
        <v>157.5</v>
      </c>
      <c r="L93" cm="1">
        <f t="array" ref="L93">STOWA2024_JAARROND_T(A93*60,K93,I93,J93,"")</f>
        <v>876.13957577188887</v>
      </c>
      <c r="M93">
        <f t="shared" si="26"/>
        <v>1.1413706533219764E-3</v>
      </c>
    </row>
    <row r="94" spans="1:13" x14ac:dyDescent="0.3">
      <c r="A94">
        <v>48</v>
      </c>
      <c r="B94" s="1">
        <f>M93</f>
        <v>1.1413706533219764E-3</v>
      </c>
      <c r="C94">
        <f t="shared" si="19"/>
        <v>1.1413706533219764E-3</v>
      </c>
      <c r="D94" t="s">
        <v>32</v>
      </c>
      <c r="E94" t="s">
        <v>21</v>
      </c>
      <c r="F94">
        <v>1</v>
      </c>
      <c r="G94">
        <f t="shared" si="24"/>
        <v>160</v>
      </c>
      <c r="I94">
        <v>2100</v>
      </c>
      <c r="J94" t="s">
        <v>25</v>
      </c>
      <c r="K94" s="1">
        <v>999</v>
      </c>
      <c r="L94" cm="1">
        <f t="array" ref="L94">STOWA2024_JAARROND_T(A94*60,K94,I94,J94,"")</f>
        <v>4628624195.863039</v>
      </c>
      <c r="M94">
        <f>1/L94</f>
        <v>2.1604691970754024E-10</v>
      </c>
    </row>
    <row r="95" spans="1:13" x14ac:dyDescent="0.3">
      <c r="A95">
        <v>96</v>
      </c>
      <c r="B95" s="1">
        <f>365.25*24/A95 - M95</f>
        <v>38.748191983419858</v>
      </c>
      <c r="C95">
        <f>B95</f>
        <v>38.748191983419858</v>
      </c>
      <c r="D95" t="s">
        <v>32</v>
      </c>
      <c r="E95" t="s">
        <v>21</v>
      </c>
      <c r="F95">
        <v>1</v>
      </c>
      <c r="G95">
        <v>10</v>
      </c>
      <c r="I95">
        <v>2100</v>
      </c>
      <c r="J95" t="s">
        <v>25</v>
      </c>
      <c r="K95" s="1">
        <v>12.5</v>
      </c>
      <c r="L95" cm="1">
        <f t="array" ref="L95">STOWA2024_JAARROND_T(A95*60,K95,I95,J95,"")</f>
        <v>1.9024315885307081E-2</v>
      </c>
      <c r="M95">
        <f>1/L95</f>
        <v>52.564308016580142</v>
      </c>
    </row>
    <row r="96" spans="1:13" x14ac:dyDescent="0.3">
      <c r="A96">
        <v>96</v>
      </c>
      <c r="B96">
        <f t="shared" ref="B96:B100" si="27">M95-M96</f>
        <v>19.306677864376525</v>
      </c>
      <c r="C96">
        <f t="shared" ref="C96:C125" si="28">B96</f>
        <v>19.306677864376525</v>
      </c>
      <c r="D96" t="s">
        <v>32</v>
      </c>
      <c r="E96" t="s">
        <v>21</v>
      </c>
      <c r="F96">
        <v>1</v>
      </c>
      <c r="G96">
        <f t="shared" ref="G96:G100" si="29">G95+5</f>
        <v>15</v>
      </c>
      <c r="I96">
        <v>2100</v>
      </c>
      <c r="J96" t="s">
        <v>25</v>
      </c>
      <c r="K96">
        <f t="shared" ref="K96:K100" si="30">AVERAGE(G96:G97)</f>
        <v>17.5</v>
      </c>
      <c r="L96" cm="1">
        <f t="array" ref="L96">STOWA2024_JAARROND_T(A96*60,K96,I96,J96,"")</f>
        <v>3.0068287951471519E-2</v>
      </c>
      <c r="M96">
        <f t="shared" ref="M96:M100" si="31">1/L96</f>
        <v>33.257630152203618</v>
      </c>
    </row>
    <row r="97" spans="1:13" x14ac:dyDescent="0.3">
      <c r="A97">
        <v>96</v>
      </c>
      <c r="B97">
        <f t="shared" si="27"/>
        <v>11.983385943213101</v>
      </c>
      <c r="C97">
        <f t="shared" si="28"/>
        <v>11.983385943213101</v>
      </c>
      <c r="D97" t="s">
        <v>32</v>
      </c>
      <c r="E97" t="s">
        <v>21</v>
      </c>
      <c r="F97">
        <v>1</v>
      </c>
      <c r="G97">
        <f t="shared" si="29"/>
        <v>20</v>
      </c>
      <c r="I97">
        <v>2100</v>
      </c>
      <c r="J97" t="s">
        <v>25</v>
      </c>
      <c r="K97">
        <f t="shared" si="30"/>
        <v>22.5</v>
      </c>
      <c r="L97" cm="1">
        <f t="array" ref="L97">STOWA2024_JAARROND_T(A97*60,K97,I97,J97,"")</f>
        <v>4.700519511651554E-2</v>
      </c>
      <c r="M97">
        <f t="shared" si="31"/>
        <v>21.274244208990517</v>
      </c>
    </row>
    <row r="98" spans="1:13" x14ac:dyDescent="0.3">
      <c r="A98">
        <v>96</v>
      </c>
      <c r="B98">
        <f t="shared" si="27"/>
        <v>7.5223764631761743</v>
      </c>
      <c r="C98">
        <f t="shared" si="28"/>
        <v>7.5223764631761743</v>
      </c>
      <c r="D98" t="s">
        <v>32</v>
      </c>
      <c r="E98" t="s">
        <v>21</v>
      </c>
      <c r="F98">
        <v>1</v>
      </c>
      <c r="G98">
        <f t="shared" si="29"/>
        <v>25</v>
      </c>
      <c r="I98">
        <v>2100</v>
      </c>
      <c r="J98" t="s">
        <v>25</v>
      </c>
      <c r="K98">
        <f t="shared" si="30"/>
        <v>27.5</v>
      </c>
      <c r="L98" cm="1">
        <f t="array" ref="L98">STOWA2024_JAARROND_T(A98*60,K98,I98,J98,"")</f>
        <v>7.2717395082887562E-2</v>
      </c>
      <c r="M98">
        <f t="shared" si="31"/>
        <v>13.751867745814343</v>
      </c>
    </row>
    <row r="99" spans="1:13" x14ac:dyDescent="0.3">
      <c r="A99">
        <v>96</v>
      </c>
      <c r="B99">
        <f t="shared" si="27"/>
        <v>4.7735020362009308</v>
      </c>
      <c r="C99">
        <f t="shared" si="28"/>
        <v>4.7735020362009308</v>
      </c>
      <c r="D99" t="s">
        <v>32</v>
      </c>
      <c r="E99" t="s">
        <v>21</v>
      </c>
      <c r="F99">
        <v>1</v>
      </c>
      <c r="G99">
        <f t="shared" si="29"/>
        <v>30</v>
      </c>
      <c r="I99">
        <v>2100</v>
      </c>
      <c r="J99" t="s">
        <v>25</v>
      </c>
      <c r="K99">
        <f t="shared" si="30"/>
        <v>32.5</v>
      </c>
      <c r="L99" cm="1">
        <f t="array" ref="L99">STOWA2024_JAARROND_T(A99*60,K99,I99,J99,"")</f>
        <v>0.11137884469656535</v>
      </c>
      <c r="M99">
        <f t="shared" si="31"/>
        <v>8.9783657096134117</v>
      </c>
    </row>
    <row r="100" spans="1:13" x14ac:dyDescent="0.3">
      <c r="A100">
        <v>96</v>
      </c>
      <c r="B100">
        <f t="shared" si="27"/>
        <v>3.0603629645517776</v>
      </c>
      <c r="C100">
        <f t="shared" si="28"/>
        <v>3.0603629645517776</v>
      </c>
      <c r="D100" t="s">
        <v>32</v>
      </c>
      <c r="E100" t="s">
        <v>21</v>
      </c>
      <c r="F100">
        <v>1</v>
      </c>
      <c r="G100">
        <f t="shared" si="29"/>
        <v>35</v>
      </c>
      <c r="I100">
        <v>2100</v>
      </c>
      <c r="J100" t="s">
        <v>25</v>
      </c>
      <c r="K100">
        <f t="shared" si="30"/>
        <v>37.5</v>
      </c>
      <c r="L100" cm="1">
        <f t="array" ref="L100">STOWA2024_JAARROND_T(A100*60,K100,I100,J100,"")</f>
        <v>0.16897592702782455</v>
      </c>
      <c r="M100">
        <f t="shared" si="31"/>
        <v>5.9180027450616342</v>
      </c>
    </row>
    <row r="101" spans="1:13" x14ac:dyDescent="0.3">
      <c r="A101">
        <v>96</v>
      </c>
      <c r="B101">
        <f>M100-M101</f>
        <v>1.9815338305252381</v>
      </c>
      <c r="C101">
        <f t="shared" si="28"/>
        <v>1.9815338305252381</v>
      </c>
      <c r="D101" t="s">
        <v>32</v>
      </c>
      <c r="E101" t="s">
        <v>21</v>
      </c>
      <c r="F101">
        <v>1</v>
      </c>
      <c r="G101">
        <f>G100+5</f>
        <v>40</v>
      </c>
      <c r="I101">
        <v>2100</v>
      </c>
      <c r="J101" t="s">
        <v>25</v>
      </c>
      <c r="K101">
        <f>AVERAGE(G101:G102)</f>
        <v>42.5</v>
      </c>
      <c r="L101" cm="1">
        <f t="array" ref="L101">STOWA2024_JAARROND_T(A101*60,K101,I101,J101,"")</f>
        <v>0.25403477627049204</v>
      </c>
      <c r="M101">
        <f>1/L101</f>
        <v>3.936468914536396</v>
      </c>
    </row>
    <row r="102" spans="1:13" x14ac:dyDescent="0.3">
      <c r="A102">
        <v>96</v>
      </c>
      <c r="B102">
        <f t="shared" ref="B102:B124" si="32">M101-M102</f>
        <v>1.2950842007408032</v>
      </c>
      <c r="C102">
        <f t="shared" si="28"/>
        <v>1.2950842007408032</v>
      </c>
      <c r="D102" t="s">
        <v>32</v>
      </c>
      <c r="E102" t="s">
        <v>21</v>
      </c>
      <c r="F102">
        <v>1</v>
      </c>
      <c r="G102">
        <f t="shared" ref="G102:G125" si="33">G101+5</f>
        <v>45</v>
      </c>
      <c r="I102">
        <v>2100</v>
      </c>
      <c r="J102" t="s">
        <v>25</v>
      </c>
      <c r="K102">
        <f t="shared" ref="K102:K124" si="34">AVERAGE(G102:G103)</f>
        <v>47.5</v>
      </c>
      <c r="L102" cm="1">
        <f t="array" ref="L102">STOWA2024_JAARROND_T(A102*60,K102,I102,J102,"")</f>
        <v>0.37858930385155032</v>
      </c>
      <c r="M102">
        <f t="shared" ref="M102:M124" si="35">1/L102</f>
        <v>2.6413847137955928</v>
      </c>
    </row>
    <row r="103" spans="1:13" x14ac:dyDescent="0.3">
      <c r="A103">
        <v>96</v>
      </c>
      <c r="B103">
        <f t="shared" si="32"/>
        <v>0.85413293089288755</v>
      </c>
      <c r="C103">
        <f t="shared" si="28"/>
        <v>0.85413293089288755</v>
      </c>
      <c r="D103" t="s">
        <v>32</v>
      </c>
      <c r="E103" t="s">
        <v>21</v>
      </c>
      <c r="F103">
        <v>1</v>
      </c>
      <c r="G103">
        <f t="shared" si="33"/>
        <v>50</v>
      </c>
      <c r="I103">
        <v>2100</v>
      </c>
      <c r="J103" t="s">
        <v>25</v>
      </c>
      <c r="K103">
        <f t="shared" si="34"/>
        <v>52.5</v>
      </c>
      <c r="L103" cm="1">
        <f t="array" ref="L103">STOWA2024_JAARROND_T(A103*60,K103,I103,J103,"")</f>
        <v>0.55951825566282742</v>
      </c>
      <c r="M103">
        <f t="shared" si="35"/>
        <v>1.7872517829027053</v>
      </c>
    </row>
    <row r="104" spans="1:13" x14ac:dyDescent="0.3">
      <c r="A104">
        <v>96</v>
      </c>
      <c r="B104">
        <f t="shared" si="32"/>
        <v>0.56819508907382033</v>
      </c>
      <c r="C104">
        <f t="shared" si="28"/>
        <v>0.56819508907382033</v>
      </c>
      <c r="D104" t="s">
        <v>32</v>
      </c>
      <c r="E104" t="s">
        <v>21</v>
      </c>
      <c r="F104">
        <v>1</v>
      </c>
      <c r="G104">
        <f t="shared" si="33"/>
        <v>55</v>
      </c>
      <c r="I104">
        <v>2100</v>
      </c>
      <c r="J104" t="s">
        <v>25</v>
      </c>
      <c r="K104">
        <f t="shared" si="34"/>
        <v>57.5</v>
      </c>
      <c r="L104" cm="1">
        <f t="array" ref="L104">STOWA2024_JAARROND_T(A104*60,K104,I104,J104,"")</f>
        <v>0.82030639351082291</v>
      </c>
      <c r="M104">
        <f t="shared" si="35"/>
        <v>1.2190566938288849</v>
      </c>
    </row>
    <row r="105" spans="1:13" x14ac:dyDescent="0.3">
      <c r="A105">
        <v>96</v>
      </c>
      <c r="B105">
        <f t="shared" si="32"/>
        <v>0.3810537534301941</v>
      </c>
      <c r="C105">
        <f t="shared" si="28"/>
        <v>0.3810537534301941</v>
      </c>
      <c r="D105" t="s">
        <v>32</v>
      </c>
      <c r="E105" t="s">
        <v>21</v>
      </c>
      <c r="F105">
        <v>1</v>
      </c>
      <c r="G105">
        <f t="shared" si="33"/>
        <v>60</v>
      </c>
      <c r="I105">
        <v>2100</v>
      </c>
      <c r="J105" t="s">
        <v>25</v>
      </c>
      <c r="K105">
        <f t="shared" si="34"/>
        <v>62.5</v>
      </c>
      <c r="L105" cm="1">
        <f t="array" ref="L105">STOWA2024_JAARROND_T(A105*60,K105,I105,J105,"")</f>
        <v>1.1933132353022973</v>
      </c>
      <c r="M105">
        <f t="shared" si="35"/>
        <v>0.83800294039869083</v>
      </c>
    </row>
    <row r="106" spans="1:13" x14ac:dyDescent="0.3">
      <c r="A106">
        <v>96</v>
      </c>
      <c r="B106">
        <f t="shared" si="32"/>
        <v>0.25773270128603865</v>
      </c>
      <c r="C106">
        <f t="shared" si="28"/>
        <v>0.25773270128603865</v>
      </c>
      <c r="D106" t="s">
        <v>32</v>
      </c>
      <c r="E106" t="s">
        <v>21</v>
      </c>
      <c r="F106">
        <v>1</v>
      </c>
      <c r="G106">
        <f t="shared" si="33"/>
        <v>65</v>
      </c>
      <c r="I106">
        <v>2100</v>
      </c>
      <c r="J106" t="s">
        <v>25</v>
      </c>
      <c r="K106">
        <f t="shared" si="34"/>
        <v>67.5</v>
      </c>
      <c r="L106" cm="1">
        <f t="array" ref="L106">STOWA2024_JAARROND_T(A106*60,K106,I106,J106,"")</f>
        <v>1.723334978421774</v>
      </c>
      <c r="M106">
        <f t="shared" si="35"/>
        <v>0.58027023911265219</v>
      </c>
    </row>
    <row r="107" spans="1:13" x14ac:dyDescent="0.3">
      <c r="A107">
        <v>96</v>
      </c>
      <c r="B107">
        <f t="shared" si="32"/>
        <v>0.17560285787759478</v>
      </c>
      <c r="C107">
        <f t="shared" si="28"/>
        <v>0.17560285787759478</v>
      </c>
      <c r="D107" t="s">
        <v>32</v>
      </c>
      <c r="E107" t="s">
        <v>21</v>
      </c>
      <c r="F107">
        <v>1</v>
      </c>
      <c r="G107">
        <f t="shared" si="33"/>
        <v>70</v>
      </c>
      <c r="I107">
        <v>2100</v>
      </c>
      <c r="J107" t="s">
        <v>25</v>
      </c>
      <c r="K107">
        <f t="shared" si="34"/>
        <v>72.5</v>
      </c>
      <c r="L107" cm="1">
        <f t="array" ref="L107">STOWA2024_JAARROND_T(A107*60,K107,I107,J107,"")</f>
        <v>2.4711653233526483</v>
      </c>
      <c r="M107">
        <f t="shared" si="35"/>
        <v>0.40466738123505741</v>
      </c>
    </row>
    <row r="108" spans="1:13" x14ac:dyDescent="0.3">
      <c r="A108">
        <v>96</v>
      </c>
      <c r="B108">
        <f t="shared" si="32"/>
        <v>0.12052517725592848</v>
      </c>
      <c r="C108">
        <f t="shared" si="28"/>
        <v>0.12052517725592848</v>
      </c>
      <c r="D108" t="s">
        <v>32</v>
      </c>
      <c r="E108" t="s">
        <v>21</v>
      </c>
      <c r="F108">
        <v>1</v>
      </c>
      <c r="G108">
        <f t="shared" si="33"/>
        <v>75</v>
      </c>
      <c r="I108">
        <v>2100</v>
      </c>
      <c r="J108" t="s">
        <v>25</v>
      </c>
      <c r="K108">
        <f t="shared" si="34"/>
        <v>77.5</v>
      </c>
      <c r="L108" cm="1">
        <f t="array" ref="L108">STOWA2024_JAARROND_T(A108*60,K108,I108,J108,"")</f>
        <v>3.5193645505524866</v>
      </c>
      <c r="M108">
        <f t="shared" si="35"/>
        <v>0.28414220397912893</v>
      </c>
    </row>
    <row r="109" spans="1:13" x14ac:dyDescent="0.3">
      <c r="A109">
        <v>96</v>
      </c>
      <c r="B109">
        <f t="shared" si="32"/>
        <v>8.3311891681190187E-2</v>
      </c>
      <c r="C109">
        <f t="shared" si="28"/>
        <v>8.3311891681190187E-2</v>
      </c>
      <c r="D109" t="s">
        <v>32</v>
      </c>
      <c r="E109" t="s">
        <v>21</v>
      </c>
      <c r="F109">
        <v>1</v>
      </c>
      <c r="G109">
        <f t="shared" si="33"/>
        <v>80</v>
      </c>
      <c r="I109">
        <v>2100</v>
      </c>
      <c r="J109" t="s">
        <v>25</v>
      </c>
      <c r="K109">
        <f t="shared" si="34"/>
        <v>82.5</v>
      </c>
      <c r="L109" cm="1">
        <f t="array" ref="L109">STOWA2024_JAARROND_T(A109*60,K109,I109,J109,"")</f>
        <v>4.9793280135742917</v>
      </c>
      <c r="M109">
        <f t="shared" si="35"/>
        <v>0.20083031229793874</v>
      </c>
    </row>
    <row r="110" spans="1:13" x14ac:dyDescent="0.3">
      <c r="A110">
        <v>96</v>
      </c>
      <c r="B110">
        <f t="shared" si="32"/>
        <v>5.7980679831998672E-2</v>
      </c>
      <c r="C110">
        <f t="shared" si="28"/>
        <v>5.7980679831998672E-2</v>
      </c>
      <c r="D110" t="s">
        <v>32</v>
      </c>
      <c r="E110" t="s">
        <v>21</v>
      </c>
      <c r="F110">
        <v>1</v>
      </c>
      <c r="G110">
        <f t="shared" si="33"/>
        <v>85</v>
      </c>
      <c r="I110">
        <v>2100</v>
      </c>
      <c r="J110" t="s">
        <v>25</v>
      </c>
      <c r="K110">
        <f t="shared" si="34"/>
        <v>87.5</v>
      </c>
      <c r="L110" cm="1">
        <f t="array" ref="L110">STOWA2024_JAARROND_T(A110*60,K110,I110,J110,"")</f>
        <v>7.0003680285172036</v>
      </c>
      <c r="M110">
        <f t="shared" si="35"/>
        <v>0.14284963246594007</v>
      </c>
    </row>
    <row r="111" spans="1:13" x14ac:dyDescent="0.3">
      <c r="A111">
        <v>96</v>
      </c>
      <c r="B111">
        <f t="shared" si="32"/>
        <v>4.061865502477123E-2</v>
      </c>
      <c r="C111">
        <f t="shared" si="28"/>
        <v>4.061865502477123E-2</v>
      </c>
      <c r="D111" t="s">
        <v>32</v>
      </c>
      <c r="E111" t="s">
        <v>21</v>
      </c>
      <c r="F111">
        <v>1</v>
      </c>
      <c r="G111">
        <f t="shared" si="33"/>
        <v>90</v>
      </c>
      <c r="I111">
        <v>2100</v>
      </c>
      <c r="J111" t="s">
        <v>25</v>
      </c>
      <c r="K111">
        <f t="shared" si="34"/>
        <v>92.5</v>
      </c>
      <c r="L111" cm="1">
        <f t="array" ref="L111">STOWA2024_JAARROND_T(A111*60,K111,I111,J111,"")</f>
        <v>9.7817708979205733</v>
      </c>
      <c r="M111">
        <f t="shared" si="35"/>
        <v>0.10223097744116884</v>
      </c>
    </row>
    <row r="112" spans="1:13" x14ac:dyDescent="0.3">
      <c r="A112">
        <v>96</v>
      </c>
      <c r="B112">
        <f t="shared" si="32"/>
        <v>2.8636364357273472E-2</v>
      </c>
      <c r="C112">
        <f t="shared" si="28"/>
        <v>2.8636364357273472E-2</v>
      </c>
      <c r="D112" t="s">
        <v>32</v>
      </c>
      <c r="E112" t="s">
        <v>21</v>
      </c>
      <c r="F112">
        <v>1</v>
      </c>
      <c r="G112">
        <f t="shared" si="33"/>
        <v>95</v>
      </c>
      <c r="I112">
        <v>2100</v>
      </c>
      <c r="J112" t="s">
        <v>25</v>
      </c>
      <c r="K112">
        <f t="shared" si="34"/>
        <v>97.5</v>
      </c>
      <c r="L112" cm="1">
        <f t="array" ref="L112">STOWA2024_JAARROND_T(A112*60,K112,I112,J112,"")</f>
        <v>13.587951048265365</v>
      </c>
      <c r="M112">
        <f t="shared" si="35"/>
        <v>7.3594613083895366E-2</v>
      </c>
    </row>
    <row r="113" spans="1:13" x14ac:dyDescent="0.3">
      <c r="A113">
        <v>96</v>
      </c>
      <c r="B113">
        <f t="shared" si="32"/>
        <v>2.0312540022104385E-2</v>
      </c>
      <c r="C113">
        <f t="shared" si="28"/>
        <v>2.0312540022104385E-2</v>
      </c>
      <c r="D113" t="s">
        <v>32</v>
      </c>
      <c r="E113" t="s">
        <v>21</v>
      </c>
      <c r="F113">
        <v>1</v>
      </c>
      <c r="G113">
        <f t="shared" si="33"/>
        <v>100</v>
      </c>
      <c r="I113">
        <v>2100</v>
      </c>
      <c r="J113" t="s">
        <v>25</v>
      </c>
      <c r="K113">
        <f t="shared" si="34"/>
        <v>102.5</v>
      </c>
      <c r="L113" cm="1">
        <f t="array" ref="L113">STOWA2024_JAARROND_T(A113*60,K113,I113,J113,"")</f>
        <v>18.768038526584814</v>
      </c>
      <c r="M113">
        <f t="shared" si="35"/>
        <v>5.3282073061790981E-2</v>
      </c>
    </row>
    <row r="114" spans="1:13" x14ac:dyDescent="0.3">
      <c r="A114">
        <v>96</v>
      </c>
      <c r="B114">
        <f t="shared" si="32"/>
        <v>1.4493506493159114E-2</v>
      </c>
      <c r="C114">
        <f t="shared" si="28"/>
        <v>1.4493506493159114E-2</v>
      </c>
      <c r="D114" t="s">
        <v>32</v>
      </c>
      <c r="E114" t="s">
        <v>21</v>
      </c>
      <c r="F114">
        <v>1</v>
      </c>
      <c r="G114">
        <f t="shared" si="33"/>
        <v>105</v>
      </c>
      <c r="I114">
        <v>2100</v>
      </c>
      <c r="J114" t="s">
        <v>25</v>
      </c>
      <c r="K114">
        <f t="shared" si="34"/>
        <v>107.5</v>
      </c>
      <c r="L114" cm="1">
        <f t="array" ref="L114">STOWA2024_JAARROND_T(A114*60,K114,I114,J114,"")</f>
        <v>25.780792858911557</v>
      </c>
      <c r="M114">
        <f t="shared" si="35"/>
        <v>3.8788566568631867E-2</v>
      </c>
    </row>
    <row r="115" spans="1:13" x14ac:dyDescent="0.3">
      <c r="A115">
        <v>96</v>
      </c>
      <c r="B115">
        <f t="shared" si="32"/>
        <v>1.0400616145155962E-2</v>
      </c>
      <c r="C115">
        <f t="shared" si="28"/>
        <v>1.0400616145155962E-2</v>
      </c>
      <c r="D115" t="s">
        <v>32</v>
      </c>
      <c r="E115" t="s">
        <v>21</v>
      </c>
      <c r="F115">
        <v>1</v>
      </c>
      <c r="G115">
        <f t="shared" si="33"/>
        <v>110</v>
      </c>
      <c r="I115">
        <v>2100</v>
      </c>
      <c r="J115" t="s">
        <v>25</v>
      </c>
      <c r="K115">
        <f t="shared" si="34"/>
        <v>112.5</v>
      </c>
      <c r="L115" cm="1">
        <f t="array" ref="L115">STOWA2024_JAARROND_T(A115*60,K115,I115,J115,"")</f>
        <v>35.226213413879741</v>
      </c>
      <c r="M115">
        <f t="shared" si="35"/>
        <v>2.8387950423475906E-2</v>
      </c>
    </row>
    <row r="116" spans="1:13" x14ac:dyDescent="0.3">
      <c r="A116">
        <v>96</v>
      </c>
      <c r="B116">
        <f t="shared" si="32"/>
        <v>7.5046402792570063E-3</v>
      </c>
      <c r="C116">
        <f t="shared" si="28"/>
        <v>7.5046402792570063E-3</v>
      </c>
      <c r="D116" t="s">
        <v>32</v>
      </c>
      <c r="E116" t="s">
        <v>21</v>
      </c>
      <c r="F116">
        <v>1</v>
      </c>
      <c r="G116">
        <f t="shared" si="33"/>
        <v>115</v>
      </c>
      <c r="I116">
        <v>2100</v>
      </c>
      <c r="J116" t="s">
        <v>25</v>
      </c>
      <c r="K116">
        <f t="shared" si="34"/>
        <v>117.5</v>
      </c>
      <c r="L116" cm="1">
        <f t="array" ref="L116">STOWA2024_JAARROND_T(A116*60,K116,I116,J116,"")</f>
        <v>47.885128990282645</v>
      </c>
      <c r="M116">
        <f t="shared" si="35"/>
        <v>2.0883310144218899E-2</v>
      </c>
    </row>
    <row r="117" spans="1:13" x14ac:dyDescent="0.3">
      <c r="A117">
        <v>96</v>
      </c>
      <c r="B117">
        <f t="shared" si="32"/>
        <v>5.4442567113906753E-3</v>
      </c>
      <c r="C117">
        <f t="shared" si="28"/>
        <v>5.4442567113906753E-3</v>
      </c>
      <c r="D117" t="s">
        <v>32</v>
      </c>
      <c r="E117" t="s">
        <v>21</v>
      </c>
      <c r="F117">
        <v>1</v>
      </c>
      <c r="G117">
        <f t="shared" si="33"/>
        <v>120</v>
      </c>
      <c r="I117">
        <v>2100</v>
      </c>
      <c r="J117" t="s">
        <v>25</v>
      </c>
      <c r="K117">
        <f t="shared" si="34"/>
        <v>122.5</v>
      </c>
      <c r="L117" cm="1">
        <f t="array" ref="L117">STOWA2024_JAARROND_T(A117*60,K117,I117,J117,"")</f>
        <v>64.770810228150992</v>
      </c>
      <c r="M117">
        <f t="shared" si="35"/>
        <v>1.5439053432828224E-2</v>
      </c>
    </row>
    <row r="118" spans="1:13" x14ac:dyDescent="0.3">
      <c r="A118">
        <v>96</v>
      </c>
      <c r="B118">
        <f t="shared" si="32"/>
        <v>3.969862830769921E-3</v>
      </c>
      <c r="C118">
        <f t="shared" si="28"/>
        <v>3.969862830769921E-3</v>
      </c>
      <c r="D118" t="s">
        <v>32</v>
      </c>
      <c r="E118" t="s">
        <v>21</v>
      </c>
      <c r="F118">
        <v>1</v>
      </c>
      <c r="G118">
        <f t="shared" si="33"/>
        <v>125</v>
      </c>
      <c r="I118">
        <v>2100</v>
      </c>
      <c r="J118" t="s">
        <v>25</v>
      </c>
      <c r="K118">
        <f t="shared" si="34"/>
        <v>127.5</v>
      </c>
      <c r="L118" cm="1">
        <f t="array" ref="L118">STOWA2024_JAARROND_T(A118*60,K118,I118,J118,"")</f>
        <v>87.190110854076863</v>
      </c>
      <c r="M118">
        <f t="shared" si="35"/>
        <v>1.1469190602058303E-2</v>
      </c>
    </row>
    <row r="119" spans="1:13" x14ac:dyDescent="0.3">
      <c r="A119">
        <v>96</v>
      </c>
      <c r="B119">
        <f t="shared" si="32"/>
        <v>2.9092101875526251E-3</v>
      </c>
      <c r="C119">
        <f t="shared" si="28"/>
        <v>2.9092101875526251E-3</v>
      </c>
      <c r="D119" t="s">
        <v>32</v>
      </c>
      <c r="E119" t="s">
        <v>21</v>
      </c>
      <c r="F119">
        <v>1</v>
      </c>
      <c r="G119">
        <f t="shared" si="33"/>
        <v>130</v>
      </c>
      <c r="I119">
        <v>2100</v>
      </c>
      <c r="J119" t="s">
        <v>25</v>
      </c>
      <c r="K119">
        <f t="shared" si="34"/>
        <v>132.5</v>
      </c>
      <c r="L119" cm="1">
        <f t="array" ref="L119">STOWA2024_JAARROND_T(A119*60,K119,I119,J119,"")</f>
        <v>116.82269719979821</v>
      </c>
      <c r="M119">
        <f t="shared" si="35"/>
        <v>8.5599804145056781E-3</v>
      </c>
    </row>
    <row r="120" spans="1:13" x14ac:dyDescent="0.3">
      <c r="A120">
        <v>96</v>
      </c>
      <c r="B120">
        <f t="shared" si="32"/>
        <v>2.1423427066065348E-3</v>
      </c>
      <c r="C120">
        <f t="shared" si="28"/>
        <v>2.1423427066065348E-3</v>
      </c>
      <c r="D120" t="s">
        <v>32</v>
      </c>
      <c r="E120" t="s">
        <v>21</v>
      </c>
      <c r="F120">
        <v>1</v>
      </c>
      <c r="G120">
        <f t="shared" si="33"/>
        <v>135</v>
      </c>
      <c r="I120">
        <v>2100</v>
      </c>
      <c r="J120" t="s">
        <v>25</v>
      </c>
      <c r="K120">
        <f t="shared" si="34"/>
        <v>137.5</v>
      </c>
      <c r="L120" cm="1">
        <f t="array" ref="L120">STOWA2024_JAARROND_T(A120*60,K120,I120,J120,"")</f>
        <v>155.82057534490471</v>
      </c>
      <c r="M120">
        <f t="shared" si="35"/>
        <v>6.4176377078991433E-3</v>
      </c>
    </row>
    <row r="121" spans="1:13" x14ac:dyDescent="0.3">
      <c r="A121">
        <v>96</v>
      </c>
      <c r="B121">
        <f t="shared" si="32"/>
        <v>1.5850741393676595E-3</v>
      </c>
      <c r="C121">
        <f t="shared" si="28"/>
        <v>1.5850741393676595E-3</v>
      </c>
      <c r="D121" t="s">
        <v>32</v>
      </c>
      <c r="E121" t="s">
        <v>21</v>
      </c>
      <c r="F121">
        <v>1</v>
      </c>
      <c r="G121">
        <f t="shared" si="33"/>
        <v>140</v>
      </c>
      <c r="I121">
        <v>2100</v>
      </c>
      <c r="J121" t="s">
        <v>25</v>
      </c>
      <c r="K121">
        <f t="shared" si="34"/>
        <v>142.5</v>
      </c>
      <c r="L121" cm="1">
        <f t="array" ref="L121">STOWA2024_JAARROND_T(A121*60,K121,I121,J121,"")</f>
        <v>206.92950766582038</v>
      </c>
      <c r="M121">
        <f t="shared" si="35"/>
        <v>4.8325635685314838E-3</v>
      </c>
    </row>
    <row r="122" spans="1:13" x14ac:dyDescent="0.3">
      <c r="A122">
        <v>96</v>
      </c>
      <c r="B122">
        <f t="shared" si="32"/>
        <v>1.1780597728861747E-3</v>
      </c>
      <c r="C122">
        <f t="shared" si="28"/>
        <v>1.1780597728861747E-3</v>
      </c>
      <c r="D122" t="s">
        <v>32</v>
      </c>
      <c r="E122" t="s">
        <v>21</v>
      </c>
      <c r="F122">
        <v>1</v>
      </c>
      <c r="G122">
        <f t="shared" si="33"/>
        <v>145</v>
      </c>
      <c r="I122">
        <v>2100</v>
      </c>
      <c r="J122" t="s">
        <v>25</v>
      </c>
      <c r="K122">
        <f t="shared" si="34"/>
        <v>147.5</v>
      </c>
      <c r="L122" cm="1">
        <f t="array" ref="L122">STOWA2024_JAARROND_T(A122*60,K122,I122,J122,"")</f>
        <v>273.63496001607541</v>
      </c>
      <c r="M122">
        <f t="shared" si="35"/>
        <v>3.6545037956453091E-3</v>
      </c>
    </row>
    <row r="123" spans="1:13" x14ac:dyDescent="0.3">
      <c r="A123">
        <v>96</v>
      </c>
      <c r="B123">
        <f t="shared" si="32"/>
        <v>8.7945586256435926E-4</v>
      </c>
      <c r="C123">
        <f t="shared" si="28"/>
        <v>8.7945586256435926E-4</v>
      </c>
      <c r="D123" t="s">
        <v>32</v>
      </c>
      <c r="E123" t="s">
        <v>21</v>
      </c>
      <c r="F123">
        <v>1</v>
      </c>
      <c r="G123">
        <f t="shared" si="33"/>
        <v>150</v>
      </c>
      <c r="I123">
        <v>2100</v>
      </c>
      <c r="J123" t="s">
        <v>25</v>
      </c>
      <c r="K123">
        <f t="shared" si="34"/>
        <v>152.5</v>
      </c>
      <c r="L123" cm="1">
        <f t="array" ref="L123">STOWA2024_JAARROND_T(A123*60,K123,I123,J123,"")</f>
        <v>360.35413589766972</v>
      </c>
      <c r="M123">
        <f t="shared" si="35"/>
        <v>2.7750479330809498E-3</v>
      </c>
    </row>
    <row r="124" spans="1:13" x14ac:dyDescent="0.3">
      <c r="A124">
        <v>96</v>
      </c>
      <c r="B124">
        <f t="shared" si="32"/>
        <v>6.5935965389025226E-4</v>
      </c>
      <c r="C124">
        <f t="shared" si="28"/>
        <v>6.5935965389025226E-4</v>
      </c>
      <c r="D124" t="s">
        <v>32</v>
      </c>
      <c r="E124" t="s">
        <v>21</v>
      </c>
      <c r="F124">
        <v>1</v>
      </c>
      <c r="G124">
        <f t="shared" si="33"/>
        <v>155</v>
      </c>
      <c r="I124">
        <v>2100</v>
      </c>
      <c r="J124" t="s">
        <v>25</v>
      </c>
      <c r="K124">
        <f t="shared" si="34"/>
        <v>157.5</v>
      </c>
      <c r="L124" cm="1">
        <f t="array" ref="L124">STOWA2024_JAARROND_T(A124*60,K124,I124,J124,"")</f>
        <v>472.6594223902041</v>
      </c>
      <c r="M124">
        <f t="shared" si="35"/>
        <v>2.1156882791906976E-3</v>
      </c>
    </row>
    <row r="125" spans="1:13" x14ac:dyDescent="0.3">
      <c r="A125">
        <v>96</v>
      </c>
      <c r="B125" s="1">
        <f>M124</f>
        <v>2.1156882791906976E-3</v>
      </c>
      <c r="C125">
        <f t="shared" si="28"/>
        <v>2.1156882791906976E-3</v>
      </c>
      <c r="D125" t="s">
        <v>32</v>
      </c>
      <c r="E125" t="s">
        <v>21</v>
      </c>
      <c r="F125">
        <v>1</v>
      </c>
      <c r="G125">
        <f t="shared" si="33"/>
        <v>160</v>
      </c>
      <c r="I125">
        <v>2100</v>
      </c>
      <c r="J125" t="s">
        <v>25</v>
      </c>
      <c r="K125" s="1">
        <v>999</v>
      </c>
      <c r="L125" cm="1">
        <f t="array" ref="L125">STOWA2024_JAARROND_T(A125*60,K125,I125,J125,"")</f>
        <v>4554932878961.8779</v>
      </c>
      <c r="M125">
        <f>1/L125</f>
        <v>2.195422032712613E-13</v>
      </c>
    </row>
    <row r="126" spans="1:13" x14ac:dyDescent="0.3">
      <c r="A126">
        <v>192</v>
      </c>
      <c r="B126" s="1">
        <f>365.25*24/A126 - M126</f>
        <v>-18.127681987536874</v>
      </c>
      <c r="C126">
        <f>B126</f>
        <v>-18.127681987536874</v>
      </c>
      <c r="D126" t="s">
        <v>32</v>
      </c>
      <c r="E126" t="s">
        <v>21</v>
      </c>
      <c r="F126">
        <v>1</v>
      </c>
      <c r="G126">
        <v>10</v>
      </c>
      <c r="I126">
        <v>2100</v>
      </c>
      <c r="J126" t="s">
        <v>25</v>
      </c>
      <c r="K126" s="1">
        <v>12.5</v>
      </c>
      <c r="L126" cm="1">
        <f t="array" ref="L126">STOWA2024_JAARROND_T(A126*60,K126,I126,J126,"")</f>
        <v>1.5677929673501408E-2</v>
      </c>
      <c r="M126">
        <f>1/L126</f>
        <v>63.783931987536874</v>
      </c>
    </row>
    <row r="127" spans="1:13" x14ac:dyDescent="0.3">
      <c r="A127">
        <v>192</v>
      </c>
      <c r="B127">
        <f t="shared" ref="B127:B131" si="36">M126-M127</f>
        <v>16.701503953154173</v>
      </c>
      <c r="C127">
        <f t="shared" ref="C127:C156" si="37">B127</f>
        <v>16.701503953154173</v>
      </c>
      <c r="D127" t="s">
        <v>32</v>
      </c>
      <c r="E127" t="s">
        <v>21</v>
      </c>
      <c r="F127">
        <v>1</v>
      </c>
      <c r="G127">
        <f t="shared" ref="G127:G131" si="38">G126+5</f>
        <v>15</v>
      </c>
      <c r="I127">
        <v>2100</v>
      </c>
      <c r="J127" t="s">
        <v>25</v>
      </c>
      <c r="K127">
        <f t="shared" ref="K127:K131" si="39">AVERAGE(G127:G128)</f>
        <v>17.5</v>
      </c>
      <c r="L127" cm="1">
        <f t="array" ref="L127">STOWA2024_JAARROND_T(A127*60,K127,I127,J127,"")</f>
        <v>2.123934643450703E-2</v>
      </c>
      <c r="M127">
        <f t="shared" ref="M127:M131" si="40">1/L127</f>
        <v>47.082428034382701</v>
      </c>
    </row>
    <row r="128" spans="1:13" x14ac:dyDescent="0.3">
      <c r="A128">
        <v>192</v>
      </c>
      <c r="B128">
        <f t="shared" si="36"/>
        <v>12.342560615704798</v>
      </c>
      <c r="C128">
        <f t="shared" si="37"/>
        <v>12.342560615704798</v>
      </c>
      <c r="D128" t="s">
        <v>32</v>
      </c>
      <c r="E128" t="s">
        <v>21</v>
      </c>
      <c r="F128">
        <v>1</v>
      </c>
      <c r="G128">
        <f t="shared" si="38"/>
        <v>20</v>
      </c>
      <c r="I128">
        <v>2100</v>
      </c>
      <c r="J128" t="s">
        <v>25</v>
      </c>
      <c r="K128">
        <f t="shared" si="39"/>
        <v>22.5</v>
      </c>
      <c r="L128" cm="1">
        <f t="array" ref="L128">STOWA2024_JAARROND_T(A128*60,K128,I128,J128,"")</f>
        <v>2.8785371802033697E-2</v>
      </c>
      <c r="M128">
        <f t="shared" si="40"/>
        <v>34.739867418677903</v>
      </c>
    </row>
    <row r="129" spans="1:13" x14ac:dyDescent="0.3">
      <c r="A129">
        <v>192</v>
      </c>
      <c r="B129">
        <f t="shared" si="36"/>
        <v>9.1172865188931205</v>
      </c>
      <c r="C129">
        <f t="shared" si="37"/>
        <v>9.1172865188931205</v>
      </c>
      <c r="D129" t="s">
        <v>32</v>
      </c>
      <c r="E129" t="s">
        <v>21</v>
      </c>
      <c r="F129">
        <v>1</v>
      </c>
      <c r="G129">
        <f t="shared" si="38"/>
        <v>25</v>
      </c>
      <c r="I129">
        <v>2100</v>
      </c>
      <c r="J129" t="s">
        <v>25</v>
      </c>
      <c r="K129">
        <f t="shared" si="39"/>
        <v>27.5</v>
      </c>
      <c r="L129" cm="1">
        <f t="array" ref="L129">STOWA2024_JAARROND_T(A129*60,K129,I129,J129,"")</f>
        <v>3.9028074646781562E-2</v>
      </c>
      <c r="M129">
        <f t="shared" si="40"/>
        <v>25.622580899784783</v>
      </c>
    </row>
    <row r="130" spans="1:13" x14ac:dyDescent="0.3">
      <c r="A130">
        <v>192</v>
      </c>
      <c r="B130">
        <f t="shared" si="36"/>
        <v>6.7316334748404252</v>
      </c>
      <c r="C130">
        <f t="shared" si="37"/>
        <v>6.7316334748404252</v>
      </c>
      <c r="D130" t="s">
        <v>32</v>
      </c>
      <c r="E130" t="s">
        <v>21</v>
      </c>
      <c r="F130">
        <v>1</v>
      </c>
      <c r="G130">
        <f t="shared" si="38"/>
        <v>30</v>
      </c>
      <c r="I130">
        <v>2100</v>
      </c>
      <c r="J130" t="s">
        <v>25</v>
      </c>
      <c r="K130">
        <f t="shared" si="39"/>
        <v>32.5</v>
      </c>
      <c r="L130" cm="1">
        <f t="array" ref="L130">STOWA2024_JAARROND_T(A130*60,K130,I130,J130,"")</f>
        <v>5.2935407499973254E-2</v>
      </c>
      <c r="M130">
        <f t="shared" si="40"/>
        <v>18.890947424944358</v>
      </c>
    </row>
    <row r="131" spans="1:13" x14ac:dyDescent="0.3">
      <c r="A131">
        <v>192</v>
      </c>
      <c r="B131">
        <f t="shared" si="36"/>
        <v>4.9687959525522931</v>
      </c>
      <c r="C131">
        <f t="shared" si="37"/>
        <v>4.9687959525522931</v>
      </c>
      <c r="D131" t="s">
        <v>32</v>
      </c>
      <c r="E131" t="s">
        <v>21</v>
      </c>
      <c r="F131">
        <v>1</v>
      </c>
      <c r="G131">
        <f t="shared" si="38"/>
        <v>35</v>
      </c>
      <c r="I131">
        <v>2100</v>
      </c>
      <c r="J131" t="s">
        <v>25</v>
      </c>
      <c r="K131">
        <f t="shared" si="39"/>
        <v>37.5</v>
      </c>
      <c r="L131" cm="1">
        <f t="array" ref="L131">STOWA2024_JAARROND_T(A131*60,K131,I131,J131,"")</f>
        <v>7.1827978741864876E-2</v>
      </c>
      <c r="M131">
        <f t="shared" si="40"/>
        <v>13.922151472392065</v>
      </c>
    </row>
    <row r="132" spans="1:13" x14ac:dyDescent="0.3">
      <c r="A132">
        <v>192</v>
      </c>
      <c r="B132">
        <f>M131-M132</f>
        <v>3.6659550403646541</v>
      </c>
      <c r="C132">
        <f t="shared" si="37"/>
        <v>3.6659550403646541</v>
      </c>
      <c r="D132" t="s">
        <v>32</v>
      </c>
      <c r="E132" t="s">
        <v>21</v>
      </c>
      <c r="F132">
        <v>1</v>
      </c>
      <c r="G132">
        <f>G131+5</f>
        <v>40</v>
      </c>
      <c r="I132">
        <v>2100</v>
      </c>
      <c r="J132" t="s">
        <v>25</v>
      </c>
      <c r="K132">
        <f>AVERAGE(G132:G133)</f>
        <v>42.5</v>
      </c>
      <c r="L132" cm="1">
        <f t="array" ref="L132">STOWA2024_JAARROND_T(A132*60,K132,I132,J132,"")</f>
        <v>9.750203271041713E-2</v>
      </c>
      <c r="M132">
        <f>1/L132</f>
        <v>10.25619643202741</v>
      </c>
    </row>
    <row r="133" spans="1:13" x14ac:dyDescent="0.3">
      <c r="A133">
        <v>192</v>
      </c>
      <c r="B133">
        <f t="shared" ref="B133:B155" si="41">M132-M133</f>
        <v>2.703752746962822</v>
      </c>
      <c r="C133">
        <f t="shared" si="37"/>
        <v>2.703752746962822</v>
      </c>
      <c r="D133" t="s">
        <v>32</v>
      </c>
      <c r="E133" t="s">
        <v>21</v>
      </c>
      <c r="F133">
        <v>1</v>
      </c>
      <c r="G133">
        <f t="shared" ref="G133:G156" si="42">G132+5</f>
        <v>45</v>
      </c>
      <c r="I133">
        <v>2100</v>
      </c>
      <c r="J133" t="s">
        <v>25</v>
      </c>
      <c r="K133">
        <f t="shared" ref="K133:K155" si="43">AVERAGE(G133:G134)</f>
        <v>47.5</v>
      </c>
      <c r="L133" cm="1">
        <f t="array" ref="L133">STOWA2024_JAARROND_T(A133*60,K133,I133,J133,"")</f>
        <v>0.13240747520932333</v>
      </c>
      <c r="M133">
        <f t="shared" ref="M133:M155" si="44">1/L133</f>
        <v>7.5524436850645884</v>
      </c>
    </row>
    <row r="134" spans="1:13" x14ac:dyDescent="0.3">
      <c r="A134">
        <v>192</v>
      </c>
      <c r="B134">
        <f t="shared" si="41"/>
        <v>1.9931258265380958</v>
      </c>
      <c r="C134">
        <f t="shared" si="37"/>
        <v>1.9931258265380958</v>
      </c>
      <c r="D134" t="s">
        <v>32</v>
      </c>
      <c r="E134" t="s">
        <v>21</v>
      </c>
      <c r="F134">
        <v>1</v>
      </c>
      <c r="G134">
        <f t="shared" si="42"/>
        <v>50</v>
      </c>
      <c r="I134">
        <v>2100</v>
      </c>
      <c r="J134" t="s">
        <v>25</v>
      </c>
      <c r="K134">
        <f t="shared" si="43"/>
        <v>52.5</v>
      </c>
      <c r="L134" cm="1">
        <f t="array" ref="L134">STOWA2024_JAARROND_T(A134*60,K134,I134,J134,"")</f>
        <v>0.17987818387938909</v>
      </c>
      <c r="M134">
        <f t="shared" si="44"/>
        <v>5.5593178585264926</v>
      </c>
    </row>
    <row r="135" spans="1:13" x14ac:dyDescent="0.3">
      <c r="A135">
        <v>192</v>
      </c>
      <c r="B135">
        <f t="shared" si="41"/>
        <v>1.4688223263733082</v>
      </c>
      <c r="C135">
        <f t="shared" si="37"/>
        <v>1.4688223263733082</v>
      </c>
      <c r="D135" t="s">
        <v>32</v>
      </c>
      <c r="E135" t="s">
        <v>21</v>
      </c>
      <c r="F135">
        <v>1</v>
      </c>
      <c r="G135">
        <f t="shared" si="42"/>
        <v>55</v>
      </c>
      <c r="I135">
        <v>2100</v>
      </c>
      <c r="J135" t="s">
        <v>25</v>
      </c>
      <c r="K135">
        <f t="shared" si="43"/>
        <v>57.5</v>
      </c>
      <c r="L135" cm="1">
        <f t="array" ref="L135">STOWA2024_JAARROND_T(A135*60,K135,I135,J135,"")</f>
        <v>0.2444691583549079</v>
      </c>
      <c r="M135">
        <f t="shared" si="44"/>
        <v>4.0904955321531844</v>
      </c>
    </row>
    <row r="136" spans="1:13" x14ac:dyDescent="0.3">
      <c r="A136">
        <v>192</v>
      </c>
      <c r="B136">
        <f t="shared" si="41"/>
        <v>1.0819109628876893</v>
      </c>
      <c r="C136">
        <f t="shared" si="37"/>
        <v>1.0819109628876893</v>
      </c>
      <c r="D136" t="s">
        <v>32</v>
      </c>
      <c r="E136" t="s">
        <v>21</v>
      </c>
      <c r="F136">
        <v>1</v>
      </c>
      <c r="G136">
        <f t="shared" si="42"/>
        <v>60</v>
      </c>
      <c r="I136">
        <v>2100</v>
      </c>
      <c r="J136" t="s">
        <v>25</v>
      </c>
      <c r="K136">
        <f t="shared" si="43"/>
        <v>62.5</v>
      </c>
      <c r="L136" cm="1">
        <f t="array" ref="L136">STOWA2024_JAARROND_T(A136*60,K136,I136,J136,"")</f>
        <v>0.33238221395389805</v>
      </c>
      <c r="M136">
        <f t="shared" si="44"/>
        <v>3.0085845692654951</v>
      </c>
    </row>
    <row r="137" spans="1:13" x14ac:dyDescent="0.3">
      <c r="A137">
        <v>192</v>
      </c>
      <c r="B137">
        <f t="shared" si="41"/>
        <v>0.79668821640319365</v>
      </c>
      <c r="C137">
        <f t="shared" si="37"/>
        <v>0.79668821640319365</v>
      </c>
      <c r="D137" t="s">
        <v>32</v>
      </c>
      <c r="E137" t="s">
        <v>21</v>
      </c>
      <c r="F137">
        <v>1</v>
      </c>
      <c r="G137">
        <f t="shared" si="42"/>
        <v>65</v>
      </c>
      <c r="I137">
        <v>2100</v>
      </c>
      <c r="J137" t="s">
        <v>25</v>
      </c>
      <c r="K137">
        <f t="shared" si="43"/>
        <v>67.5</v>
      </c>
      <c r="L137" cm="1">
        <f t="array" ref="L137">STOWA2024_JAARROND_T(A137*60,K137,I137,J137,"")</f>
        <v>0.45210074997680216</v>
      </c>
      <c r="M137">
        <f t="shared" si="44"/>
        <v>2.2118963528623015</v>
      </c>
    </row>
    <row r="138" spans="1:13" x14ac:dyDescent="0.3">
      <c r="A138">
        <v>192</v>
      </c>
      <c r="B138">
        <f t="shared" si="41"/>
        <v>0.58636470865571222</v>
      </c>
      <c r="C138">
        <f t="shared" si="37"/>
        <v>0.58636470865571222</v>
      </c>
      <c r="D138" t="s">
        <v>32</v>
      </c>
      <c r="E138" t="s">
        <v>21</v>
      </c>
      <c r="F138">
        <v>1</v>
      </c>
      <c r="G138">
        <f t="shared" si="42"/>
        <v>70</v>
      </c>
      <c r="I138">
        <v>2100</v>
      </c>
      <c r="J138" t="s">
        <v>25</v>
      </c>
      <c r="K138">
        <f t="shared" si="43"/>
        <v>72.5</v>
      </c>
      <c r="L138" cm="1">
        <f t="array" ref="L138">STOWA2024_JAARROND_T(A138*60,K138,I138,J138,"")</f>
        <v>0.6151833485149365</v>
      </c>
      <c r="M138">
        <f t="shared" si="44"/>
        <v>1.6255316442065892</v>
      </c>
    </row>
    <row r="139" spans="1:13" x14ac:dyDescent="0.3">
      <c r="A139">
        <v>192</v>
      </c>
      <c r="B139">
        <f t="shared" si="41"/>
        <v>0.43140203154106982</v>
      </c>
      <c r="C139">
        <f t="shared" si="37"/>
        <v>0.43140203154106982</v>
      </c>
      <c r="D139" t="s">
        <v>32</v>
      </c>
      <c r="E139" t="s">
        <v>21</v>
      </c>
      <c r="F139">
        <v>1</v>
      </c>
      <c r="G139">
        <f t="shared" si="42"/>
        <v>75</v>
      </c>
      <c r="I139">
        <v>2100</v>
      </c>
      <c r="J139" t="s">
        <v>25</v>
      </c>
      <c r="K139">
        <f t="shared" si="43"/>
        <v>77.5</v>
      </c>
      <c r="L139" cm="1">
        <f t="array" ref="L139">STOWA2024_JAARROND_T(A139*60,K139,I139,J139,"")</f>
        <v>0.83743003221217671</v>
      </c>
      <c r="M139">
        <f t="shared" si="44"/>
        <v>1.1941296126655194</v>
      </c>
    </row>
    <row r="140" spans="1:13" x14ac:dyDescent="0.3">
      <c r="A140">
        <v>192</v>
      </c>
      <c r="B140">
        <f t="shared" si="41"/>
        <v>0.31719595685775881</v>
      </c>
      <c r="C140">
        <f t="shared" si="37"/>
        <v>0.31719595685775881</v>
      </c>
      <c r="D140" t="s">
        <v>32</v>
      </c>
      <c r="E140" t="s">
        <v>21</v>
      </c>
      <c r="F140">
        <v>1</v>
      </c>
      <c r="G140">
        <f t="shared" si="42"/>
        <v>80</v>
      </c>
      <c r="I140">
        <v>2100</v>
      </c>
      <c r="J140" t="s">
        <v>25</v>
      </c>
      <c r="K140">
        <f t="shared" si="43"/>
        <v>82.5</v>
      </c>
      <c r="L140" cm="1">
        <f t="array" ref="L140">STOWA2024_JAARROND_T(A140*60,K140,I140,J140,"")</f>
        <v>1.1403371205759922</v>
      </c>
      <c r="M140">
        <f t="shared" si="44"/>
        <v>0.87693365580776061</v>
      </c>
    </row>
    <row r="141" spans="1:13" x14ac:dyDescent="0.3">
      <c r="A141">
        <v>192</v>
      </c>
      <c r="B141">
        <f t="shared" si="41"/>
        <v>0.23326471593585052</v>
      </c>
      <c r="C141">
        <f t="shared" si="37"/>
        <v>0.23326471593585052</v>
      </c>
      <c r="D141" t="s">
        <v>32</v>
      </c>
      <c r="E141" t="s">
        <v>21</v>
      </c>
      <c r="F141">
        <v>1</v>
      </c>
      <c r="G141">
        <f t="shared" si="42"/>
        <v>85</v>
      </c>
      <c r="I141">
        <v>2100</v>
      </c>
      <c r="J141" t="s">
        <v>25</v>
      </c>
      <c r="K141">
        <f t="shared" si="43"/>
        <v>87.5</v>
      </c>
      <c r="L141" cm="1">
        <f t="array" ref="L141">STOWA2024_JAARROND_T(A141*60,K141,I141,J141,"")</f>
        <v>1.5535936846649765</v>
      </c>
      <c r="M141">
        <f t="shared" si="44"/>
        <v>0.6436689398719101</v>
      </c>
    </row>
    <row r="142" spans="1:13" x14ac:dyDescent="0.3">
      <c r="A142">
        <v>192</v>
      </c>
      <c r="B142">
        <f t="shared" si="41"/>
        <v>0.17140442453716409</v>
      </c>
      <c r="C142">
        <f t="shared" si="37"/>
        <v>0.17140442453716409</v>
      </c>
      <c r="D142" t="s">
        <v>32</v>
      </c>
      <c r="E142" t="s">
        <v>21</v>
      </c>
      <c r="F142">
        <v>1</v>
      </c>
      <c r="G142">
        <f t="shared" si="42"/>
        <v>90</v>
      </c>
      <c r="I142">
        <v>2100</v>
      </c>
      <c r="J142" t="s">
        <v>25</v>
      </c>
      <c r="K142">
        <f t="shared" si="43"/>
        <v>92.5</v>
      </c>
      <c r="L142" cm="1">
        <f t="array" ref="L142">STOWA2024_JAARROND_T(A142*60,K142,I142,J142,"")</f>
        <v>2.1174574153452745</v>
      </c>
      <c r="M142">
        <f t="shared" si="44"/>
        <v>0.472264515334746</v>
      </c>
    </row>
    <row r="143" spans="1:13" x14ac:dyDescent="0.3">
      <c r="A143">
        <v>192</v>
      </c>
      <c r="B143">
        <f t="shared" si="41"/>
        <v>0.12590528168037596</v>
      </c>
      <c r="C143">
        <f t="shared" si="37"/>
        <v>0.12590528168037596</v>
      </c>
      <c r="D143" t="s">
        <v>32</v>
      </c>
      <c r="E143" t="s">
        <v>21</v>
      </c>
      <c r="F143">
        <v>1</v>
      </c>
      <c r="G143">
        <f t="shared" si="42"/>
        <v>95</v>
      </c>
      <c r="I143">
        <v>2100</v>
      </c>
      <c r="J143" t="s">
        <v>25</v>
      </c>
      <c r="K143">
        <f t="shared" si="43"/>
        <v>97.5</v>
      </c>
      <c r="L143" cm="1">
        <f t="array" ref="L143">STOWA2024_JAARROND_T(A143*60,K143,I143,J143,"")</f>
        <v>2.887175807179128</v>
      </c>
      <c r="M143">
        <f t="shared" si="44"/>
        <v>0.34635923365437005</v>
      </c>
    </row>
    <row r="144" spans="1:13" x14ac:dyDescent="0.3">
      <c r="A144">
        <v>192</v>
      </c>
      <c r="B144">
        <f t="shared" si="41"/>
        <v>9.2442278727818405E-2</v>
      </c>
      <c r="C144">
        <f t="shared" si="37"/>
        <v>9.2442278727818405E-2</v>
      </c>
      <c r="D144" t="s">
        <v>32</v>
      </c>
      <c r="E144" t="s">
        <v>21</v>
      </c>
      <c r="F144">
        <v>1</v>
      </c>
      <c r="G144">
        <f t="shared" si="42"/>
        <v>100</v>
      </c>
      <c r="I144">
        <v>2100</v>
      </c>
      <c r="J144" t="s">
        <v>25</v>
      </c>
      <c r="K144">
        <f t="shared" si="43"/>
        <v>102.5</v>
      </c>
      <c r="L144" cm="1">
        <f t="array" ref="L144">STOWA2024_JAARROND_T(A144*60,K144,I144,J144,"")</f>
        <v>3.9382954962155301</v>
      </c>
      <c r="M144">
        <f t="shared" si="44"/>
        <v>0.25391695492655164</v>
      </c>
    </row>
    <row r="145" spans="1:13" x14ac:dyDescent="0.3">
      <c r="A145">
        <v>192</v>
      </c>
      <c r="B145">
        <f t="shared" si="41"/>
        <v>6.7846921407030192E-2</v>
      </c>
      <c r="C145">
        <f t="shared" si="37"/>
        <v>6.7846921407030192E-2</v>
      </c>
      <c r="D145" t="s">
        <v>32</v>
      </c>
      <c r="E145" t="s">
        <v>21</v>
      </c>
      <c r="F145">
        <v>1</v>
      </c>
      <c r="G145">
        <f t="shared" si="42"/>
        <v>105</v>
      </c>
      <c r="I145">
        <v>2100</v>
      </c>
      <c r="J145" t="s">
        <v>25</v>
      </c>
      <c r="K145">
        <f t="shared" si="43"/>
        <v>107.5</v>
      </c>
      <c r="L145" cm="1">
        <f t="array" ref="L145">STOWA2024_JAARROND_T(A145*60,K145,I145,J145,"")</f>
        <v>5.3743205237563707</v>
      </c>
      <c r="M145">
        <f t="shared" si="44"/>
        <v>0.18607003351952145</v>
      </c>
    </row>
    <row r="146" spans="1:13" x14ac:dyDescent="0.3">
      <c r="A146">
        <v>192</v>
      </c>
      <c r="B146">
        <f t="shared" si="41"/>
        <v>4.9775856658469092E-2</v>
      </c>
      <c r="C146">
        <f t="shared" si="37"/>
        <v>4.9775856658469092E-2</v>
      </c>
      <c r="D146" t="s">
        <v>32</v>
      </c>
      <c r="E146" t="s">
        <v>21</v>
      </c>
      <c r="F146">
        <v>1</v>
      </c>
      <c r="G146">
        <f t="shared" si="42"/>
        <v>110</v>
      </c>
      <c r="I146">
        <v>2100</v>
      </c>
      <c r="J146" t="s">
        <v>25</v>
      </c>
      <c r="K146">
        <f t="shared" si="43"/>
        <v>112.5</v>
      </c>
      <c r="L146" cm="1">
        <f t="array" ref="L146">STOWA2024_JAARROND_T(A146*60,K146,I146,J146,"")</f>
        <v>7.337070614685679</v>
      </c>
      <c r="M146">
        <f t="shared" si="44"/>
        <v>0.13629417686105236</v>
      </c>
    </row>
    <row r="147" spans="1:13" x14ac:dyDescent="0.3">
      <c r="A147">
        <v>192</v>
      </c>
      <c r="B147">
        <f t="shared" si="41"/>
        <v>3.6500991748938796E-2</v>
      </c>
      <c r="C147">
        <f t="shared" si="37"/>
        <v>3.6500991748938796E-2</v>
      </c>
      <c r="D147" t="s">
        <v>32</v>
      </c>
      <c r="E147" t="s">
        <v>21</v>
      </c>
      <c r="F147">
        <v>1</v>
      </c>
      <c r="G147">
        <f t="shared" si="42"/>
        <v>115</v>
      </c>
      <c r="I147">
        <v>2100</v>
      </c>
      <c r="J147" t="s">
        <v>25</v>
      </c>
      <c r="K147">
        <f t="shared" si="43"/>
        <v>117.5</v>
      </c>
      <c r="L147" cm="1">
        <f t="array" ref="L147">STOWA2024_JAARROND_T(A147*60,K147,I147,J147,"")</f>
        <v>10.020724349829509</v>
      </c>
      <c r="M147">
        <f t="shared" si="44"/>
        <v>9.9793185112113561E-2</v>
      </c>
    </row>
    <row r="148" spans="1:13" x14ac:dyDescent="0.3">
      <c r="A148">
        <v>192</v>
      </c>
      <c r="B148">
        <f t="shared" si="41"/>
        <v>2.6756119498282174E-2</v>
      </c>
      <c r="C148">
        <f t="shared" si="37"/>
        <v>2.6756119498282174E-2</v>
      </c>
      <c r="D148" t="s">
        <v>32</v>
      </c>
      <c r="E148" t="s">
        <v>21</v>
      </c>
      <c r="F148">
        <v>1</v>
      </c>
      <c r="G148">
        <f t="shared" si="42"/>
        <v>120</v>
      </c>
      <c r="I148">
        <v>2100</v>
      </c>
      <c r="J148" t="s">
        <v>25</v>
      </c>
      <c r="K148">
        <f t="shared" si="43"/>
        <v>122.5</v>
      </c>
      <c r="L148" cm="1">
        <f t="array" ref="L148">STOWA2024_JAARROND_T(A148*60,K148,I148,J148,"")</f>
        <v>13.691678212913104</v>
      </c>
      <c r="M148">
        <f t="shared" si="44"/>
        <v>7.3037065613831387E-2</v>
      </c>
    </row>
    <row r="149" spans="1:13" x14ac:dyDescent="0.3">
      <c r="A149">
        <v>192</v>
      </c>
      <c r="B149">
        <f t="shared" si="41"/>
        <v>1.9604729626345498E-2</v>
      </c>
      <c r="C149">
        <f t="shared" si="37"/>
        <v>1.9604729626345498E-2</v>
      </c>
      <c r="D149" t="s">
        <v>32</v>
      </c>
      <c r="E149" t="s">
        <v>21</v>
      </c>
      <c r="F149">
        <v>1</v>
      </c>
      <c r="G149">
        <f t="shared" si="42"/>
        <v>125</v>
      </c>
      <c r="I149">
        <v>2100</v>
      </c>
      <c r="J149" t="s">
        <v>25</v>
      </c>
      <c r="K149">
        <f t="shared" si="43"/>
        <v>127.5</v>
      </c>
      <c r="L149" cm="1">
        <f t="array" ref="L149">STOWA2024_JAARROND_T(A149*60,K149,I149,J149,"")</f>
        <v>18.715258869352162</v>
      </c>
      <c r="M149">
        <f t="shared" si="44"/>
        <v>5.3432335987485889E-2</v>
      </c>
    </row>
    <row r="150" spans="1:13" x14ac:dyDescent="0.3">
      <c r="A150">
        <v>192</v>
      </c>
      <c r="B150">
        <f t="shared" si="41"/>
        <v>1.4358777503567802E-2</v>
      </c>
      <c r="C150">
        <f t="shared" si="37"/>
        <v>1.4358777503567802E-2</v>
      </c>
      <c r="D150" t="s">
        <v>32</v>
      </c>
      <c r="E150" t="s">
        <v>21</v>
      </c>
      <c r="F150">
        <v>1</v>
      </c>
      <c r="G150">
        <f t="shared" si="42"/>
        <v>130</v>
      </c>
      <c r="I150">
        <v>2100</v>
      </c>
      <c r="J150" t="s">
        <v>25</v>
      </c>
      <c r="K150">
        <f t="shared" si="43"/>
        <v>132.5</v>
      </c>
      <c r="L150" cm="1">
        <f t="array" ref="L150">STOWA2024_JAARROND_T(A150*60,K150,I150,J150,"")</f>
        <v>25.59275476308564</v>
      </c>
      <c r="M150">
        <f t="shared" si="44"/>
        <v>3.9073558483918087E-2</v>
      </c>
    </row>
    <row r="151" spans="1:13" x14ac:dyDescent="0.3">
      <c r="A151">
        <v>192</v>
      </c>
      <c r="B151">
        <f t="shared" si="41"/>
        <v>1.0512173713731133E-2</v>
      </c>
      <c r="C151">
        <f t="shared" si="37"/>
        <v>1.0512173713731133E-2</v>
      </c>
      <c r="D151" t="s">
        <v>32</v>
      </c>
      <c r="E151" t="s">
        <v>21</v>
      </c>
      <c r="F151">
        <v>1</v>
      </c>
      <c r="G151">
        <f t="shared" si="42"/>
        <v>135</v>
      </c>
      <c r="I151">
        <v>2100</v>
      </c>
      <c r="J151" t="s">
        <v>25</v>
      </c>
      <c r="K151">
        <f t="shared" si="43"/>
        <v>137.5</v>
      </c>
      <c r="L151" cm="1">
        <f t="array" ref="L151">STOWA2024_JAARROND_T(A151*60,K151,I151,J151,"")</f>
        <v>35.012307983183767</v>
      </c>
      <c r="M151">
        <f t="shared" si="44"/>
        <v>2.8561384770186955E-2</v>
      </c>
    </row>
    <row r="152" spans="1:13" x14ac:dyDescent="0.3">
      <c r="A152">
        <v>192</v>
      </c>
      <c r="B152">
        <f t="shared" si="41"/>
        <v>7.6928205122950531E-3</v>
      </c>
      <c r="C152">
        <f t="shared" si="37"/>
        <v>7.6928205122950531E-3</v>
      </c>
      <c r="D152" t="s">
        <v>32</v>
      </c>
      <c r="E152" t="s">
        <v>21</v>
      </c>
      <c r="F152">
        <v>1</v>
      </c>
      <c r="G152">
        <f t="shared" si="42"/>
        <v>140</v>
      </c>
      <c r="I152">
        <v>2100</v>
      </c>
      <c r="J152" t="s">
        <v>25</v>
      </c>
      <c r="K152">
        <f t="shared" si="43"/>
        <v>142.5</v>
      </c>
      <c r="L152" cm="1">
        <f t="array" ref="L152">STOWA2024_JAARROND_T(A152*60,K152,I152,J152,"")</f>
        <v>47.918964986861916</v>
      </c>
      <c r="M152">
        <f t="shared" si="44"/>
        <v>2.0868564257891901E-2</v>
      </c>
    </row>
    <row r="153" spans="1:13" x14ac:dyDescent="0.3">
      <c r="A153">
        <v>192</v>
      </c>
      <c r="B153">
        <f t="shared" si="41"/>
        <v>5.6272500803084408E-3</v>
      </c>
      <c r="C153">
        <f t="shared" si="37"/>
        <v>5.6272500803084408E-3</v>
      </c>
      <c r="D153" t="s">
        <v>32</v>
      </c>
      <c r="E153" t="s">
        <v>21</v>
      </c>
      <c r="F153">
        <v>1</v>
      </c>
      <c r="G153">
        <f t="shared" si="42"/>
        <v>145</v>
      </c>
      <c r="I153">
        <v>2100</v>
      </c>
      <c r="J153" t="s">
        <v>25</v>
      </c>
      <c r="K153">
        <f t="shared" si="43"/>
        <v>147.5</v>
      </c>
      <c r="L153" cm="1">
        <f t="array" ref="L153">STOWA2024_JAARROND_T(A153*60,K153,I153,J153,"")</f>
        <v>65.611140112233542</v>
      </c>
      <c r="M153">
        <f t="shared" si="44"/>
        <v>1.5241314177583461E-2</v>
      </c>
    </row>
    <row r="154" spans="1:13" x14ac:dyDescent="0.3">
      <c r="A154">
        <v>192</v>
      </c>
      <c r="B154">
        <f t="shared" si="41"/>
        <v>4.1145647919208529E-3</v>
      </c>
      <c r="C154">
        <f t="shared" si="37"/>
        <v>4.1145647919208529E-3</v>
      </c>
      <c r="D154" t="s">
        <v>32</v>
      </c>
      <c r="E154" t="s">
        <v>21</v>
      </c>
      <c r="F154">
        <v>1</v>
      </c>
      <c r="G154">
        <f t="shared" si="42"/>
        <v>150</v>
      </c>
      <c r="I154">
        <v>2100</v>
      </c>
      <c r="J154" t="s">
        <v>25</v>
      </c>
      <c r="K154">
        <f t="shared" si="43"/>
        <v>152.5</v>
      </c>
      <c r="L154" cm="1">
        <f t="array" ref="L154">STOWA2024_JAARROND_T(A154*60,K154,I154,J154,"")</f>
        <v>89.873508006619772</v>
      </c>
      <c r="M154">
        <f t="shared" si="44"/>
        <v>1.1126749385662608E-2</v>
      </c>
    </row>
    <row r="155" spans="1:13" x14ac:dyDescent="0.3">
      <c r="A155">
        <v>192</v>
      </c>
      <c r="B155">
        <f t="shared" si="41"/>
        <v>3.007287680215024E-3</v>
      </c>
      <c r="C155">
        <f t="shared" si="37"/>
        <v>3.007287680215024E-3</v>
      </c>
      <c r="D155" t="s">
        <v>32</v>
      </c>
      <c r="E155" t="s">
        <v>21</v>
      </c>
      <c r="F155">
        <v>1</v>
      </c>
      <c r="G155">
        <f t="shared" si="42"/>
        <v>155</v>
      </c>
      <c r="I155">
        <v>2100</v>
      </c>
      <c r="J155" t="s">
        <v>25</v>
      </c>
      <c r="K155">
        <f t="shared" si="43"/>
        <v>157.5</v>
      </c>
      <c r="L155" cm="1">
        <f t="array" ref="L155">STOWA2024_JAARROND_T(A155*60,K155,I155,J155,"")</f>
        <v>123.1608739935396</v>
      </c>
      <c r="M155">
        <f t="shared" si="44"/>
        <v>8.1194617054475837E-3</v>
      </c>
    </row>
    <row r="156" spans="1:13" x14ac:dyDescent="0.3">
      <c r="A156">
        <v>192</v>
      </c>
      <c r="B156" s="1">
        <f>M155</f>
        <v>8.1194617054475837E-3</v>
      </c>
      <c r="C156">
        <f t="shared" si="37"/>
        <v>8.1194617054475837E-3</v>
      </c>
      <c r="D156" t="s">
        <v>32</v>
      </c>
      <c r="E156" t="s">
        <v>21</v>
      </c>
      <c r="F156">
        <v>1</v>
      </c>
      <c r="G156">
        <f t="shared" si="42"/>
        <v>160</v>
      </c>
      <c r="I156">
        <v>2100</v>
      </c>
      <c r="J156" t="s">
        <v>25</v>
      </c>
      <c r="K156" s="1">
        <v>999</v>
      </c>
      <c r="L156" cm="1">
        <f t="array" ref="L156">STOWA2024_JAARROND_T(A156*60,K156,I156,J156,"")</f>
        <v>8674550324849589</v>
      </c>
      <c r="M156">
        <f>1/L156</f>
        <v>1.1527975082873698E-16</v>
      </c>
    </row>
    <row r="157" spans="1:13" x14ac:dyDescent="0.3">
      <c r="A157">
        <v>216</v>
      </c>
      <c r="B157" s="1">
        <f>365.25*24/A157 - M157</f>
        <v>-24.326277777272388</v>
      </c>
      <c r="C157">
        <f>B157</f>
        <v>-24.326277777272388</v>
      </c>
      <c r="D157" t="s">
        <v>32</v>
      </c>
      <c r="E157" t="s">
        <v>21</v>
      </c>
      <c r="F157">
        <v>1</v>
      </c>
      <c r="G157">
        <v>10</v>
      </c>
      <c r="I157">
        <v>2100</v>
      </c>
      <c r="J157" t="s">
        <v>25</v>
      </c>
      <c r="K157" s="1">
        <v>12.5</v>
      </c>
      <c r="L157" cm="1">
        <f t="array" ref="L157">STOWA2024_JAARROND_T(A157*60,K157,I157,J157,"")</f>
        <v>1.5406038996228215E-2</v>
      </c>
      <c r="M157">
        <f>1/L157</f>
        <v>64.909611110605724</v>
      </c>
    </row>
    <row r="158" spans="1:13" x14ac:dyDescent="0.3">
      <c r="A158">
        <v>216</v>
      </c>
      <c r="B158">
        <f t="shared" ref="B158:B162" si="45">M157-M158</f>
        <v>15.854748694553855</v>
      </c>
      <c r="C158">
        <f t="shared" ref="C158:C187" si="46">B158</f>
        <v>15.854748694553855</v>
      </c>
      <c r="D158" t="s">
        <v>32</v>
      </c>
      <c r="E158" t="s">
        <v>21</v>
      </c>
      <c r="F158">
        <v>1</v>
      </c>
      <c r="G158">
        <f t="shared" ref="G158:G162" si="47">G157+5</f>
        <v>15</v>
      </c>
      <c r="I158">
        <v>2100</v>
      </c>
      <c r="J158" t="s">
        <v>25</v>
      </c>
      <c r="K158">
        <f t="shared" ref="K158:K162" si="48">AVERAGE(G158:G159)</f>
        <v>17.5</v>
      </c>
      <c r="L158" cm="1">
        <f t="array" ref="L158">STOWA2024_JAARROND_T(A158*60,K158,I158,J158,"")</f>
        <v>2.0385339001027902E-2</v>
      </c>
      <c r="M158">
        <f t="shared" ref="M158:M162" si="49">1/L158</f>
        <v>49.054862416051868</v>
      </c>
    </row>
    <row r="159" spans="1:13" x14ac:dyDescent="0.3">
      <c r="A159">
        <v>216</v>
      </c>
      <c r="B159">
        <f t="shared" si="45"/>
        <v>12.025698856425805</v>
      </c>
      <c r="C159">
        <f t="shared" si="46"/>
        <v>12.025698856425805</v>
      </c>
      <c r="D159" t="s">
        <v>32</v>
      </c>
      <c r="E159" t="s">
        <v>21</v>
      </c>
      <c r="F159">
        <v>1</v>
      </c>
      <c r="G159">
        <f t="shared" si="47"/>
        <v>20</v>
      </c>
      <c r="I159">
        <v>2100</v>
      </c>
      <c r="J159" t="s">
        <v>25</v>
      </c>
      <c r="K159">
        <f t="shared" si="48"/>
        <v>22.5</v>
      </c>
      <c r="L159" cm="1">
        <f t="array" ref="L159">STOWA2024_JAARROND_T(A159*60,K159,I159,J159,"")</f>
        <v>2.7005740985473623E-2</v>
      </c>
      <c r="M159">
        <f t="shared" si="49"/>
        <v>37.029163559626063</v>
      </c>
    </row>
    <row r="160" spans="1:13" x14ac:dyDescent="0.3">
      <c r="A160">
        <v>216</v>
      </c>
      <c r="B160">
        <f t="shared" si="45"/>
        <v>9.1114358372972788</v>
      </c>
      <c r="C160">
        <f t="shared" si="46"/>
        <v>9.1114358372972788</v>
      </c>
      <c r="D160" t="s">
        <v>32</v>
      </c>
      <c r="E160" t="s">
        <v>21</v>
      </c>
      <c r="F160">
        <v>1</v>
      </c>
      <c r="G160">
        <f t="shared" si="47"/>
        <v>25</v>
      </c>
      <c r="I160">
        <v>2100</v>
      </c>
      <c r="J160" t="s">
        <v>25</v>
      </c>
      <c r="K160">
        <f t="shared" si="48"/>
        <v>27.5</v>
      </c>
      <c r="L160" cm="1">
        <f t="array" ref="L160">STOWA2024_JAARROND_T(A160*60,K160,I160,J160,"")</f>
        <v>3.5819534094825106E-2</v>
      </c>
      <c r="M160">
        <f t="shared" si="49"/>
        <v>27.917727722328785</v>
      </c>
    </row>
    <row r="161" spans="1:13" x14ac:dyDescent="0.3">
      <c r="A161">
        <v>216</v>
      </c>
      <c r="B161">
        <f t="shared" si="45"/>
        <v>6.8949831648293127</v>
      </c>
      <c r="C161">
        <f t="shared" si="46"/>
        <v>6.8949831648293127</v>
      </c>
      <c r="D161" t="s">
        <v>32</v>
      </c>
      <c r="E161" t="s">
        <v>21</v>
      </c>
      <c r="F161">
        <v>1</v>
      </c>
      <c r="G161">
        <f t="shared" si="47"/>
        <v>30</v>
      </c>
      <c r="I161">
        <v>2100</v>
      </c>
      <c r="J161" t="s">
        <v>25</v>
      </c>
      <c r="K161">
        <f t="shared" si="48"/>
        <v>32.5</v>
      </c>
      <c r="L161" cm="1">
        <f t="array" ref="L161">STOWA2024_JAARROND_T(A161*60,K161,I161,J161,"")</f>
        <v>4.7567528457803987E-2</v>
      </c>
      <c r="M161">
        <f t="shared" si="49"/>
        <v>21.022744557499472</v>
      </c>
    </row>
    <row r="162" spans="1:13" x14ac:dyDescent="0.3">
      <c r="A162">
        <v>216</v>
      </c>
      <c r="B162">
        <f t="shared" si="45"/>
        <v>5.2114520892751184</v>
      </c>
      <c r="C162">
        <f t="shared" si="46"/>
        <v>5.2114520892751184</v>
      </c>
      <c r="D162" t="s">
        <v>32</v>
      </c>
      <c r="E162" t="s">
        <v>21</v>
      </c>
      <c r="F162">
        <v>1</v>
      </c>
      <c r="G162">
        <f t="shared" si="47"/>
        <v>35</v>
      </c>
      <c r="I162">
        <v>2100</v>
      </c>
      <c r="J162" t="s">
        <v>25</v>
      </c>
      <c r="K162">
        <f t="shared" si="48"/>
        <v>37.5</v>
      </c>
      <c r="L162" cm="1">
        <f t="array" ref="L162">STOWA2024_JAARROND_T(A162*60,K162,I162,J162,"")</f>
        <v>6.3245936536161132E-2</v>
      </c>
      <c r="M162">
        <f t="shared" si="49"/>
        <v>15.811292468224353</v>
      </c>
    </row>
    <row r="163" spans="1:13" x14ac:dyDescent="0.3">
      <c r="A163">
        <v>216</v>
      </c>
      <c r="B163">
        <f>M162-M163</f>
        <v>3.9342320136638502</v>
      </c>
      <c r="C163">
        <f t="shared" si="46"/>
        <v>3.9342320136638502</v>
      </c>
      <c r="D163" t="s">
        <v>32</v>
      </c>
      <c r="E163" t="s">
        <v>21</v>
      </c>
      <c r="F163">
        <v>1</v>
      </c>
      <c r="G163">
        <f>G162+5</f>
        <v>40</v>
      </c>
      <c r="I163">
        <v>2100</v>
      </c>
      <c r="J163" t="s">
        <v>25</v>
      </c>
      <c r="K163">
        <f>AVERAGE(G163:G164)</f>
        <v>42.5</v>
      </c>
      <c r="L163" cm="1">
        <f t="array" ref="L163">STOWA2024_JAARROND_T(A163*60,K163,I163,J163,"")</f>
        <v>8.4195917316900099E-2</v>
      </c>
      <c r="M163">
        <f>1/L163</f>
        <v>11.877060454560503</v>
      </c>
    </row>
    <row r="164" spans="1:13" x14ac:dyDescent="0.3">
      <c r="A164">
        <v>216</v>
      </c>
      <c r="B164">
        <f t="shared" ref="B164:B186" si="50">M163-M164</f>
        <v>2.9664131148329886</v>
      </c>
      <c r="C164">
        <f t="shared" si="46"/>
        <v>2.9664131148329886</v>
      </c>
      <c r="D164" t="s">
        <v>32</v>
      </c>
      <c r="E164" t="s">
        <v>21</v>
      </c>
      <c r="F164">
        <v>1</v>
      </c>
      <c r="G164">
        <f t="shared" ref="G164:G187" si="51">G163+5</f>
        <v>45</v>
      </c>
      <c r="I164">
        <v>2100</v>
      </c>
      <c r="J164" t="s">
        <v>25</v>
      </c>
      <c r="K164">
        <f t="shared" ref="K164:K186" si="52">AVERAGE(G164:G165)</f>
        <v>47.5</v>
      </c>
      <c r="L164" cm="1">
        <f t="array" ref="L164">STOWA2024_JAARROND_T(A164*60,K164,I164,J164,"")</f>
        <v>0.11222529204377421</v>
      </c>
      <c r="M164">
        <f t="shared" ref="M164:M186" si="53">1/L164</f>
        <v>8.9106473397275145</v>
      </c>
    </row>
    <row r="165" spans="1:13" x14ac:dyDescent="0.3">
      <c r="A165">
        <v>216</v>
      </c>
      <c r="B165">
        <f t="shared" si="50"/>
        <v>2.2339247784987446</v>
      </c>
      <c r="C165">
        <f t="shared" si="46"/>
        <v>2.2339247784987446</v>
      </c>
      <c r="D165" t="s">
        <v>32</v>
      </c>
      <c r="E165" t="s">
        <v>21</v>
      </c>
      <c r="F165">
        <v>1</v>
      </c>
      <c r="G165">
        <f t="shared" si="51"/>
        <v>50</v>
      </c>
      <c r="I165">
        <v>2100</v>
      </c>
      <c r="J165" t="s">
        <v>25</v>
      </c>
      <c r="K165">
        <f t="shared" si="52"/>
        <v>52.5</v>
      </c>
      <c r="L165" cm="1">
        <f t="array" ref="L165">STOWA2024_JAARROND_T(A165*60,K165,I165,J165,"")</f>
        <v>0.1497740831417686</v>
      </c>
      <c r="M165">
        <f t="shared" si="53"/>
        <v>6.6767225612287699</v>
      </c>
    </row>
    <row r="166" spans="1:13" x14ac:dyDescent="0.3">
      <c r="A166">
        <v>216</v>
      </c>
      <c r="B166">
        <f t="shared" si="50"/>
        <v>1.6802730240102983</v>
      </c>
      <c r="C166">
        <f t="shared" si="46"/>
        <v>1.6802730240102983</v>
      </c>
      <c r="D166" t="s">
        <v>32</v>
      </c>
      <c r="E166" t="s">
        <v>21</v>
      </c>
      <c r="F166">
        <v>1</v>
      </c>
      <c r="G166">
        <f t="shared" si="51"/>
        <v>55</v>
      </c>
      <c r="I166">
        <v>2100</v>
      </c>
      <c r="J166" t="s">
        <v>25</v>
      </c>
      <c r="K166">
        <f t="shared" si="52"/>
        <v>57.5</v>
      </c>
      <c r="L166" cm="1">
        <f t="array" ref="L166">STOWA2024_JAARROND_T(A166*60,K166,I166,J166,"")</f>
        <v>0.20014211942920992</v>
      </c>
      <c r="M166">
        <f t="shared" si="53"/>
        <v>4.9964495372184716</v>
      </c>
    </row>
    <row r="167" spans="1:13" x14ac:dyDescent="0.3">
      <c r="A167">
        <v>216</v>
      </c>
      <c r="B167">
        <f t="shared" si="50"/>
        <v>1.2621475369042776</v>
      </c>
      <c r="C167">
        <f t="shared" si="46"/>
        <v>1.2621475369042776</v>
      </c>
      <c r="D167" t="s">
        <v>32</v>
      </c>
      <c r="E167" t="s">
        <v>21</v>
      </c>
      <c r="F167">
        <v>1</v>
      </c>
      <c r="G167">
        <f t="shared" si="51"/>
        <v>60</v>
      </c>
      <c r="I167">
        <v>2100</v>
      </c>
      <c r="J167" t="s">
        <v>25</v>
      </c>
      <c r="K167">
        <f t="shared" si="52"/>
        <v>62.5</v>
      </c>
      <c r="L167" cm="1">
        <f t="array" ref="L167">STOWA2024_JAARROND_T(A167*60,K167,I167,J167,"")</f>
        <v>0.26778766150029182</v>
      </c>
      <c r="M167">
        <f t="shared" si="53"/>
        <v>3.734302000314194</v>
      </c>
    </row>
    <row r="168" spans="1:13" x14ac:dyDescent="0.3">
      <c r="A168">
        <v>216</v>
      </c>
      <c r="B168">
        <f t="shared" si="50"/>
        <v>0.94694560385077509</v>
      </c>
      <c r="C168">
        <f t="shared" si="46"/>
        <v>0.94694560385077509</v>
      </c>
      <c r="D168" t="s">
        <v>32</v>
      </c>
      <c r="E168" t="s">
        <v>21</v>
      </c>
      <c r="F168">
        <v>1</v>
      </c>
      <c r="G168">
        <f t="shared" si="51"/>
        <v>65</v>
      </c>
      <c r="I168">
        <v>2100</v>
      </c>
      <c r="J168" t="s">
        <v>25</v>
      </c>
      <c r="K168">
        <f t="shared" si="52"/>
        <v>67.5</v>
      </c>
      <c r="L168" cm="1">
        <f t="array" ref="L168">STOWA2024_JAARROND_T(A168*60,K168,I168,J168,"")</f>
        <v>0.35876287699297943</v>
      </c>
      <c r="M168">
        <f t="shared" si="53"/>
        <v>2.7873563964634189</v>
      </c>
    </row>
    <row r="169" spans="1:13" x14ac:dyDescent="0.3">
      <c r="A169">
        <v>216</v>
      </c>
      <c r="B169">
        <f t="shared" si="50"/>
        <v>0.70954164783368245</v>
      </c>
      <c r="C169">
        <f t="shared" si="46"/>
        <v>0.70954164783368245</v>
      </c>
      <c r="D169" t="s">
        <v>32</v>
      </c>
      <c r="E169" t="s">
        <v>21</v>
      </c>
      <c r="F169">
        <v>1</v>
      </c>
      <c r="G169">
        <f t="shared" si="51"/>
        <v>70</v>
      </c>
      <c r="I169">
        <v>2100</v>
      </c>
      <c r="J169" t="s">
        <v>25</v>
      </c>
      <c r="K169">
        <f t="shared" si="52"/>
        <v>72.5</v>
      </c>
      <c r="L169" cm="1">
        <f t="array" ref="L169">STOWA2024_JAARROND_T(A169*60,K169,I169,J169,"")</f>
        <v>0.48127485891582655</v>
      </c>
      <c r="M169">
        <f t="shared" si="53"/>
        <v>2.0778147486297365</v>
      </c>
    </row>
    <row r="170" spans="1:13" x14ac:dyDescent="0.3">
      <c r="A170">
        <v>216</v>
      </c>
      <c r="B170">
        <f t="shared" si="50"/>
        <v>0.53094399489590915</v>
      </c>
      <c r="C170">
        <f t="shared" si="46"/>
        <v>0.53094399489590915</v>
      </c>
      <c r="D170" t="s">
        <v>32</v>
      </c>
      <c r="E170" t="s">
        <v>21</v>
      </c>
      <c r="F170">
        <v>1</v>
      </c>
      <c r="G170">
        <f t="shared" si="51"/>
        <v>75</v>
      </c>
      <c r="I170">
        <v>2100</v>
      </c>
      <c r="J170" t="s">
        <v>25</v>
      </c>
      <c r="K170">
        <f t="shared" si="52"/>
        <v>77.5</v>
      </c>
      <c r="L170" cm="1">
        <f t="array" ref="L170">STOWA2024_JAARROND_T(A170*60,K170,I170,J170,"")</f>
        <v>0.6464664210543809</v>
      </c>
      <c r="M170">
        <f t="shared" si="53"/>
        <v>1.5468707537338273</v>
      </c>
    </row>
    <row r="171" spans="1:13" x14ac:dyDescent="0.3">
      <c r="A171">
        <v>216</v>
      </c>
      <c r="B171">
        <f t="shared" si="50"/>
        <v>0.39679993510326517</v>
      </c>
      <c r="C171">
        <f t="shared" si="46"/>
        <v>0.39679993510326517</v>
      </c>
      <c r="D171" t="s">
        <v>32</v>
      </c>
      <c r="E171" t="s">
        <v>21</v>
      </c>
      <c r="F171">
        <v>1</v>
      </c>
      <c r="G171">
        <f t="shared" si="51"/>
        <v>80</v>
      </c>
      <c r="I171">
        <v>2100</v>
      </c>
      <c r="J171" t="s">
        <v>25</v>
      </c>
      <c r="K171">
        <f t="shared" si="52"/>
        <v>82.5</v>
      </c>
      <c r="L171" cm="1">
        <f t="array" ref="L171">STOWA2024_JAARROND_T(A171*60,K171,I171,J171,"")</f>
        <v>0.869511671629702</v>
      </c>
      <c r="M171">
        <f t="shared" si="53"/>
        <v>1.1500708186305622</v>
      </c>
    </row>
    <row r="172" spans="1:13" x14ac:dyDescent="0.3">
      <c r="A172">
        <v>216</v>
      </c>
      <c r="B172">
        <f t="shared" si="50"/>
        <v>0.2960859286417532</v>
      </c>
      <c r="C172">
        <f t="shared" si="46"/>
        <v>0.2960859286417532</v>
      </c>
      <c r="D172" t="s">
        <v>32</v>
      </c>
      <c r="E172" t="s">
        <v>21</v>
      </c>
      <c r="F172">
        <v>1</v>
      </c>
      <c r="G172">
        <f t="shared" si="51"/>
        <v>85</v>
      </c>
      <c r="I172">
        <v>2100</v>
      </c>
      <c r="J172" t="s">
        <v>25</v>
      </c>
      <c r="K172">
        <f t="shared" si="52"/>
        <v>87.5</v>
      </c>
      <c r="L172" cm="1">
        <f t="array" ref="L172">STOWA2024_JAARROND_T(A172*60,K172,I172,J172,"")</f>
        <v>1.1709809057782095</v>
      </c>
      <c r="M172">
        <f t="shared" si="53"/>
        <v>0.85398488998880895</v>
      </c>
    </row>
    <row r="173" spans="1:13" x14ac:dyDescent="0.3">
      <c r="A173">
        <v>216</v>
      </c>
      <c r="B173">
        <f t="shared" si="50"/>
        <v>0.22077134112992458</v>
      </c>
      <c r="C173">
        <f t="shared" si="46"/>
        <v>0.22077134112992458</v>
      </c>
      <c r="D173" t="s">
        <v>32</v>
      </c>
      <c r="E173" t="s">
        <v>21</v>
      </c>
      <c r="F173">
        <v>1</v>
      </c>
      <c r="G173">
        <f t="shared" si="51"/>
        <v>90</v>
      </c>
      <c r="I173">
        <v>2100</v>
      </c>
      <c r="J173" t="s">
        <v>25</v>
      </c>
      <c r="K173">
        <f t="shared" si="52"/>
        <v>92.5</v>
      </c>
      <c r="L173" cm="1">
        <f t="array" ref="L173">STOWA2024_JAARROND_T(A173*60,K173,I173,J173,"")</f>
        <v>1.5792460565667024</v>
      </c>
      <c r="M173">
        <f t="shared" si="53"/>
        <v>0.63321354885888437</v>
      </c>
    </row>
    <row r="174" spans="1:13" x14ac:dyDescent="0.3">
      <c r="A174">
        <v>216</v>
      </c>
      <c r="B174">
        <f t="shared" si="50"/>
        <v>0.16433870149076096</v>
      </c>
      <c r="C174">
        <f t="shared" si="46"/>
        <v>0.16433870149076096</v>
      </c>
      <c r="D174" t="s">
        <v>32</v>
      </c>
      <c r="E174" t="s">
        <v>21</v>
      </c>
      <c r="F174">
        <v>1</v>
      </c>
      <c r="G174">
        <f t="shared" si="51"/>
        <v>95</v>
      </c>
      <c r="I174">
        <v>2100</v>
      </c>
      <c r="J174" t="s">
        <v>25</v>
      </c>
      <c r="K174">
        <f t="shared" si="52"/>
        <v>97.5</v>
      </c>
      <c r="L174" cm="1">
        <f t="array" ref="L174">STOWA2024_JAARROND_T(A174*60,K174,I174,J174,"")</f>
        <v>2.1327652903822312</v>
      </c>
      <c r="M174">
        <f t="shared" si="53"/>
        <v>0.4688748473681234</v>
      </c>
    </row>
    <row r="175" spans="1:13" x14ac:dyDescent="0.3">
      <c r="A175">
        <v>216</v>
      </c>
      <c r="B175">
        <f t="shared" si="50"/>
        <v>0.12216130011512683</v>
      </c>
      <c r="C175">
        <f t="shared" si="46"/>
        <v>0.12216130011512683</v>
      </c>
      <c r="D175" t="s">
        <v>32</v>
      </c>
      <c r="E175" t="s">
        <v>21</v>
      </c>
      <c r="F175">
        <v>1</v>
      </c>
      <c r="G175">
        <f t="shared" si="51"/>
        <v>100</v>
      </c>
      <c r="I175">
        <v>2100</v>
      </c>
      <c r="J175" t="s">
        <v>25</v>
      </c>
      <c r="K175">
        <f t="shared" si="52"/>
        <v>102.5</v>
      </c>
      <c r="L175" cm="1">
        <f t="array" ref="L175">STOWA2024_JAARROND_T(A175*60,K175,I175,J175,"")</f>
        <v>2.8842253437253227</v>
      </c>
      <c r="M175">
        <f t="shared" si="53"/>
        <v>0.34671354725299658</v>
      </c>
    </row>
    <row r="176" spans="1:13" x14ac:dyDescent="0.3">
      <c r="A176">
        <v>216</v>
      </c>
      <c r="B176">
        <f t="shared" si="50"/>
        <v>9.0691897424039714E-2</v>
      </c>
      <c r="C176">
        <f t="shared" si="46"/>
        <v>9.0691897424039714E-2</v>
      </c>
      <c r="D176" t="s">
        <v>32</v>
      </c>
      <c r="E176" t="s">
        <v>21</v>
      </c>
      <c r="F176">
        <v>1</v>
      </c>
      <c r="G176">
        <f t="shared" si="51"/>
        <v>105</v>
      </c>
      <c r="I176">
        <v>2100</v>
      </c>
      <c r="J176" t="s">
        <v>25</v>
      </c>
      <c r="K176">
        <f t="shared" si="52"/>
        <v>107.5</v>
      </c>
      <c r="L176" cm="1">
        <f t="array" ref="L176">STOWA2024_JAARROND_T(A176*60,K176,I176,J176,"")</f>
        <v>3.905919677761942</v>
      </c>
      <c r="M176">
        <f t="shared" si="53"/>
        <v>0.25602164982895687</v>
      </c>
    </row>
    <row r="177" spans="1:13" x14ac:dyDescent="0.3">
      <c r="A177">
        <v>216</v>
      </c>
      <c r="B177">
        <f t="shared" si="50"/>
        <v>6.7232653973085726E-2</v>
      </c>
      <c r="C177">
        <f t="shared" si="46"/>
        <v>6.7232653973085726E-2</v>
      </c>
      <c r="D177" t="s">
        <v>32</v>
      </c>
      <c r="E177" t="s">
        <v>21</v>
      </c>
      <c r="F177">
        <v>1</v>
      </c>
      <c r="G177">
        <f t="shared" si="51"/>
        <v>110</v>
      </c>
      <c r="I177">
        <v>2100</v>
      </c>
      <c r="J177" t="s">
        <v>25</v>
      </c>
      <c r="K177">
        <f t="shared" si="52"/>
        <v>112.5</v>
      </c>
      <c r="L177" cm="1">
        <f t="array" ref="L177">STOWA2024_JAARROND_T(A177*60,K177,I177,J177,"")</f>
        <v>5.296918898617581</v>
      </c>
      <c r="M177">
        <f t="shared" si="53"/>
        <v>0.18878899585587114</v>
      </c>
    </row>
    <row r="178" spans="1:13" x14ac:dyDescent="0.3">
      <c r="A178">
        <v>216</v>
      </c>
      <c r="B178">
        <f t="shared" si="50"/>
        <v>4.9775020915047624E-2</v>
      </c>
      <c r="C178">
        <f t="shared" si="46"/>
        <v>4.9775020915047624E-2</v>
      </c>
      <c r="D178" t="s">
        <v>32</v>
      </c>
      <c r="E178" t="s">
        <v>21</v>
      </c>
      <c r="F178">
        <v>1</v>
      </c>
      <c r="G178">
        <f t="shared" si="51"/>
        <v>115</v>
      </c>
      <c r="I178">
        <v>2100</v>
      </c>
      <c r="J178" t="s">
        <v>25</v>
      </c>
      <c r="K178">
        <f t="shared" si="52"/>
        <v>117.5</v>
      </c>
      <c r="L178" cm="1">
        <f t="array" ref="L178">STOWA2024_JAARROND_T(A178*60,K178,I178,J178,"")</f>
        <v>7.1935213738452362</v>
      </c>
      <c r="M178">
        <f t="shared" si="53"/>
        <v>0.13901397494082351</v>
      </c>
    </row>
    <row r="179" spans="1:13" x14ac:dyDescent="0.3">
      <c r="A179">
        <v>216</v>
      </c>
      <c r="B179">
        <f t="shared" si="50"/>
        <v>3.6797000972568342E-2</v>
      </c>
      <c r="C179">
        <f t="shared" si="46"/>
        <v>3.6797000972568342E-2</v>
      </c>
      <c r="D179" t="s">
        <v>32</v>
      </c>
      <c r="E179" t="s">
        <v>21</v>
      </c>
      <c r="F179">
        <v>1</v>
      </c>
      <c r="G179">
        <f t="shared" si="51"/>
        <v>120</v>
      </c>
      <c r="I179">
        <v>2100</v>
      </c>
      <c r="J179" t="s">
        <v>25</v>
      </c>
      <c r="K179">
        <f t="shared" si="52"/>
        <v>122.5</v>
      </c>
      <c r="L179" cm="1">
        <f t="array" ref="L179">STOWA2024_JAARROND_T(A179*60,K179,I179,J179,"")</f>
        <v>9.7831109763683983</v>
      </c>
      <c r="M179">
        <f t="shared" si="53"/>
        <v>0.10221697396825517</v>
      </c>
    </row>
    <row r="180" spans="1:13" x14ac:dyDescent="0.3">
      <c r="A180">
        <v>216</v>
      </c>
      <c r="B180">
        <f t="shared" si="50"/>
        <v>2.7165134142589573E-2</v>
      </c>
      <c r="C180">
        <f t="shared" si="46"/>
        <v>2.7165134142589573E-2</v>
      </c>
      <c r="D180" t="s">
        <v>32</v>
      </c>
      <c r="E180" t="s">
        <v>21</v>
      </c>
      <c r="F180">
        <v>1</v>
      </c>
      <c r="G180">
        <f t="shared" si="51"/>
        <v>125</v>
      </c>
      <c r="I180">
        <v>2100</v>
      </c>
      <c r="J180" t="s">
        <v>25</v>
      </c>
      <c r="K180">
        <f t="shared" si="52"/>
        <v>127.5</v>
      </c>
      <c r="L180" cm="1">
        <f t="array" ref="L180">STOWA2024_JAARROND_T(A180*60,K180,I180,J180,"")</f>
        <v>13.324123729982544</v>
      </c>
      <c r="M180">
        <f t="shared" si="53"/>
        <v>7.5051839825665601E-2</v>
      </c>
    </row>
    <row r="181" spans="1:13" x14ac:dyDescent="0.3">
      <c r="A181">
        <v>216</v>
      </c>
      <c r="B181">
        <f t="shared" si="50"/>
        <v>2.0026267001928659E-2</v>
      </c>
      <c r="C181">
        <f t="shared" si="46"/>
        <v>2.0026267001928659E-2</v>
      </c>
      <c r="D181" t="s">
        <v>32</v>
      </c>
      <c r="E181" t="s">
        <v>21</v>
      </c>
      <c r="F181">
        <v>1</v>
      </c>
      <c r="G181">
        <f t="shared" si="51"/>
        <v>130</v>
      </c>
      <c r="I181">
        <v>2100</v>
      </c>
      <c r="J181" t="s">
        <v>25</v>
      </c>
      <c r="K181">
        <f t="shared" si="52"/>
        <v>132.5</v>
      </c>
      <c r="L181" cm="1">
        <f t="array" ref="L181">STOWA2024_JAARROND_T(A181*60,K181,I181,J181,"")</f>
        <v>18.173368284657272</v>
      </c>
      <c r="M181">
        <f t="shared" si="53"/>
        <v>5.5025572823736942E-2</v>
      </c>
    </row>
    <row r="182" spans="1:13" x14ac:dyDescent="0.3">
      <c r="A182">
        <v>216</v>
      </c>
      <c r="B182">
        <f t="shared" si="50"/>
        <v>1.4741560662801433E-2</v>
      </c>
      <c r="C182">
        <f t="shared" si="46"/>
        <v>1.4741560662801433E-2</v>
      </c>
      <c r="D182" t="s">
        <v>32</v>
      </c>
      <c r="E182" t="s">
        <v>21</v>
      </c>
      <c r="F182">
        <v>1</v>
      </c>
      <c r="G182">
        <f t="shared" si="51"/>
        <v>135</v>
      </c>
      <c r="I182">
        <v>2100</v>
      </c>
      <c r="J182" t="s">
        <v>25</v>
      </c>
      <c r="K182">
        <f t="shared" si="52"/>
        <v>137.5</v>
      </c>
      <c r="L182" cm="1">
        <f t="array" ref="L182">STOWA2024_JAARROND_T(A182*60,K182,I182,J182,"")</f>
        <v>24.823743871513546</v>
      </c>
      <c r="M182">
        <f t="shared" si="53"/>
        <v>4.0284012160935509E-2</v>
      </c>
    </row>
    <row r="183" spans="1:13" x14ac:dyDescent="0.3">
      <c r="A183">
        <v>216</v>
      </c>
      <c r="B183">
        <f t="shared" si="50"/>
        <v>1.0835946648172983E-2</v>
      </c>
      <c r="C183">
        <f t="shared" si="46"/>
        <v>1.0835946648172983E-2</v>
      </c>
      <c r="D183" t="s">
        <v>32</v>
      </c>
      <c r="E183" t="s">
        <v>21</v>
      </c>
      <c r="F183">
        <v>1</v>
      </c>
      <c r="G183">
        <f t="shared" si="51"/>
        <v>140</v>
      </c>
      <c r="I183">
        <v>2100</v>
      </c>
      <c r="J183" t="s">
        <v>25</v>
      </c>
      <c r="K183">
        <f t="shared" si="52"/>
        <v>142.5</v>
      </c>
      <c r="L183" cm="1">
        <f t="array" ref="L183">STOWA2024_JAARROND_T(A183*60,K183,I183,J183,"")</f>
        <v>33.958087996191431</v>
      </c>
      <c r="M183">
        <f t="shared" si="53"/>
        <v>2.9448065512762526E-2</v>
      </c>
    </row>
    <row r="184" spans="1:13" x14ac:dyDescent="0.3">
      <c r="A184">
        <v>216</v>
      </c>
      <c r="B184">
        <f t="shared" si="50"/>
        <v>7.9535428653271997E-3</v>
      </c>
      <c r="C184">
        <f t="shared" si="46"/>
        <v>7.9535428653271997E-3</v>
      </c>
      <c r="D184" t="s">
        <v>32</v>
      </c>
      <c r="E184" t="s">
        <v>21</v>
      </c>
      <c r="F184">
        <v>1</v>
      </c>
      <c r="G184">
        <f t="shared" si="51"/>
        <v>145</v>
      </c>
      <c r="I184">
        <v>2100</v>
      </c>
      <c r="J184" t="s">
        <v>25</v>
      </c>
      <c r="K184">
        <f t="shared" si="52"/>
        <v>147.5</v>
      </c>
      <c r="L184" cm="1">
        <f t="array" ref="L184">STOWA2024_JAARROND_T(A184*60,K184,I184,J184,"")</f>
        <v>46.523480255995246</v>
      </c>
      <c r="M184">
        <f t="shared" si="53"/>
        <v>2.1494522647435326E-2</v>
      </c>
    </row>
    <row r="185" spans="1:13" x14ac:dyDescent="0.3">
      <c r="A185">
        <v>216</v>
      </c>
      <c r="B185">
        <f t="shared" si="50"/>
        <v>5.8289922369086124E-3</v>
      </c>
      <c r="C185">
        <f t="shared" si="46"/>
        <v>5.8289922369086124E-3</v>
      </c>
      <c r="D185" t="s">
        <v>32</v>
      </c>
      <c r="E185" t="s">
        <v>21</v>
      </c>
      <c r="F185">
        <v>1</v>
      </c>
      <c r="G185">
        <f t="shared" si="51"/>
        <v>150</v>
      </c>
      <c r="I185">
        <v>2100</v>
      </c>
      <c r="J185" t="s">
        <v>25</v>
      </c>
      <c r="K185">
        <f t="shared" si="52"/>
        <v>152.5</v>
      </c>
      <c r="L185" cm="1">
        <f t="array" ref="L185">STOWA2024_JAARROND_T(A185*60,K185,I185,J185,"")</f>
        <v>63.834416952012894</v>
      </c>
      <c r="M185">
        <f t="shared" si="53"/>
        <v>1.5665530410526714E-2</v>
      </c>
    </row>
    <row r="186" spans="1:13" x14ac:dyDescent="0.3">
      <c r="A186">
        <v>216</v>
      </c>
      <c r="B186">
        <f t="shared" si="50"/>
        <v>4.2657364042173913E-3</v>
      </c>
      <c r="C186">
        <f t="shared" si="46"/>
        <v>4.2657364042173913E-3</v>
      </c>
      <c r="D186" t="s">
        <v>32</v>
      </c>
      <c r="E186" t="s">
        <v>21</v>
      </c>
      <c r="F186">
        <v>1</v>
      </c>
      <c r="G186">
        <f t="shared" si="51"/>
        <v>155</v>
      </c>
      <c r="I186">
        <v>2100</v>
      </c>
      <c r="J186" t="s">
        <v>25</v>
      </c>
      <c r="K186">
        <f t="shared" si="52"/>
        <v>157.5</v>
      </c>
      <c r="L186" cm="1">
        <f t="array" ref="L186">STOWA2024_JAARROND_T(A186*60,K186,I186,J186,"")</f>
        <v>87.720883328816356</v>
      </c>
      <c r="M186">
        <f t="shared" si="53"/>
        <v>1.1399794006309322E-2</v>
      </c>
    </row>
    <row r="187" spans="1:13" x14ac:dyDescent="0.3">
      <c r="A187">
        <v>216</v>
      </c>
      <c r="B187" s="1">
        <f>M186</f>
        <v>1.1399794006309322E-2</v>
      </c>
      <c r="C187">
        <f t="shared" si="46"/>
        <v>1.1399794006309322E-2</v>
      </c>
      <c r="D187" t="s">
        <v>32</v>
      </c>
      <c r="E187" t="s">
        <v>21</v>
      </c>
      <c r="F187">
        <v>1</v>
      </c>
      <c r="G187">
        <f t="shared" si="51"/>
        <v>160</v>
      </c>
      <c r="I187">
        <v>2100</v>
      </c>
      <c r="J187" t="s">
        <v>25</v>
      </c>
      <c r="K187" s="1">
        <v>999</v>
      </c>
      <c r="L187" cm="1">
        <f t="array" ref="L187">STOWA2024_JAARROND_T(A187*60,K187,I187,J187,"")</f>
        <v>2.7344099003174104E+16</v>
      </c>
      <c r="M187">
        <f>1/L187</f>
        <v>3.6570961796324684E-17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M187"/>
  <sheetViews>
    <sheetView topLeftCell="A7" workbookViewId="0">
      <selection activeCell="K32" sqref="K32:K3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726.41115624586337</v>
      </c>
      <c r="C2">
        <f>B2</f>
        <v>726.41115624586337</v>
      </c>
      <c r="D2" t="s">
        <v>32</v>
      </c>
      <c r="E2" t="s">
        <v>19</v>
      </c>
      <c r="F2">
        <v>1</v>
      </c>
      <c r="G2">
        <v>10</v>
      </c>
      <c r="I2">
        <v>2100</v>
      </c>
      <c r="J2" t="s">
        <v>25</v>
      </c>
      <c r="K2" s="1">
        <v>12.5</v>
      </c>
      <c r="L2" cm="1">
        <f t="array" ref="L2">STOWA2024_NDJF_T(A2*60,K2,I2,J2,"")</f>
        <v>0.24456791702747829</v>
      </c>
      <c r="M2">
        <f>1/L2</f>
        <v>4.0888437541365885</v>
      </c>
    </row>
    <row r="3" spans="1:13" x14ac:dyDescent="0.3">
      <c r="A3">
        <v>12</v>
      </c>
      <c r="B3">
        <f t="shared" ref="B3:B7" si="0">M2-M3</f>
        <v>2.5304287745595775</v>
      </c>
      <c r="C3">
        <f t="shared" ref="C3:C32" si="1">B3</f>
        <v>2.5304287745595775</v>
      </c>
      <c r="D3" t="s">
        <v>32</v>
      </c>
      <c r="E3" t="s">
        <v>19</v>
      </c>
      <c r="F3">
        <v>1</v>
      </c>
      <c r="G3">
        <f t="shared" ref="G3:G7" si="2">G2+5</f>
        <v>15</v>
      </c>
      <c r="I3">
        <v>2100</v>
      </c>
      <c r="J3" t="s">
        <v>25</v>
      </c>
      <c r="K3">
        <f t="shared" ref="K3:K7" si="3">AVERAGE(G3:G4)</f>
        <v>17.5</v>
      </c>
      <c r="L3" cm="1">
        <f t="array" ref="L3">STOWA2024_NDJF_T(A3*60,K3,I3,J3,"")</f>
        <v>0.64167761033163484</v>
      </c>
      <c r="M3">
        <f t="shared" ref="M3:M7" si="4">1/L3</f>
        <v>1.558414979577011</v>
      </c>
    </row>
    <row r="4" spans="1:13" x14ac:dyDescent="0.3">
      <c r="A4">
        <v>12</v>
      </c>
      <c r="B4">
        <f t="shared" si="0"/>
        <v>0.94832250945629859</v>
      </c>
      <c r="C4">
        <f t="shared" si="1"/>
        <v>0.94832250945629859</v>
      </c>
      <c r="D4" t="s">
        <v>32</v>
      </c>
      <c r="E4" t="s">
        <v>19</v>
      </c>
      <c r="F4">
        <v>1</v>
      </c>
      <c r="G4">
        <f t="shared" si="2"/>
        <v>20</v>
      </c>
      <c r="I4">
        <v>2100</v>
      </c>
      <c r="J4" t="s">
        <v>25</v>
      </c>
      <c r="K4">
        <f t="shared" si="3"/>
        <v>22.5</v>
      </c>
      <c r="L4" cm="1">
        <f t="array" ref="L4">STOWA2024_NDJF_T(A4*60,K4,I4,J4,"")</f>
        <v>1.6390957911710347</v>
      </c>
      <c r="M4">
        <f t="shared" si="4"/>
        <v>0.61009247012071244</v>
      </c>
    </row>
    <row r="5" spans="1:13" x14ac:dyDescent="0.3">
      <c r="A5">
        <v>12</v>
      </c>
      <c r="B5">
        <f t="shared" si="0"/>
        <v>0.36512559855327886</v>
      </c>
      <c r="C5">
        <f t="shared" si="1"/>
        <v>0.36512559855327886</v>
      </c>
      <c r="D5" t="s">
        <v>32</v>
      </c>
      <c r="E5" t="s">
        <v>19</v>
      </c>
      <c r="F5">
        <v>1</v>
      </c>
      <c r="G5">
        <f t="shared" si="2"/>
        <v>25</v>
      </c>
      <c r="I5">
        <v>2100</v>
      </c>
      <c r="J5" t="s">
        <v>25</v>
      </c>
      <c r="K5">
        <f t="shared" si="3"/>
        <v>27.5</v>
      </c>
      <c r="L5" cm="1">
        <f t="array" ref="L5">STOWA2024_NDJF_T(A5*60,K5,I5,J5,"")</f>
        <v>4.0821846382796441</v>
      </c>
      <c r="M5">
        <f t="shared" si="4"/>
        <v>0.2449668715674336</v>
      </c>
    </row>
    <row r="6" spans="1:13" x14ac:dyDescent="0.3">
      <c r="A6">
        <v>12</v>
      </c>
      <c r="B6">
        <f t="shared" si="0"/>
        <v>0.14421838100344203</v>
      </c>
      <c r="C6">
        <f t="shared" si="1"/>
        <v>0.14421838100344203</v>
      </c>
      <c r="D6" t="s">
        <v>32</v>
      </c>
      <c r="E6" t="s">
        <v>19</v>
      </c>
      <c r="F6">
        <v>1</v>
      </c>
      <c r="G6">
        <f t="shared" si="2"/>
        <v>30</v>
      </c>
      <c r="I6">
        <v>2100</v>
      </c>
      <c r="J6" t="s">
        <v>25</v>
      </c>
      <c r="K6">
        <f t="shared" si="3"/>
        <v>32.5</v>
      </c>
      <c r="L6" cm="1">
        <f t="array" ref="L6">STOWA2024_NDJF_T(A6*60,K6,I6,J6,"")</f>
        <v>9.9257070195492236</v>
      </c>
      <c r="M6">
        <f t="shared" si="4"/>
        <v>0.10074849056399159</v>
      </c>
    </row>
    <row r="7" spans="1:13" x14ac:dyDescent="0.3">
      <c r="A7">
        <v>12</v>
      </c>
      <c r="B7">
        <f t="shared" si="0"/>
        <v>5.836024266817632E-2</v>
      </c>
      <c r="C7">
        <f t="shared" si="1"/>
        <v>5.836024266817632E-2</v>
      </c>
      <c r="D7" t="s">
        <v>32</v>
      </c>
      <c r="E7" t="s">
        <v>19</v>
      </c>
      <c r="F7">
        <v>1</v>
      </c>
      <c r="G7">
        <f t="shared" si="2"/>
        <v>35</v>
      </c>
      <c r="I7">
        <v>2100</v>
      </c>
      <c r="J7" t="s">
        <v>25</v>
      </c>
      <c r="K7">
        <f t="shared" si="3"/>
        <v>37.5</v>
      </c>
      <c r="L7" cm="1">
        <f t="array" ref="L7">STOWA2024_NDJF_T(A7*60,K7,I7,J7,"")</f>
        <v>23.59144455458193</v>
      </c>
      <c r="M7">
        <f t="shared" si="4"/>
        <v>4.2388247895815266E-2</v>
      </c>
    </row>
    <row r="8" spans="1:13" x14ac:dyDescent="0.3">
      <c r="A8">
        <v>12</v>
      </c>
      <c r="B8">
        <f>M7-M8</f>
        <v>2.4164176256535972E-2</v>
      </c>
      <c r="C8">
        <f t="shared" si="1"/>
        <v>2.4164176256535972E-2</v>
      </c>
      <c r="D8" t="s">
        <v>32</v>
      </c>
      <c r="E8" t="s">
        <v>19</v>
      </c>
      <c r="F8">
        <v>1</v>
      </c>
      <c r="G8">
        <f>G7+5</f>
        <v>40</v>
      </c>
      <c r="I8">
        <v>2100</v>
      </c>
      <c r="J8" t="s">
        <v>25</v>
      </c>
      <c r="K8">
        <f>AVERAGE(G8:G9)</f>
        <v>42.5</v>
      </c>
      <c r="L8" cm="1">
        <f t="array" ref="L8">STOWA2024_NDJF_T(A8*60,K8,I8,J8,"")</f>
        <v>54.872479640863993</v>
      </c>
      <c r="M8">
        <f>1/L8</f>
        <v>1.8224071639279294E-2</v>
      </c>
    </row>
    <row r="9" spans="1:13" x14ac:dyDescent="0.3">
      <c r="A9">
        <v>12</v>
      </c>
      <c r="B9">
        <f t="shared" ref="B9:B31" si="5">M8-M9</f>
        <v>1.0226096492814484E-2</v>
      </c>
      <c r="C9">
        <f t="shared" si="1"/>
        <v>1.0226096492814484E-2</v>
      </c>
      <c r="D9" t="s">
        <v>32</v>
      </c>
      <c r="E9" t="s">
        <v>19</v>
      </c>
      <c r="F9">
        <v>1</v>
      </c>
      <c r="G9">
        <f t="shared" ref="G9:G32" si="6">G8+5</f>
        <v>45</v>
      </c>
      <c r="I9">
        <v>2100</v>
      </c>
      <c r="J9" t="s">
        <v>25</v>
      </c>
      <c r="K9">
        <f t="shared" ref="K9:K31" si="7">AVERAGE(G9:G10)</f>
        <v>47.5</v>
      </c>
      <c r="L9" cm="1">
        <f t="array" ref="L9">STOWA2024_NDJF_T(A9*60,K9,I9,J9,"")</f>
        <v>125.03164634638939</v>
      </c>
      <c r="M9">
        <f t="shared" ref="M9:M31" si="8">1/L9</f>
        <v>7.9979751464648099E-3</v>
      </c>
    </row>
    <row r="10" spans="1:13" x14ac:dyDescent="0.3">
      <c r="A10">
        <v>12</v>
      </c>
      <c r="B10">
        <f t="shared" si="5"/>
        <v>4.418463593441507E-3</v>
      </c>
      <c r="C10">
        <f t="shared" si="1"/>
        <v>4.418463593441507E-3</v>
      </c>
      <c r="D10" t="s">
        <v>32</v>
      </c>
      <c r="E10" t="s">
        <v>19</v>
      </c>
      <c r="F10">
        <v>1</v>
      </c>
      <c r="G10">
        <f t="shared" si="6"/>
        <v>50</v>
      </c>
      <c r="I10">
        <v>2100</v>
      </c>
      <c r="J10" t="s">
        <v>25</v>
      </c>
      <c r="K10">
        <f t="shared" si="7"/>
        <v>52.5</v>
      </c>
      <c r="L10" cm="1">
        <f t="array" ref="L10">STOWA2024_NDJF_T(A10*60,K10,I10,J10,"")</f>
        <v>279.3677252292668</v>
      </c>
      <c r="M10">
        <f t="shared" si="8"/>
        <v>3.5795115530233026E-3</v>
      </c>
    </row>
    <row r="11" spans="1:13" x14ac:dyDescent="0.3">
      <c r="A11">
        <v>12</v>
      </c>
      <c r="B11">
        <f t="shared" si="5"/>
        <v>1.9473092835627544E-3</v>
      </c>
      <c r="C11">
        <f t="shared" si="1"/>
        <v>1.9473092835627544E-3</v>
      </c>
      <c r="D11" t="s">
        <v>32</v>
      </c>
      <c r="E11" t="s">
        <v>19</v>
      </c>
      <c r="F11">
        <v>1</v>
      </c>
      <c r="G11">
        <f t="shared" si="6"/>
        <v>55</v>
      </c>
      <c r="I11">
        <v>2100</v>
      </c>
      <c r="J11" t="s">
        <v>25</v>
      </c>
      <c r="K11">
        <f t="shared" si="7"/>
        <v>57.5</v>
      </c>
      <c r="L11" cm="1">
        <f t="array" ref="L11">STOWA2024_NDJF_T(A11*60,K11,I11,J11,"")</f>
        <v>612.66916405557106</v>
      </c>
      <c r="M11">
        <f t="shared" si="8"/>
        <v>1.6322022694605482E-3</v>
      </c>
    </row>
    <row r="12" spans="1:13" x14ac:dyDescent="0.3">
      <c r="A12">
        <v>12</v>
      </c>
      <c r="B12">
        <f t="shared" si="5"/>
        <v>8.7453904051410306E-4</v>
      </c>
      <c r="C12">
        <f t="shared" si="1"/>
        <v>8.7453904051410306E-4</v>
      </c>
      <c r="D12" t="s">
        <v>32</v>
      </c>
      <c r="E12" t="s">
        <v>19</v>
      </c>
      <c r="F12">
        <v>1</v>
      </c>
      <c r="G12">
        <f t="shared" si="6"/>
        <v>60</v>
      </c>
      <c r="I12">
        <v>2100</v>
      </c>
      <c r="J12" t="s">
        <v>25</v>
      </c>
      <c r="K12">
        <f t="shared" si="7"/>
        <v>62.5</v>
      </c>
      <c r="L12" cm="1">
        <f t="array" ref="L12">STOWA2024_NDJF_T(A12*60,K12,I12,J12,"")</f>
        <v>1319.8476074792911</v>
      </c>
      <c r="M12">
        <f t="shared" si="8"/>
        <v>7.5766322894644514E-4</v>
      </c>
    </row>
    <row r="13" spans="1:13" x14ac:dyDescent="0.3">
      <c r="A13">
        <v>12</v>
      </c>
      <c r="B13">
        <f t="shared" si="5"/>
        <v>3.9991869661166123E-4</v>
      </c>
      <c r="C13">
        <f t="shared" si="1"/>
        <v>3.9991869661166123E-4</v>
      </c>
      <c r="D13" t="s">
        <v>32</v>
      </c>
      <c r="E13" t="s">
        <v>19</v>
      </c>
      <c r="F13">
        <v>1</v>
      </c>
      <c r="G13">
        <f t="shared" si="6"/>
        <v>65</v>
      </c>
      <c r="I13">
        <v>2100</v>
      </c>
      <c r="J13" t="s">
        <v>25</v>
      </c>
      <c r="K13">
        <f t="shared" si="7"/>
        <v>67.5</v>
      </c>
      <c r="L13" cm="1">
        <f t="array" ref="L13">STOWA2024_NDJF_T(A13*60,K13,I13,J13,"")</f>
        <v>2795.2908000399057</v>
      </c>
      <c r="M13">
        <f t="shared" si="8"/>
        <v>3.577445323347839E-4</v>
      </c>
    </row>
    <row r="14" spans="1:13" x14ac:dyDescent="0.3">
      <c r="A14">
        <v>12</v>
      </c>
      <c r="B14">
        <f t="shared" si="5"/>
        <v>1.8605279758380334E-4</v>
      </c>
      <c r="C14">
        <f t="shared" si="1"/>
        <v>1.8605279758380334E-4</v>
      </c>
      <c r="D14" t="s">
        <v>32</v>
      </c>
      <c r="E14" t="s">
        <v>19</v>
      </c>
      <c r="F14">
        <v>1</v>
      </c>
      <c r="G14">
        <f t="shared" si="6"/>
        <v>70</v>
      </c>
      <c r="I14">
        <v>2100</v>
      </c>
      <c r="J14" t="s">
        <v>25</v>
      </c>
      <c r="K14">
        <f t="shared" si="7"/>
        <v>72.5</v>
      </c>
      <c r="L14" cm="1">
        <f t="array" ref="L14">STOWA2024_NDJF_T(A14*60,K14,I14,J14,"")</f>
        <v>5824.3921959923518</v>
      </c>
      <c r="M14">
        <f t="shared" si="8"/>
        <v>1.7169173475098056E-4</v>
      </c>
    </row>
    <row r="15" spans="1:13" x14ac:dyDescent="0.3">
      <c r="A15">
        <v>12</v>
      </c>
      <c r="B15">
        <f t="shared" si="5"/>
        <v>8.7995838141643681E-5</v>
      </c>
      <c r="C15">
        <f t="shared" si="1"/>
        <v>8.7995838141643681E-5</v>
      </c>
      <c r="D15" t="s">
        <v>32</v>
      </c>
      <c r="E15" t="s">
        <v>19</v>
      </c>
      <c r="F15">
        <v>1</v>
      </c>
      <c r="G15">
        <f t="shared" si="6"/>
        <v>75</v>
      </c>
      <c r="I15">
        <v>2100</v>
      </c>
      <c r="J15" t="s">
        <v>25</v>
      </c>
      <c r="K15">
        <f t="shared" si="7"/>
        <v>77.5</v>
      </c>
      <c r="L15" cm="1">
        <f t="array" ref="L15">STOWA2024_NDJF_T(A15*60,K15,I15,J15,"")</f>
        <v>11948.01705354385</v>
      </c>
      <c r="M15">
        <f t="shared" si="8"/>
        <v>8.3695896609336883E-5</v>
      </c>
    </row>
    <row r="16" spans="1:13" x14ac:dyDescent="0.3">
      <c r="A16">
        <v>12</v>
      </c>
      <c r="B16">
        <f t="shared" si="5"/>
        <v>4.2281623656804399E-5</v>
      </c>
      <c r="C16">
        <f t="shared" si="1"/>
        <v>4.2281623656804399E-5</v>
      </c>
      <c r="D16" t="s">
        <v>32</v>
      </c>
      <c r="E16" t="s">
        <v>19</v>
      </c>
      <c r="F16">
        <v>1</v>
      </c>
      <c r="G16">
        <f t="shared" si="6"/>
        <v>80</v>
      </c>
      <c r="I16">
        <v>2100</v>
      </c>
      <c r="J16" t="s">
        <v>25</v>
      </c>
      <c r="K16">
        <f t="shared" si="7"/>
        <v>82.5</v>
      </c>
      <c r="L16" cm="1">
        <f t="array" ref="L16">STOWA2024_NDJF_T(A16*60,K16,I16,J16,"")</f>
        <v>24146.264770750971</v>
      </c>
      <c r="M16">
        <f t="shared" si="8"/>
        <v>4.1414272952532484E-5</v>
      </c>
    </row>
    <row r="17" spans="1:13" x14ac:dyDescent="0.3">
      <c r="A17">
        <v>12</v>
      </c>
      <c r="B17">
        <f t="shared" si="5"/>
        <v>2.0625340065661157E-5</v>
      </c>
      <c r="C17">
        <f t="shared" si="1"/>
        <v>2.0625340065661157E-5</v>
      </c>
      <c r="D17" t="s">
        <v>32</v>
      </c>
      <c r="E17" t="s">
        <v>19</v>
      </c>
      <c r="F17">
        <v>1</v>
      </c>
      <c r="G17">
        <f t="shared" si="6"/>
        <v>85</v>
      </c>
      <c r="I17">
        <v>2100</v>
      </c>
      <c r="J17" t="s">
        <v>25</v>
      </c>
      <c r="K17">
        <f t="shared" si="7"/>
        <v>87.5</v>
      </c>
      <c r="L17" cm="1">
        <f t="array" ref="L17">STOWA2024_NDJF_T(A17*60,K17,I17,J17,"")</f>
        <v>48102.5171153216</v>
      </c>
      <c r="M17">
        <f t="shared" si="8"/>
        <v>2.0788932886871327E-5</v>
      </c>
    </row>
    <row r="18" spans="1:13" x14ac:dyDescent="0.3">
      <c r="A18">
        <v>12</v>
      </c>
      <c r="B18">
        <f t="shared" si="5"/>
        <v>1.0208786548401674E-5</v>
      </c>
      <c r="C18">
        <f t="shared" si="1"/>
        <v>1.0208786548401674E-5</v>
      </c>
      <c r="D18" t="s">
        <v>32</v>
      </c>
      <c r="E18" t="s">
        <v>19</v>
      </c>
      <c r="F18">
        <v>1</v>
      </c>
      <c r="G18">
        <f t="shared" si="6"/>
        <v>90</v>
      </c>
      <c r="I18">
        <v>2100</v>
      </c>
      <c r="J18" t="s">
        <v>25</v>
      </c>
      <c r="K18">
        <f t="shared" si="7"/>
        <v>92.5</v>
      </c>
      <c r="L18" cm="1">
        <f t="array" ref="L18">STOWA2024_NDJF_T(A18*60,K18,I18,J18,"")</f>
        <v>94516.651094321569</v>
      </c>
      <c r="M18">
        <f t="shared" si="8"/>
        <v>1.0580146338469653E-5</v>
      </c>
    </row>
    <row r="19" spans="1:13" x14ac:dyDescent="0.3">
      <c r="A19">
        <v>12</v>
      </c>
      <c r="B19">
        <f t="shared" si="5"/>
        <v>5.1237837995084054E-6</v>
      </c>
      <c r="C19">
        <f t="shared" si="1"/>
        <v>5.1237837995084054E-6</v>
      </c>
      <c r="D19" t="s">
        <v>32</v>
      </c>
      <c r="E19" t="s">
        <v>19</v>
      </c>
      <c r="F19">
        <v>1</v>
      </c>
      <c r="G19">
        <f t="shared" si="6"/>
        <v>95</v>
      </c>
      <c r="I19">
        <v>2100</v>
      </c>
      <c r="J19" t="s">
        <v>25</v>
      </c>
      <c r="K19">
        <f t="shared" si="7"/>
        <v>97.5</v>
      </c>
      <c r="L19" cm="1">
        <f t="array" ref="L19">STOWA2024_NDJF_T(A19*60,K19,I19,J19,"")</f>
        <v>183272.27944614814</v>
      </c>
      <c r="M19">
        <f t="shared" si="8"/>
        <v>5.4563625389612471E-6</v>
      </c>
    </row>
    <row r="20" spans="1:13" x14ac:dyDescent="0.3">
      <c r="A20">
        <v>12</v>
      </c>
      <c r="B20">
        <f t="shared" si="5"/>
        <v>2.6064132423394274E-6</v>
      </c>
      <c r="C20">
        <f t="shared" si="1"/>
        <v>2.6064132423394274E-6</v>
      </c>
      <c r="D20" t="s">
        <v>32</v>
      </c>
      <c r="E20" t="s">
        <v>19</v>
      </c>
      <c r="F20">
        <v>1</v>
      </c>
      <c r="G20">
        <f t="shared" si="6"/>
        <v>100</v>
      </c>
      <c r="I20">
        <v>2100</v>
      </c>
      <c r="J20" t="s">
        <v>25</v>
      </c>
      <c r="K20">
        <f t="shared" si="7"/>
        <v>102.5</v>
      </c>
      <c r="L20" cm="1">
        <f t="array" ref="L20">STOWA2024_NDJF_T(A20*60,K20,I20,J20,"")</f>
        <v>350883.43543000834</v>
      </c>
      <c r="M20">
        <f t="shared" si="8"/>
        <v>2.8499492966218197E-6</v>
      </c>
    </row>
    <row r="21" spans="1:13" x14ac:dyDescent="0.3">
      <c r="A21">
        <v>12</v>
      </c>
      <c r="B21">
        <f t="shared" si="5"/>
        <v>1.3430321834503662E-6</v>
      </c>
      <c r="C21">
        <f t="shared" si="1"/>
        <v>1.3430321834503662E-6</v>
      </c>
      <c r="D21" t="s">
        <v>32</v>
      </c>
      <c r="E21" t="s">
        <v>19</v>
      </c>
      <c r="F21">
        <v>1</v>
      </c>
      <c r="G21">
        <f t="shared" si="6"/>
        <v>105</v>
      </c>
      <c r="I21">
        <v>2100</v>
      </c>
      <c r="J21" t="s">
        <v>25</v>
      </c>
      <c r="K21">
        <f t="shared" si="7"/>
        <v>107.5</v>
      </c>
      <c r="L21" cm="1">
        <f t="array" ref="L21">STOWA2024_NDJF_T(A21*60,K21,I21,J21,"")</f>
        <v>663606.50579871831</v>
      </c>
      <c r="M21">
        <f t="shared" si="8"/>
        <v>1.5069171131714535E-6</v>
      </c>
    </row>
    <row r="22" spans="1:13" x14ac:dyDescent="0.3">
      <c r="A22">
        <v>12</v>
      </c>
      <c r="B22">
        <f t="shared" si="5"/>
        <v>7.0067956841224958E-7</v>
      </c>
      <c r="C22">
        <f t="shared" si="1"/>
        <v>7.0067956841224958E-7</v>
      </c>
      <c r="D22" t="s">
        <v>32</v>
      </c>
      <c r="E22" t="s">
        <v>19</v>
      </c>
      <c r="F22">
        <v>1</v>
      </c>
      <c r="G22">
        <f t="shared" si="6"/>
        <v>110</v>
      </c>
      <c r="I22">
        <v>2100</v>
      </c>
      <c r="J22" t="s">
        <v>25</v>
      </c>
      <c r="K22">
        <f t="shared" si="7"/>
        <v>112.5</v>
      </c>
      <c r="L22" cm="1">
        <f t="array" ref="L22">STOWA2024_NDJF_T(A22*60,K22,I22,J22,"")</f>
        <v>1240329.2385728159</v>
      </c>
      <c r="M22">
        <f t="shared" si="8"/>
        <v>8.0623754475920393E-7</v>
      </c>
    </row>
    <row r="23" spans="1:13" x14ac:dyDescent="0.3">
      <c r="A23">
        <v>12</v>
      </c>
      <c r="B23">
        <f t="shared" si="5"/>
        <v>3.6995088696646717E-7</v>
      </c>
      <c r="C23">
        <f t="shared" si="1"/>
        <v>3.6995088696646717E-7</v>
      </c>
      <c r="D23" t="s">
        <v>32</v>
      </c>
      <c r="E23" t="s">
        <v>19</v>
      </c>
      <c r="F23">
        <v>1</v>
      </c>
      <c r="G23">
        <f t="shared" si="6"/>
        <v>115</v>
      </c>
      <c r="I23">
        <v>2100</v>
      </c>
      <c r="J23" t="s">
        <v>25</v>
      </c>
      <c r="K23">
        <f t="shared" si="7"/>
        <v>117.5</v>
      </c>
      <c r="L23" cm="1">
        <f t="array" ref="L23">STOWA2024_NDJF_T(A23*60,K23,I23,J23,"")</f>
        <v>2292071.0091369837</v>
      </c>
      <c r="M23">
        <f t="shared" si="8"/>
        <v>4.3628665779273675E-7</v>
      </c>
    </row>
    <row r="24" spans="1:13" x14ac:dyDescent="0.3">
      <c r="A24">
        <v>12</v>
      </c>
      <c r="B24">
        <f t="shared" si="5"/>
        <v>1.9759536560250247E-7</v>
      </c>
      <c r="C24">
        <f t="shared" si="1"/>
        <v>1.9759536560250247E-7</v>
      </c>
      <c r="D24" t="s">
        <v>32</v>
      </c>
      <c r="E24" t="s">
        <v>19</v>
      </c>
      <c r="F24">
        <v>1</v>
      </c>
      <c r="G24">
        <f t="shared" si="6"/>
        <v>120</v>
      </c>
      <c r="I24">
        <v>2100</v>
      </c>
      <c r="J24" t="s">
        <v>25</v>
      </c>
      <c r="K24">
        <f t="shared" si="7"/>
        <v>122.5</v>
      </c>
      <c r="L24" cm="1">
        <f t="array" ref="L24">STOWA2024_NDJF_T(A24*60,K24,I24,J24,"")</f>
        <v>4189511.8620540677</v>
      </c>
      <c r="M24">
        <f t="shared" si="8"/>
        <v>2.3869129219023429E-7</v>
      </c>
    </row>
    <row r="25" spans="1:13" x14ac:dyDescent="0.3">
      <c r="A25">
        <v>12</v>
      </c>
      <c r="B25">
        <f t="shared" si="5"/>
        <v>1.0671469892236314E-7</v>
      </c>
      <c r="C25">
        <f t="shared" si="1"/>
        <v>1.0671469892236314E-7</v>
      </c>
      <c r="D25" t="s">
        <v>32</v>
      </c>
      <c r="E25" t="s">
        <v>19</v>
      </c>
      <c r="F25">
        <v>1</v>
      </c>
      <c r="G25">
        <f t="shared" si="6"/>
        <v>125</v>
      </c>
      <c r="I25">
        <v>2100</v>
      </c>
      <c r="J25" t="s">
        <v>25</v>
      </c>
      <c r="K25">
        <f t="shared" si="7"/>
        <v>127.5</v>
      </c>
      <c r="L25" cm="1">
        <f t="array" ref="L25">STOWA2024_NDJF_T(A25*60,K25,I25,J25,"")</f>
        <v>7577101.1755873496</v>
      </c>
      <c r="M25">
        <f t="shared" si="8"/>
        <v>1.3197659326787115E-7</v>
      </c>
    </row>
    <row r="26" spans="1:13" x14ac:dyDescent="0.3">
      <c r="A26">
        <v>12</v>
      </c>
      <c r="B26">
        <f t="shared" si="5"/>
        <v>5.8256140685767569E-8</v>
      </c>
      <c r="C26">
        <f t="shared" si="1"/>
        <v>5.8256140685767569E-8</v>
      </c>
      <c r="D26" t="s">
        <v>32</v>
      </c>
      <c r="E26" t="s">
        <v>19</v>
      </c>
      <c r="F26">
        <v>1</v>
      </c>
      <c r="G26">
        <f t="shared" si="6"/>
        <v>130</v>
      </c>
      <c r="I26">
        <v>2100</v>
      </c>
      <c r="J26" t="s">
        <v>25</v>
      </c>
      <c r="K26">
        <f t="shared" si="7"/>
        <v>132.5</v>
      </c>
      <c r="L26" cm="1">
        <f t="array" ref="L26">STOWA2024_NDJF_T(A26*60,K26,I26,J26,"")</f>
        <v>13564756.658083249</v>
      </c>
      <c r="M26">
        <f t="shared" si="8"/>
        <v>7.372045258210358E-8</v>
      </c>
    </row>
    <row r="27" spans="1:13" x14ac:dyDescent="0.3">
      <c r="A27">
        <v>12</v>
      </c>
      <c r="B27">
        <f t="shared" si="5"/>
        <v>3.2132646454917037E-8</v>
      </c>
      <c r="C27">
        <f t="shared" si="1"/>
        <v>3.2132646454917037E-8</v>
      </c>
      <c r="D27" t="s">
        <v>32</v>
      </c>
      <c r="E27" t="s">
        <v>19</v>
      </c>
      <c r="F27">
        <v>1</v>
      </c>
      <c r="G27">
        <f t="shared" si="6"/>
        <v>135</v>
      </c>
      <c r="I27">
        <v>2100</v>
      </c>
      <c r="J27" t="s">
        <v>25</v>
      </c>
      <c r="K27">
        <f t="shared" si="7"/>
        <v>137.5</v>
      </c>
      <c r="L27" cm="1">
        <f t="array" ref="L27">STOWA2024_NDJF_T(A27*60,K27,I27,J27,"")</f>
        <v>24045509.805007141</v>
      </c>
      <c r="M27">
        <f t="shared" si="8"/>
        <v>4.1587806127186542E-8</v>
      </c>
    </row>
    <row r="28" spans="1:13" x14ac:dyDescent="0.3">
      <c r="A28">
        <v>12</v>
      </c>
      <c r="B28">
        <f t="shared" si="5"/>
        <v>1.7902333624583458E-8</v>
      </c>
      <c r="C28">
        <f t="shared" si="1"/>
        <v>1.7902333624583458E-8</v>
      </c>
      <c r="D28" t="s">
        <v>32</v>
      </c>
      <c r="E28" t="s">
        <v>19</v>
      </c>
      <c r="F28">
        <v>1</v>
      </c>
      <c r="G28">
        <f t="shared" si="6"/>
        <v>140</v>
      </c>
      <c r="I28">
        <v>2100</v>
      </c>
      <c r="J28" t="s">
        <v>25</v>
      </c>
      <c r="K28">
        <f t="shared" si="7"/>
        <v>142.5</v>
      </c>
      <c r="L28" cm="1">
        <f t="array" ref="L28">STOWA2024_NDJF_T(A28*60,K28,I28,J28,"")</f>
        <v>42219972.596708715</v>
      </c>
      <c r="M28">
        <f t="shared" si="8"/>
        <v>2.3685472502603085E-8</v>
      </c>
    </row>
    <row r="29" spans="1:13" x14ac:dyDescent="0.3">
      <c r="A29">
        <v>12</v>
      </c>
      <c r="B29">
        <f t="shared" si="5"/>
        <v>1.0070915117063383E-8</v>
      </c>
      <c r="C29">
        <f t="shared" si="1"/>
        <v>1.0070915117063383E-8</v>
      </c>
      <c r="D29" t="s">
        <v>32</v>
      </c>
      <c r="E29" t="s">
        <v>19</v>
      </c>
      <c r="F29">
        <v>1</v>
      </c>
      <c r="G29">
        <f t="shared" si="6"/>
        <v>145</v>
      </c>
      <c r="I29">
        <v>2100</v>
      </c>
      <c r="J29" t="s">
        <v>25</v>
      </c>
      <c r="K29">
        <f t="shared" si="7"/>
        <v>147.5</v>
      </c>
      <c r="L29" cm="1">
        <f t="array" ref="L29">STOWA2024_NDJF_T(A29*60,K29,I29,J29,"")</f>
        <v>73450790.332862407</v>
      </c>
      <c r="M29">
        <f t="shared" si="8"/>
        <v>1.3614557385539701E-8</v>
      </c>
    </row>
    <row r="30" spans="1:13" x14ac:dyDescent="0.3">
      <c r="A30">
        <v>12</v>
      </c>
      <c r="B30">
        <f t="shared" si="5"/>
        <v>5.7186637207048172E-9</v>
      </c>
      <c r="C30">
        <f t="shared" si="1"/>
        <v>5.7186637207048172E-9</v>
      </c>
      <c r="D30" t="s">
        <v>32</v>
      </c>
      <c r="E30" t="s">
        <v>19</v>
      </c>
      <c r="F30">
        <v>1</v>
      </c>
      <c r="G30">
        <f t="shared" si="6"/>
        <v>150</v>
      </c>
      <c r="I30">
        <v>2100</v>
      </c>
      <c r="J30" t="s">
        <v>25</v>
      </c>
      <c r="K30">
        <f t="shared" si="7"/>
        <v>152.5</v>
      </c>
      <c r="L30" cm="1">
        <f t="array" ref="L30">STOWA2024_NDJF_T(A30*60,K30,I30,J30,"")</f>
        <v>126648108.80794854</v>
      </c>
      <c r="M30">
        <f t="shared" si="8"/>
        <v>7.8958936648348838E-9</v>
      </c>
    </row>
    <row r="31" spans="1:13" x14ac:dyDescent="0.3">
      <c r="A31">
        <v>12</v>
      </c>
      <c r="B31">
        <f t="shared" si="5"/>
        <v>3.2768470406746563E-9</v>
      </c>
      <c r="C31">
        <f t="shared" si="1"/>
        <v>3.2768470406746563E-9</v>
      </c>
      <c r="D31" t="s">
        <v>32</v>
      </c>
      <c r="E31" t="s">
        <v>19</v>
      </c>
      <c r="F31">
        <v>1</v>
      </c>
      <c r="G31">
        <f t="shared" si="6"/>
        <v>155</v>
      </c>
      <c r="I31">
        <v>2100</v>
      </c>
      <c r="J31" t="s">
        <v>25</v>
      </c>
      <c r="K31">
        <f t="shared" si="7"/>
        <v>157.5</v>
      </c>
      <c r="L31" cm="1">
        <f t="array" ref="L31">STOWA2024_NDJF_T(A31*60,K31,I31,J31,"")</f>
        <v>216494891.9912248</v>
      </c>
      <c r="M31">
        <f t="shared" si="8"/>
        <v>4.6190466241602275E-9</v>
      </c>
    </row>
    <row r="32" spans="1:13" x14ac:dyDescent="0.3">
      <c r="A32">
        <v>12</v>
      </c>
      <c r="B32" s="1">
        <f>M31</f>
        <v>4.6190466241602275E-9</v>
      </c>
      <c r="C32">
        <f t="shared" si="1"/>
        <v>4.6190466241602275E-9</v>
      </c>
      <c r="D32" t="s">
        <v>32</v>
      </c>
      <c r="E32" t="s">
        <v>19</v>
      </c>
      <c r="F32">
        <v>1</v>
      </c>
      <c r="G32">
        <f t="shared" si="6"/>
        <v>160</v>
      </c>
      <c r="I32">
        <v>2100</v>
      </c>
      <c r="J32" t="s">
        <v>25</v>
      </c>
      <c r="K32" s="1">
        <v>333</v>
      </c>
      <c r="L32" cm="1">
        <f t="array" ref="L32">STOWA2024_NDJF_T(A32*60,K32,I32,J32,"")</f>
        <v>621673791916802.25</v>
      </c>
      <c r="M32">
        <f>1/L32</f>
        <v>1.6085606519083059E-15</v>
      </c>
    </row>
    <row r="33" spans="1:13" x14ac:dyDescent="0.3">
      <c r="A33">
        <v>24</v>
      </c>
      <c r="B33" s="1">
        <f>365.25*24/A33 - M33</f>
        <v>353.62648024975044</v>
      </c>
      <c r="C33">
        <f>B33</f>
        <v>353.62648024975044</v>
      </c>
      <c r="D33" t="s">
        <v>32</v>
      </c>
      <c r="E33" t="s">
        <v>19</v>
      </c>
      <c r="F33">
        <v>1</v>
      </c>
      <c r="G33">
        <v>10</v>
      </c>
      <c r="I33">
        <v>2100</v>
      </c>
      <c r="J33" t="s">
        <v>25</v>
      </c>
      <c r="K33" s="1">
        <v>12.5</v>
      </c>
      <c r="L33" cm="1">
        <f t="array" ref="L33">STOWA2024_NDJF_T(A33*60,K33,I33,J33,"")</f>
        <v>8.6032460174425868E-2</v>
      </c>
      <c r="M33">
        <f>1/L33</f>
        <v>11.623519750249585</v>
      </c>
    </row>
    <row r="34" spans="1:13" x14ac:dyDescent="0.3">
      <c r="A34">
        <v>24</v>
      </c>
      <c r="B34">
        <f t="shared" ref="B34:B38" si="9">M33-M34</f>
        <v>7.0705508992406543</v>
      </c>
      <c r="C34">
        <f t="shared" ref="C34:C63" si="10">B34</f>
        <v>7.0705508992406543</v>
      </c>
      <c r="D34" t="s">
        <v>32</v>
      </c>
      <c r="E34" t="s">
        <v>19</v>
      </c>
      <c r="F34">
        <v>1</v>
      </c>
      <c r="G34">
        <f t="shared" ref="G34:G38" si="11">G33+5</f>
        <v>15</v>
      </c>
      <c r="I34">
        <v>2100</v>
      </c>
      <c r="J34" t="s">
        <v>25</v>
      </c>
      <c r="K34">
        <f t="shared" ref="K34:K38" si="12">AVERAGE(G34:G35)</f>
        <v>17.5</v>
      </c>
      <c r="L34" cm="1">
        <f t="array" ref="L34">STOWA2024_NDJF_T(A34*60,K34,I34,J34,"")</f>
        <v>0.21963690785593704</v>
      </c>
      <c r="M34">
        <f t="shared" ref="M34:M38" si="13">1/L34</f>
        <v>4.5529688510089308</v>
      </c>
    </row>
    <row r="35" spans="1:13" x14ac:dyDescent="0.3">
      <c r="A35">
        <v>24</v>
      </c>
      <c r="B35">
        <f t="shared" si="9"/>
        <v>2.6592044960269652</v>
      </c>
      <c r="C35">
        <f t="shared" si="10"/>
        <v>2.6592044960269652</v>
      </c>
      <c r="D35" t="s">
        <v>32</v>
      </c>
      <c r="E35" t="s">
        <v>19</v>
      </c>
      <c r="F35">
        <v>1</v>
      </c>
      <c r="G35">
        <f t="shared" si="11"/>
        <v>20</v>
      </c>
      <c r="I35">
        <v>2100</v>
      </c>
      <c r="J35" t="s">
        <v>25</v>
      </c>
      <c r="K35">
        <f t="shared" si="12"/>
        <v>22.5</v>
      </c>
      <c r="L35" cm="1">
        <f t="array" ref="L35">STOWA2024_NDJF_T(A35*60,K35,I35,J35,"")</f>
        <v>0.52804880257106912</v>
      </c>
      <c r="M35">
        <f t="shared" si="13"/>
        <v>1.8937643549819656</v>
      </c>
    </row>
    <row r="36" spans="1:13" x14ac:dyDescent="0.3">
      <c r="A36">
        <v>24</v>
      </c>
      <c r="B36">
        <f t="shared" si="9"/>
        <v>1.0632196193318657</v>
      </c>
      <c r="C36">
        <f t="shared" si="10"/>
        <v>1.0632196193318657</v>
      </c>
      <c r="D36" t="s">
        <v>32</v>
      </c>
      <c r="E36" t="s">
        <v>19</v>
      </c>
      <c r="F36">
        <v>1</v>
      </c>
      <c r="G36">
        <f t="shared" si="11"/>
        <v>25</v>
      </c>
      <c r="I36">
        <v>2100</v>
      </c>
      <c r="J36" t="s">
        <v>25</v>
      </c>
      <c r="K36">
        <f t="shared" si="12"/>
        <v>27.5</v>
      </c>
      <c r="L36" cm="1">
        <f t="array" ref="L36">STOWA2024_NDJF_T(A36*60,K36,I36,J36,"")</f>
        <v>1.20402906318738</v>
      </c>
      <c r="M36">
        <f t="shared" si="13"/>
        <v>0.8305447356500999</v>
      </c>
    </row>
    <row r="37" spans="1:13" x14ac:dyDescent="0.3">
      <c r="A37">
        <v>24</v>
      </c>
      <c r="B37">
        <f t="shared" si="9"/>
        <v>0.44889902346468985</v>
      </c>
      <c r="C37">
        <f t="shared" si="10"/>
        <v>0.44889902346468985</v>
      </c>
      <c r="D37" t="s">
        <v>32</v>
      </c>
      <c r="E37" t="s">
        <v>19</v>
      </c>
      <c r="F37">
        <v>1</v>
      </c>
      <c r="G37">
        <f t="shared" si="11"/>
        <v>30</v>
      </c>
      <c r="I37">
        <v>2100</v>
      </c>
      <c r="J37" t="s">
        <v>25</v>
      </c>
      <c r="K37">
        <f t="shared" si="12"/>
        <v>32.5</v>
      </c>
      <c r="L37" cm="1">
        <f t="array" ref="L37">STOWA2024_NDJF_T(A37*60,K37,I37,J37,"")</f>
        <v>2.6202311936736309</v>
      </c>
      <c r="M37">
        <f t="shared" si="13"/>
        <v>0.38164571218541005</v>
      </c>
    </row>
    <row r="38" spans="1:13" x14ac:dyDescent="0.3">
      <c r="A38">
        <v>24</v>
      </c>
      <c r="B38">
        <f t="shared" si="9"/>
        <v>0.19878992215739635</v>
      </c>
      <c r="C38">
        <f t="shared" si="10"/>
        <v>0.19878992215739635</v>
      </c>
      <c r="D38" t="s">
        <v>32</v>
      </c>
      <c r="E38" t="s">
        <v>19</v>
      </c>
      <c r="F38">
        <v>1</v>
      </c>
      <c r="G38">
        <f t="shared" si="11"/>
        <v>35</v>
      </c>
      <c r="I38">
        <v>2100</v>
      </c>
      <c r="J38" t="s">
        <v>25</v>
      </c>
      <c r="K38">
        <f t="shared" si="12"/>
        <v>37.5</v>
      </c>
      <c r="L38" cm="1">
        <f t="array" ref="L38">STOWA2024_NDJF_T(A38*60,K38,I38,J38,"")</f>
        <v>5.4687904596665984</v>
      </c>
      <c r="M38">
        <f t="shared" si="13"/>
        <v>0.18285579002801369</v>
      </c>
    </row>
    <row r="39" spans="1:13" x14ac:dyDescent="0.3">
      <c r="A39">
        <v>24</v>
      </c>
      <c r="B39">
        <f>M38-M39</f>
        <v>9.1897695299387322E-2</v>
      </c>
      <c r="C39">
        <f t="shared" si="10"/>
        <v>9.1897695299387322E-2</v>
      </c>
      <c r="D39" t="s">
        <v>32</v>
      </c>
      <c r="E39" t="s">
        <v>19</v>
      </c>
      <c r="F39">
        <v>1</v>
      </c>
      <c r="G39">
        <f>G38+5</f>
        <v>40</v>
      </c>
      <c r="I39">
        <v>2100</v>
      </c>
      <c r="J39" t="s">
        <v>25</v>
      </c>
      <c r="K39">
        <f>AVERAGE(G39:G40)</f>
        <v>42.5</v>
      </c>
      <c r="L39" cm="1">
        <f t="array" ref="L39">STOWA2024_NDJF_T(A39*60,K39,I39,J39,"")</f>
        <v>10.994073732343468</v>
      </c>
      <c r="M39">
        <f>1/L39</f>
        <v>9.0958094728626371E-2</v>
      </c>
    </row>
    <row r="40" spans="1:13" x14ac:dyDescent="0.3">
      <c r="A40">
        <v>24</v>
      </c>
      <c r="B40">
        <f t="shared" ref="B40:B62" si="14">M39-M40</f>
        <v>4.4153467022405204E-2</v>
      </c>
      <c r="C40">
        <f t="shared" si="10"/>
        <v>4.4153467022405204E-2</v>
      </c>
      <c r="D40" t="s">
        <v>32</v>
      </c>
      <c r="E40" t="s">
        <v>19</v>
      </c>
      <c r="F40">
        <v>1</v>
      </c>
      <c r="G40">
        <f t="shared" ref="G40:G63" si="15">G39+5</f>
        <v>45</v>
      </c>
      <c r="I40">
        <v>2100</v>
      </c>
      <c r="J40" t="s">
        <v>25</v>
      </c>
      <c r="K40">
        <f t="shared" ref="K40:K62" si="16">AVERAGE(G40:G41)</f>
        <v>47.5</v>
      </c>
      <c r="L40" cm="1">
        <f t="array" ref="L40">STOWA2024_NDJF_T(A40*60,K40,I40,J40,"")</f>
        <v>21.365408700111981</v>
      </c>
      <c r="M40">
        <f t="shared" ref="M40:M62" si="17">1/L40</f>
        <v>4.6804627706221166E-2</v>
      </c>
    </row>
    <row r="41" spans="1:13" x14ac:dyDescent="0.3">
      <c r="A41">
        <v>24</v>
      </c>
      <c r="B41">
        <f t="shared" si="14"/>
        <v>2.1968515213751035E-2</v>
      </c>
      <c r="C41">
        <f t="shared" si="10"/>
        <v>2.1968515213751035E-2</v>
      </c>
      <c r="D41" t="s">
        <v>32</v>
      </c>
      <c r="E41" t="s">
        <v>19</v>
      </c>
      <c r="F41">
        <v>1</v>
      </c>
      <c r="G41">
        <f t="shared" si="15"/>
        <v>50</v>
      </c>
      <c r="I41">
        <v>2100</v>
      </c>
      <c r="J41" t="s">
        <v>25</v>
      </c>
      <c r="K41">
        <f t="shared" si="16"/>
        <v>52.5</v>
      </c>
      <c r="L41" cm="1">
        <f t="array" ref="L41">STOWA2024_NDJF_T(A41*60,K41,I41,J41,"")</f>
        <v>40.263950338571796</v>
      </c>
      <c r="M41">
        <f t="shared" si="17"/>
        <v>2.4836112492470131E-2</v>
      </c>
    </row>
    <row r="42" spans="1:13" x14ac:dyDescent="0.3">
      <c r="A42">
        <v>24</v>
      </c>
      <c r="B42">
        <f t="shared" si="14"/>
        <v>1.1282602771024859E-2</v>
      </c>
      <c r="C42">
        <f t="shared" si="10"/>
        <v>1.1282602771024859E-2</v>
      </c>
      <c r="D42" t="s">
        <v>32</v>
      </c>
      <c r="E42" t="s">
        <v>19</v>
      </c>
      <c r="F42">
        <v>1</v>
      </c>
      <c r="G42">
        <f t="shared" si="15"/>
        <v>55</v>
      </c>
      <c r="I42">
        <v>2100</v>
      </c>
      <c r="J42" t="s">
        <v>25</v>
      </c>
      <c r="K42">
        <f t="shared" si="16"/>
        <v>57.5</v>
      </c>
      <c r="L42" cm="1">
        <f t="array" ref="L42">STOWA2024_NDJF_T(A42*60,K42,I42,J42,"")</f>
        <v>73.781627087907196</v>
      </c>
      <c r="M42">
        <f t="shared" si="17"/>
        <v>1.3553509721445272E-2</v>
      </c>
    </row>
    <row r="43" spans="1:13" x14ac:dyDescent="0.3">
      <c r="A43">
        <v>24</v>
      </c>
      <c r="B43">
        <f t="shared" si="14"/>
        <v>5.9649969197054951E-3</v>
      </c>
      <c r="C43">
        <f t="shared" si="10"/>
        <v>5.9649969197054951E-3</v>
      </c>
      <c r="D43" t="s">
        <v>32</v>
      </c>
      <c r="E43" t="s">
        <v>19</v>
      </c>
      <c r="F43">
        <v>1</v>
      </c>
      <c r="G43">
        <f t="shared" si="15"/>
        <v>60</v>
      </c>
      <c r="I43">
        <v>2100</v>
      </c>
      <c r="J43" t="s">
        <v>25</v>
      </c>
      <c r="K43">
        <f t="shared" si="16"/>
        <v>62.5</v>
      </c>
      <c r="L43" cm="1">
        <f t="array" ref="L43">STOWA2024_NDJF_T(A43*60,K43,I43,J43,"")</f>
        <v>131.77812650862703</v>
      </c>
      <c r="M43">
        <f t="shared" si="17"/>
        <v>7.5885128017397765E-3</v>
      </c>
    </row>
    <row r="44" spans="1:13" x14ac:dyDescent="0.3">
      <c r="A44">
        <v>24</v>
      </c>
      <c r="B44">
        <f t="shared" si="14"/>
        <v>3.2384679392463795E-3</v>
      </c>
      <c r="C44">
        <f t="shared" si="10"/>
        <v>3.2384679392463795E-3</v>
      </c>
      <c r="D44" t="s">
        <v>32</v>
      </c>
      <c r="E44" t="s">
        <v>19</v>
      </c>
      <c r="F44">
        <v>1</v>
      </c>
      <c r="G44">
        <f t="shared" si="15"/>
        <v>65</v>
      </c>
      <c r="I44">
        <v>2100</v>
      </c>
      <c r="J44" t="s">
        <v>25</v>
      </c>
      <c r="K44">
        <f t="shared" si="16"/>
        <v>67.5</v>
      </c>
      <c r="L44" cm="1">
        <f t="array" ref="L44">STOWA2024_NDJF_T(A44*60,K44,I44,J44,"")</f>
        <v>229.88268664126173</v>
      </c>
      <c r="M44">
        <f t="shared" si="17"/>
        <v>4.350044862493397E-3</v>
      </c>
    </row>
    <row r="45" spans="1:13" x14ac:dyDescent="0.3">
      <c r="A45">
        <v>24</v>
      </c>
      <c r="B45">
        <f t="shared" si="14"/>
        <v>1.8016372024061279E-3</v>
      </c>
      <c r="C45">
        <f t="shared" si="10"/>
        <v>1.8016372024061279E-3</v>
      </c>
      <c r="D45" t="s">
        <v>32</v>
      </c>
      <c r="E45" t="s">
        <v>19</v>
      </c>
      <c r="F45">
        <v>1</v>
      </c>
      <c r="G45">
        <f t="shared" si="15"/>
        <v>70</v>
      </c>
      <c r="I45">
        <v>2100</v>
      </c>
      <c r="J45" t="s">
        <v>25</v>
      </c>
      <c r="K45">
        <f t="shared" si="16"/>
        <v>72.5</v>
      </c>
      <c r="L45" cm="1">
        <f t="array" ref="L45">STOWA2024_NDJF_T(A45*60,K45,I45,J45,"")</f>
        <v>392.40189694209107</v>
      </c>
      <c r="M45">
        <f t="shared" si="17"/>
        <v>2.5484076600872691E-3</v>
      </c>
    </row>
    <row r="46" spans="1:13" x14ac:dyDescent="0.3">
      <c r="A46">
        <v>24</v>
      </c>
      <c r="B46">
        <f t="shared" si="14"/>
        <v>1.0251834297605412E-3</v>
      </c>
      <c r="C46">
        <f t="shared" si="10"/>
        <v>1.0251834297605412E-3</v>
      </c>
      <c r="D46" t="s">
        <v>32</v>
      </c>
      <c r="E46" t="s">
        <v>19</v>
      </c>
      <c r="F46">
        <v>1</v>
      </c>
      <c r="G46">
        <f t="shared" si="15"/>
        <v>75</v>
      </c>
      <c r="I46">
        <v>2100</v>
      </c>
      <c r="J46" t="s">
        <v>25</v>
      </c>
      <c r="K46">
        <f t="shared" si="16"/>
        <v>77.5</v>
      </c>
      <c r="L46" cm="1">
        <f t="array" ref="L46">STOWA2024_NDJF_T(A46*60,K46,I46,J46,"")</f>
        <v>656.50216172408341</v>
      </c>
      <c r="M46">
        <f t="shared" si="17"/>
        <v>1.5232242303267278E-3</v>
      </c>
    </row>
    <row r="47" spans="1:13" x14ac:dyDescent="0.3">
      <c r="A47">
        <v>24</v>
      </c>
      <c r="B47">
        <f t="shared" si="14"/>
        <v>5.9563476264526752E-4</v>
      </c>
      <c r="C47">
        <f t="shared" si="10"/>
        <v>5.9563476264526752E-4</v>
      </c>
      <c r="D47" t="s">
        <v>32</v>
      </c>
      <c r="E47" t="s">
        <v>19</v>
      </c>
      <c r="F47">
        <v>1</v>
      </c>
      <c r="G47">
        <f t="shared" si="15"/>
        <v>80</v>
      </c>
      <c r="I47">
        <v>2100</v>
      </c>
      <c r="J47" t="s">
        <v>25</v>
      </c>
      <c r="K47">
        <f t="shared" si="16"/>
        <v>82.5</v>
      </c>
      <c r="L47" cm="1">
        <f t="array" ref="L47">STOWA2024_NDJF_T(A47*60,K47,I47,J47,"")</f>
        <v>1078.0631247350534</v>
      </c>
      <c r="M47">
        <f t="shared" si="17"/>
        <v>9.2758946768146033E-4</v>
      </c>
    </row>
    <row r="48" spans="1:13" x14ac:dyDescent="0.3">
      <c r="A48">
        <v>24</v>
      </c>
      <c r="B48">
        <f t="shared" si="14"/>
        <v>3.528450750981862E-4</v>
      </c>
      <c r="C48">
        <f t="shared" si="10"/>
        <v>3.528450750981862E-4</v>
      </c>
      <c r="D48" t="s">
        <v>32</v>
      </c>
      <c r="E48" t="s">
        <v>19</v>
      </c>
      <c r="F48">
        <v>1</v>
      </c>
      <c r="G48">
        <f t="shared" si="15"/>
        <v>85</v>
      </c>
      <c r="I48">
        <v>2100</v>
      </c>
      <c r="J48" t="s">
        <v>25</v>
      </c>
      <c r="K48">
        <f t="shared" si="16"/>
        <v>87.5</v>
      </c>
      <c r="L48" cm="1">
        <f t="array" ref="L48">STOWA2024_NDJF_T(A48*60,K48,I48,J48,"")</f>
        <v>1739.9038823247172</v>
      </c>
      <c r="M48">
        <f t="shared" si="17"/>
        <v>5.7474439258327413E-4</v>
      </c>
    </row>
    <row r="49" spans="1:13" x14ac:dyDescent="0.3">
      <c r="A49">
        <v>24</v>
      </c>
      <c r="B49">
        <f t="shared" si="14"/>
        <v>2.1282150960850392E-4</v>
      </c>
      <c r="C49">
        <f t="shared" si="10"/>
        <v>2.1282150960850392E-4</v>
      </c>
      <c r="D49" t="s">
        <v>32</v>
      </c>
      <c r="E49" t="s">
        <v>19</v>
      </c>
      <c r="F49">
        <v>1</v>
      </c>
      <c r="G49">
        <f t="shared" si="15"/>
        <v>90</v>
      </c>
      <c r="I49">
        <v>2100</v>
      </c>
      <c r="J49" t="s">
        <v>25</v>
      </c>
      <c r="K49">
        <f t="shared" si="16"/>
        <v>92.5</v>
      </c>
      <c r="L49" cm="1">
        <f t="array" ref="L49">STOWA2024_NDJF_T(A49*60,K49,I49,J49,"")</f>
        <v>2763.0195465416605</v>
      </c>
      <c r="M49">
        <f t="shared" si="17"/>
        <v>3.6192288297477021E-4</v>
      </c>
    </row>
    <row r="50" spans="1:13" x14ac:dyDescent="0.3">
      <c r="A50">
        <v>24</v>
      </c>
      <c r="B50">
        <f t="shared" si="14"/>
        <v>1.3054933414498923E-4</v>
      </c>
      <c r="C50">
        <f t="shared" si="10"/>
        <v>1.3054933414498923E-4</v>
      </c>
      <c r="D50" t="s">
        <v>32</v>
      </c>
      <c r="E50" t="s">
        <v>19</v>
      </c>
      <c r="F50">
        <v>1</v>
      </c>
      <c r="G50">
        <f t="shared" si="15"/>
        <v>95</v>
      </c>
      <c r="I50">
        <v>2100</v>
      </c>
      <c r="J50" t="s">
        <v>25</v>
      </c>
      <c r="K50">
        <f t="shared" si="16"/>
        <v>97.5</v>
      </c>
      <c r="L50" cm="1">
        <f t="array" ref="L50">STOWA2024_NDJF_T(A50*60,K50,I50,J50,"")</f>
        <v>4322.0152219547326</v>
      </c>
      <c r="M50">
        <f t="shared" si="17"/>
        <v>2.3137354882978099E-4</v>
      </c>
    </row>
    <row r="51" spans="1:13" x14ac:dyDescent="0.3">
      <c r="A51">
        <v>24</v>
      </c>
      <c r="B51">
        <f t="shared" si="14"/>
        <v>8.1349769708146134E-5</v>
      </c>
      <c r="C51">
        <f t="shared" si="10"/>
        <v>8.1349769708146134E-5</v>
      </c>
      <c r="D51" t="s">
        <v>32</v>
      </c>
      <c r="E51" t="s">
        <v>19</v>
      </c>
      <c r="F51">
        <v>1</v>
      </c>
      <c r="G51">
        <f t="shared" si="15"/>
        <v>100</v>
      </c>
      <c r="I51">
        <v>2100</v>
      </c>
      <c r="J51" t="s">
        <v>25</v>
      </c>
      <c r="K51">
        <f t="shared" si="16"/>
        <v>102.5</v>
      </c>
      <c r="L51" cm="1">
        <f t="array" ref="L51">STOWA2024_NDJF_T(A51*60,K51,I51,J51,"")</f>
        <v>6665.6099843294141</v>
      </c>
      <c r="M51">
        <f t="shared" si="17"/>
        <v>1.5002377912163485E-4</v>
      </c>
    </row>
    <row r="52" spans="1:13" x14ac:dyDescent="0.3">
      <c r="A52">
        <v>24</v>
      </c>
      <c r="B52">
        <f t="shared" si="14"/>
        <v>5.1447720197026525E-5</v>
      </c>
      <c r="C52">
        <f t="shared" si="10"/>
        <v>5.1447720197026525E-5</v>
      </c>
      <c r="D52" t="s">
        <v>32</v>
      </c>
      <c r="E52" t="s">
        <v>19</v>
      </c>
      <c r="F52">
        <v>1</v>
      </c>
      <c r="G52">
        <f t="shared" si="15"/>
        <v>105</v>
      </c>
      <c r="I52">
        <v>2100</v>
      </c>
      <c r="J52" t="s">
        <v>25</v>
      </c>
      <c r="K52">
        <f t="shared" si="16"/>
        <v>107.5</v>
      </c>
      <c r="L52" cm="1">
        <f t="array" ref="L52">STOWA2024_NDJF_T(A52*60,K52,I52,J52,"")</f>
        <v>10144.451004729324</v>
      </c>
      <c r="M52">
        <f t="shared" si="17"/>
        <v>9.8576058924608329E-5</v>
      </c>
    </row>
    <row r="53" spans="1:13" x14ac:dyDescent="0.3">
      <c r="A53">
        <v>24</v>
      </c>
      <c r="B53">
        <f t="shared" si="14"/>
        <v>3.299004524225163E-5</v>
      </c>
      <c r="C53">
        <f t="shared" si="10"/>
        <v>3.299004524225163E-5</v>
      </c>
      <c r="D53" t="s">
        <v>32</v>
      </c>
      <c r="E53" t="s">
        <v>19</v>
      </c>
      <c r="F53">
        <v>1</v>
      </c>
      <c r="G53">
        <f t="shared" si="15"/>
        <v>110</v>
      </c>
      <c r="I53">
        <v>2100</v>
      </c>
      <c r="J53" t="s">
        <v>25</v>
      </c>
      <c r="K53">
        <f t="shared" si="16"/>
        <v>112.5</v>
      </c>
      <c r="L53" cm="1">
        <f t="array" ref="L53">STOWA2024_NDJF_T(A53*60,K53,I53,J53,"")</f>
        <v>15247.153224514546</v>
      </c>
      <c r="M53">
        <f t="shared" si="17"/>
        <v>6.5586013682356699E-5</v>
      </c>
    </row>
    <row r="54" spans="1:13" x14ac:dyDescent="0.3">
      <c r="A54">
        <v>24</v>
      </c>
      <c r="B54">
        <f t="shared" si="14"/>
        <v>2.1432761705710198E-5</v>
      </c>
      <c r="C54">
        <f t="shared" si="10"/>
        <v>2.1432761705710198E-5</v>
      </c>
      <c r="D54" t="s">
        <v>32</v>
      </c>
      <c r="E54" t="s">
        <v>19</v>
      </c>
      <c r="F54">
        <v>1</v>
      </c>
      <c r="G54">
        <f t="shared" si="15"/>
        <v>115</v>
      </c>
      <c r="I54">
        <v>2100</v>
      </c>
      <c r="J54" t="s">
        <v>25</v>
      </c>
      <c r="K54">
        <f t="shared" si="16"/>
        <v>117.5</v>
      </c>
      <c r="L54" cm="1">
        <f t="array" ref="L54">STOWA2024_NDJF_T(A54*60,K54,I54,J54,"")</f>
        <v>22648.388402487752</v>
      </c>
      <c r="M54">
        <f t="shared" si="17"/>
        <v>4.41532519766465E-5</v>
      </c>
    </row>
    <row r="55" spans="1:13" x14ac:dyDescent="0.3">
      <c r="A55">
        <v>24</v>
      </c>
      <c r="B55">
        <f t="shared" si="14"/>
        <v>1.4096724386756202E-5</v>
      </c>
      <c r="C55">
        <f t="shared" si="10"/>
        <v>1.4096724386756202E-5</v>
      </c>
      <c r="D55" t="s">
        <v>32</v>
      </c>
      <c r="E55" t="s">
        <v>19</v>
      </c>
      <c r="F55">
        <v>1</v>
      </c>
      <c r="G55">
        <f t="shared" si="15"/>
        <v>120</v>
      </c>
      <c r="I55">
        <v>2100</v>
      </c>
      <c r="J55" t="s">
        <v>25</v>
      </c>
      <c r="K55">
        <f t="shared" si="16"/>
        <v>122.5</v>
      </c>
      <c r="L55" cm="1">
        <f t="array" ref="L55">STOWA2024_NDJF_T(A55*60,K55,I55,J55,"")</f>
        <v>33270.643024524106</v>
      </c>
      <c r="M55">
        <f t="shared" si="17"/>
        <v>3.0056527589890299E-5</v>
      </c>
    </row>
    <row r="56" spans="1:13" x14ac:dyDescent="0.3">
      <c r="A56">
        <v>24</v>
      </c>
      <c r="B56">
        <f t="shared" si="14"/>
        <v>9.380073547773386E-6</v>
      </c>
      <c r="C56">
        <f t="shared" si="10"/>
        <v>9.380073547773386E-6</v>
      </c>
      <c r="D56" t="s">
        <v>32</v>
      </c>
      <c r="E56" t="s">
        <v>19</v>
      </c>
      <c r="F56">
        <v>1</v>
      </c>
      <c r="G56">
        <f t="shared" si="15"/>
        <v>125</v>
      </c>
      <c r="I56">
        <v>2100</v>
      </c>
      <c r="J56" t="s">
        <v>25</v>
      </c>
      <c r="K56">
        <f t="shared" si="16"/>
        <v>127.5</v>
      </c>
      <c r="L56" cm="1">
        <f t="array" ref="L56">STOWA2024_NDJF_T(A56*60,K56,I56,J56,"")</f>
        <v>48364.192330224978</v>
      </c>
      <c r="M56">
        <f t="shared" si="17"/>
        <v>2.0676454042116913E-5</v>
      </c>
    </row>
    <row r="57" spans="1:13" x14ac:dyDescent="0.3">
      <c r="A57">
        <v>24</v>
      </c>
      <c r="B57">
        <f t="shared" si="14"/>
        <v>6.310582576961194E-6</v>
      </c>
      <c r="C57">
        <f t="shared" si="10"/>
        <v>6.310582576961194E-6</v>
      </c>
      <c r="D57" t="s">
        <v>32</v>
      </c>
      <c r="E57" t="s">
        <v>19</v>
      </c>
      <c r="F57">
        <v>1</v>
      </c>
      <c r="G57">
        <f t="shared" si="15"/>
        <v>130</v>
      </c>
      <c r="I57">
        <v>2100</v>
      </c>
      <c r="J57" t="s">
        <v>25</v>
      </c>
      <c r="K57">
        <f t="shared" si="16"/>
        <v>132.5</v>
      </c>
      <c r="L57" cm="1">
        <f t="array" ref="L57">STOWA2024_NDJF_T(A57*60,K57,I57,J57,"")</f>
        <v>69609.421358494699</v>
      </c>
      <c r="M57">
        <f t="shared" si="17"/>
        <v>1.4365871465155719E-5</v>
      </c>
    </row>
    <row r="58" spans="1:13" x14ac:dyDescent="0.3">
      <c r="A58">
        <v>24</v>
      </c>
      <c r="B58">
        <f t="shared" si="14"/>
        <v>4.2899328597919437E-6</v>
      </c>
      <c r="C58">
        <f t="shared" si="10"/>
        <v>4.2899328597919437E-6</v>
      </c>
      <c r="D58" t="s">
        <v>32</v>
      </c>
      <c r="E58" t="s">
        <v>19</v>
      </c>
      <c r="F58">
        <v>1</v>
      </c>
      <c r="G58">
        <f t="shared" si="15"/>
        <v>135</v>
      </c>
      <c r="I58">
        <v>2100</v>
      </c>
      <c r="J58" t="s">
        <v>25</v>
      </c>
      <c r="K58">
        <f t="shared" si="16"/>
        <v>137.5</v>
      </c>
      <c r="L58" cm="1">
        <f t="array" ref="L58">STOWA2024_NDJF_T(A58*60,K58,I58,J58,"")</f>
        <v>99246.337156884329</v>
      </c>
      <c r="M58">
        <f t="shared" si="17"/>
        <v>1.0075938605363775E-5</v>
      </c>
    </row>
    <row r="59" spans="1:13" x14ac:dyDescent="0.3">
      <c r="A59">
        <v>24</v>
      </c>
      <c r="B59">
        <f t="shared" si="14"/>
        <v>2.945363027123342E-6</v>
      </c>
      <c r="C59">
        <f t="shared" si="10"/>
        <v>2.945363027123342E-6</v>
      </c>
      <c r="D59" t="s">
        <v>32</v>
      </c>
      <c r="E59" t="s">
        <v>19</v>
      </c>
      <c r="F59">
        <v>1</v>
      </c>
      <c r="G59">
        <f t="shared" si="15"/>
        <v>140</v>
      </c>
      <c r="I59">
        <v>2100</v>
      </c>
      <c r="J59" t="s">
        <v>25</v>
      </c>
      <c r="K59">
        <f t="shared" si="16"/>
        <v>142.5</v>
      </c>
      <c r="L59" cm="1">
        <f t="array" ref="L59">STOWA2024_NDJF_T(A59*60,K59,I59,J59,"")</f>
        <v>140241.13327563435</v>
      </c>
      <c r="M59">
        <f t="shared" si="17"/>
        <v>7.1305755782404329E-6</v>
      </c>
    </row>
    <row r="60" spans="1:13" x14ac:dyDescent="0.3">
      <c r="A60">
        <v>24</v>
      </c>
      <c r="B60">
        <f t="shared" si="14"/>
        <v>2.0412465673258316E-6</v>
      </c>
      <c r="C60">
        <f t="shared" si="10"/>
        <v>2.0412465673258316E-6</v>
      </c>
      <c r="D60" t="s">
        <v>32</v>
      </c>
      <c r="E60" t="s">
        <v>19</v>
      </c>
      <c r="F60">
        <v>1</v>
      </c>
      <c r="G60">
        <f t="shared" si="15"/>
        <v>145</v>
      </c>
      <c r="I60">
        <v>2100</v>
      </c>
      <c r="J60" t="s">
        <v>25</v>
      </c>
      <c r="K60">
        <f t="shared" si="16"/>
        <v>147.5</v>
      </c>
      <c r="L60" cm="1">
        <f t="array" ref="L60">STOWA2024_NDJF_T(A60*60,K60,I60,J60,"")</f>
        <v>196489.55645339392</v>
      </c>
      <c r="M60">
        <f t="shared" si="17"/>
        <v>5.0893290109146013E-6</v>
      </c>
    </row>
    <row r="61" spans="1:13" x14ac:dyDescent="0.3">
      <c r="A61">
        <v>24</v>
      </c>
      <c r="B61">
        <f t="shared" si="14"/>
        <v>1.4273315858764326E-6</v>
      </c>
      <c r="C61">
        <f t="shared" si="10"/>
        <v>1.4273315858764326E-6</v>
      </c>
      <c r="D61" t="s">
        <v>32</v>
      </c>
      <c r="E61" t="s">
        <v>19</v>
      </c>
      <c r="F61">
        <v>1</v>
      </c>
      <c r="G61">
        <f t="shared" si="15"/>
        <v>150</v>
      </c>
      <c r="I61">
        <v>2100</v>
      </c>
      <c r="J61" t="s">
        <v>25</v>
      </c>
      <c r="K61">
        <f t="shared" si="16"/>
        <v>152.5</v>
      </c>
      <c r="L61" cm="1">
        <f t="array" ref="L61">STOWA2024_NDJF_T(A61*60,K61,I61,J61,"")</f>
        <v>273075.01451604028</v>
      </c>
      <c r="M61">
        <f t="shared" si="17"/>
        <v>3.6619974250381687E-6</v>
      </c>
    </row>
    <row r="62" spans="1:13" x14ac:dyDescent="0.3">
      <c r="A62">
        <v>24</v>
      </c>
      <c r="B62">
        <f t="shared" si="14"/>
        <v>1.0066148032250599E-6</v>
      </c>
      <c r="C62">
        <f t="shared" si="10"/>
        <v>1.0066148032250599E-6</v>
      </c>
      <c r="D62" t="s">
        <v>32</v>
      </c>
      <c r="E62" t="s">
        <v>19</v>
      </c>
      <c r="F62">
        <v>1</v>
      </c>
      <c r="G62">
        <f t="shared" si="15"/>
        <v>155</v>
      </c>
      <c r="I62">
        <v>2100</v>
      </c>
      <c r="J62" t="s">
        <v>25</v>
      </c>
      <c r="K62">
        <f t="shared" si="16"/>
        <v>157.5</v>
      </c>
      <c r="L62" cm="1">
        <f t="array" ref="L62">STOWA2024_NDJF_T(A62*60,K62,I62,J62,"")</f>
        <v>376593.56199190416</v>
      </c>
      <c r="M62">
        <f t="shared" si="17"/>
        <v>2.6553826218131088E-6</v>
      </c>
    </row>
    <row r="63" spans="1:13" x14ac:dyDescent="0.3">
      <c r="A63">
        <v>24</v>
      </c>
      <c r="B63" s="1">
        <f>M62</f>
        <v>2.6553826218131088E-6</v>
      </c>
      <c r="C63">
        <f t="shared" si="10"/>
        <v>2.6553826218131088E-6</v>
      </c>
      <c r="D63" t="s">
        <v>32</v>
      </c>
      <c r="E63" t="s">
        <v>19</v>
      </c>
      <c r="F63">
        <v>1</v>
      </c>
      <c r="G63">
        <f t="shared" si="15"/>
        <v>160</v>
      </c>
      <c r="I63">
        <v>2100</v>
      </c>
      <c r="J63" t="s">
        <v>25</v>
      </c>
      <c r="K63" s="1">
        <v>999</v>
      </c>
      <c r="L63" cm="1">
        <f t="array" ref="L63">STOWA2024_NDJF_T(A63*60,K63,I63,J63,"")</f>
        <v>1057421706914015.8</v>
      </c>
      <c r="M63">
        <f>1/L63</f>
        <v>9.456964931412317E-16</v>
      </c>
    </row>
    <row r="64" spans="1:13" x14ac:dyDescent="0.3">
      <c r="A64">
        <v>48</v>
      </c>
      <c r="B64" s="1">
        <f>365.25*24/A64 - M64</f>
        <v>162.60562313384085</v>
      </c>
      <c r="C64">
        <f>B64</f>
        <v>162.60562313384085</v>
      </c>
      <c r="D64" t="s">
        <v>32</v>
      </c>
      <c r="E64" t="s">
        <v>19</v>
      </c>
      <c r="F64">
        <v>1</v>
      </c>
      <c r="G64">
        <v>10</v>
      </c>
      <c r="I64">
        <v>2100</v>
      </c>
      <c r="J64" t="s">
        <v>25</v>
      </c>
      <c r="K64" s="1">
        <v>12.5</v>
      </c>
      <c r="L64" cm="1">
        <f t="array" ref="L64">STOWA2024_NDJF_T(A64*60,K64,I64,J64,"")</f>
        <v>4.9951604722043325E-2</v>
      </c>
      <c r="M64">
        <f>1/L64</f>
        <v>20.019376866159146</v>
      </c>
    </row>
    <row r="65" spans="1:13" x14ac:dyDescent="0.3">
      <c r="A65">
        <v>48</v>
      </c>
      <c r="B65">
        <f t="shared" ref="B65:B69" si="18">M64-M65</f>
        <v>10.103931447373693</v>
      </c>
      <c r="C65">
        <f t="shared" ref="C65:C94" si="19">B65</f>
        <v>10.103931447373693</v>
      </c>
      <c r="D65" t="s">
        <v>32</v>
      </c>
      <c r="E65" t="s">
        <v>19</v>
      </c>
      <c r="F65">
        <v>1</v>
      </c>
      <c r="G65">
        <f t="shared" ref="G65:G69" si="20">G64+5</f>
        <v>15</v>
      </c>
      <c r="I65">
        <v>2100</v>
      </c>
      <c r="J65" t="s">
        <v>25</v>
      </c>
      <c r="K65">
        <f t="shared" ref="K65:K69" si="21">AVERAGE(G65:G66)</f>
        <v>17.5</v>
      </c>
      <c r="L65" cm="1">
        <f t="array" ref="L65">STOWA2024_NDJF_T(A65*60,K65,I65,J65,"")</f>
        <v>0.10085275625696405</v>
      </c>
      <c r="M65">
        <f t="shared" ref="M65:M69" si="22">1/L65</f>
        <v>9.9154454187854526</v>
      </c>
    </row>
    <row r="66" spans="1:13" x14ac:dyDescent="0.3">
      <c r="A66">
        <v>48</v>
      </c>
      <c r="B66">
        <f t="shared" si="18"/>
        <v>4.8720781227801568</v>
      </c>
      <c r="C66">
        <f t="shared" si="19"/>
        <v>4.8720781227801568</v>
      </c>
      <c r="D66" t="s">
        <v>32</v>
      </c>
      <c r="E66" t="s">
        <v>19</v>
      </c>
      <c r="F66">
        <v>1</v>
      </c>
      <c r="G66">
        <f t="shared" si="20"/>
        <v>20</v>
      </c>
      <c r="I66">
        <v>2100</v>
      </c>
      <c r="J66" t="s">
        <v>25</v>
      </c>
      <c r="K66">
        <f t="shared" si="21"/>
        <v>22.5</v>
      </c>
      <c r="L66" cm="1">
        <f t="array" ref="L66">STOWA2024_NDJF_T(A66*60,K66,I66,J66,"")</f>
        <v>0.19828022456188565</v>
      </c>
      <c r="M66">
        <f t="shared" si="22"/>
        <v>5.0433672960052958</v>
      </c>
    </row>
    <row r="67" spans="1:13" x14ac:dyDescent="0.3">
      <c r="A67">
        <v>48</v>
      </c>
      <c r="B67">
        <f t="shared" si="18"/>
        <v>2.4140028126225985</v>
      </c>
      <c r="C67">
        <f t="shared" si="19"/>
        <v>2.4140028126225985</v>
      </c>
      <c r="D67" t="s">
        <v>32</v>
      </c>
      <c r="E67" t="s">
        <v>19</v>
      </c>
      <c r="F67">
        <v>1</v>
      </c>
      <c r="G67">
        <f t="shared" si="20"/>
        <v>25</v>
      </c>
      <c r="I67">
        <v>2100</v>
      </c>
      <c r="J67" t="s">
        <v>25</v>
      </c>
      <c r="K67">
        <f t="shared" si="21"/>
        <v>27.5</v>
      </c>
      <c r="L67" cm="1">
        <f t="array" ref="L67">STOWA2024_NDJF_T(A67*60,K67,I67,J67,"")</f>
        <v>0.38032003791026053</v>
      </c>
      <c r="M67">
        <f t="shared" si="22"/>
        <v>2.6293644833826972</v>
      </c>
    </row>
    <row r="68" spans="1:13" x14ac:dyDescent="0.3">
      <c r="A68">
        <v>48</v>
      </c>
      <c r="B68">
        <f t="shared" si="18"/>
        <v>1.2267856707707574</v>
      </c>
      <c r="C68">
        <f t="shared" si="19"/>
        <v>1.2267856707707574</v>
      </c>
      <c r="D68" t="s">
        <v>32</v>
      </c>
      <c r="E68" t="s">
        <v>19</v>
      </c>
      <c r="F68">
        <v>1</v>
      </c>
      <c r="G68">
        <f t="shared" si="20"/>
        <v>30</v>
      </c>
      <c r="I68">
        <v>2100</v>
      </c>
      <c r="J68" t="s">
        <v>25</v>
      </c>
      <c r="K68">
        <f t="shared" si="21"/>
        <v>32.5</v>
      </c>
      <c r="L68" cm="1">
        <f t="array" ref="L68">STOWA2024_NDJF_T(A68*60,K68,I68,J68,"")</f>
        <v>0.7129724126787278</v>
      </c>
      <c r="M68">
        <f t="shared" si="22"/>
        <v>1.4025788126119398</v>
      </c>
    </row>
    <row r="69" spans="1:13" x14ac:dyDescent="0.3">
      <c r="A69">
        <v>48</v>
      </c>
      <c r="B69">
        <f t="shared" si="18"/>
        <v>0.63813655508964484</v>
      </c>
      <c r="C69">
        <f t="shared" si="19"/>
        <v>0.63813655508964484</v>
      </c>
      <c r="D69" t="s">
        <v>32</v>
      </c>
      <c r="E69" t="s">
        <v>19</v>
      </c>
      <c r="F69">
        <v>1</v>
      </c>
      <c r="G69">
        <f t="shared" si="20"/>
        <v>35</v>
      </c>
      <c r="I69">
        <v>2100</v>
      </c>
      <c r="J69" t="s">
        <v>25</v>
      </c>
      <c r="K69">
        <f t="shared" si="21"/>
        <v>37.5</v>
      </c>
      <c r="L69" cm="1">
        <f t="array" ref="L69">STOWA2024_NDJF_T(A69*60,K69,I69,J69,"")</f>
        <v>1.3081432772191233</v>
      </c>
      <c r="M69">
        <f t="shared" si="22"/>
        <v>0.764442257522295</v>
      </c>
    </row>
    <row r="70" spans="1:13" x14ac:dyDescent="0.3">
      <c r="A70">
        <v>48</v>
      </c>
      <c r="B70">
        <f>M69-M70</f>
        <v>0.3394526048377392</v>
      </c>
      <c r="C70">
        <f t="shared" si="19"/>
        <v>0.3394526048377392</v>
      </c>
      <c r="D70" t="s">
        <v>32</v>
      </c>
      <c r="E70" t="s">
        <v>19</v>
      </c>
      <c r="F70">
        <v>1</v>
      </c>
      <c r="G70">
        <f>G69+5</f>
        <v>40</v>
      </c>
      <c r="I70">
        <v>2100</v>
      </c>
      <c r="J70" t="s">
        <v>25</v>
      </c>
      <c r="K70">
        <f>AVERAGE(G70:G71)</f>
        <v>42.5</v>
      </c>
      <c r="L70" cm="1">
        <f t="array" ref="L70">STOWA2024_NDJF_T(A70*60,K70,I70,J70,"")</f>
        <v>2.3529984640408168</v>
      </c>
      <c r="M70">
        <f>1/L70</f>
        <v>0.4249896526845558</v>
      </c>
    </row>
    <row r="71" spans="1:13" x14ac:dyDescent="0.3">
      <c r="A71">
        <v>48</v>
      </c>
      <c r="B71">
        <f t="shared" ref="B71:B93" si="23">M70-M71</f>
        <v>0.18426213567124905</v>
      </c>
      <c r="C71">
        <f t="shared" si="19"/>
        <v>0.18426213567124905</v>
      </c>
      <c r="D71" t="s">
        <v>32</v>
      </c>
      <c r="E71" t="s">
        <v>19</v>
      </c>
      <c r="F71">
        <v>1</v>
      </c>
      <c r="G71">
        <f t="shared" ref="G71:G94" si="24">G70+5</f>
        <v>45</v>
      </c>
      <c r="I71">
        <v>2100</v>
      </c>
      <c r="J71" t="s">
        <v>25</v>
      </c>
      <c r="K71">
        <f t="shared" ref="K71:K93" si="25">AVERAGE(G71:G72)</f>
        <v>47.5</v>
      </c>
      <c r="L71" cm="1">
        <f t="array" ref="L71">STOWA2024_NDJF_T(A71*60,K71,I71,J71,"")</f>
        <v>4.1540743343633739</v>
      </c>
      <c r="M71">
        <f t="shared" ref="M71:M93" si="26">1/L71</f>
        <v>0.24072751701330675</v>
      </c>
    </row>
    <row r="72" spans="1:13" x14ac:dyDescent="0.3">
      <c r="A72">
        <v>48</v>
      </c>
      <c r="B72">
        <f t="shared" si="23"/>
        <v>0.10195927252844919</v>
      </c>
      <c r="C72">
        <f t="shared" si="19"/>
        <v>0.10195927252844919</v>
      </c>
      <c r="D72" t="s">
        <v>32</v>
      </c>
      <c r="E72" t="s">
        <v>19</v>
      </c>
      <c r="F72">
        <v>1</v>
      </c>
      <c r="G72">
        <f t="shared" si="24"/>
        <v>50</v>
      </c>
      <c r="I72">
        <v>2100</v>
      </c>
      <c r="J72" t="s">
        <v>25</v>
      </c>
      <c r="K72">
        <f t="shared" si="25"/>
        <v>52.5</v>
      </c>
      <c r="L72" cm="1">
        <f t="array" ref="L72">STOWA2024_NDJF_T(A72*60,K72,I72,J72,"")</f>
        <v>7.2062596432797008</v>
      </c>
      <c r="M72">
        <f t="shared" si="26"/>
        <v>0.13876824448485756</v>
      </c>
    </row>
    <row r="73" spans="1:13" x14ac:dyDescent="0.3">
      <c r="A73">
        <v>48</v>
      </c>
      <c r="B73">
        <f t="shared" si="23"/>
        <v>5.744561741958093E-2</v>
      </c>
      <c r="C73">
        <f t="shared" si="19"/>
        <v>5.744561741958093E-2</v>
      </c>
      <c r="D73" t="s">
        <v>32</v>
      </c>
      <c r="E73" t="s">
        <v>19</v>
      </c>
      <c r="F73">
        <v>1</v>
      </c>
      <c r="G73">
        <f t="shared" si="24"/>
        <v>55</v>
      </c>
      <c r="I73">
        <v>2100</v>
      </c>
      <c r="J73" t="s">
        <v>25</v>
      </c>
      <c r="K73">
        <f t="shared" si="25"/>
        <v>57.5</v>
      </c>
      <c r="L73" cm="1">
        <f t="array" ref="L73">STOWA2024_NDJF_T(A73*60,K73,I73,J73,"")</f>
        <v>12.296700636556082</v>
      </c>
      <c r="M73">
        <f t="shared" si="26"/>
        <v>8.1322627065276626E-2</v>
      </c>
    </row>
    <row r="74" spans="1:13" x14ac:dyDescent="0.3">
      <c r="A74">
        <v>48</v>
      </c>
      <c r="B74">
        <f t="shared" si="23"/>
        <v>3.2919341913116289E-2</v>
      </c>
      <c r="C74">
        <f t="shared" si="19"/>
        <v>3.2919341913116289E-2</v>
      </c>
      <c r="D74" t="s">
        <v>32</v>
      </c>
      <c r="E74" t="s">
        <v>19</v>
      </c>
      <c r="F74">
        <v>1</v>
      </c>
      <c r="G74">
        <f t="shared" si="24"/>
        <v>60</v>
      </c>
      <c r="I74">
        <v>2100</v>
      </c>
      <c r="J74" t="s">
        <v>25</v>
      </c>
      <c r="K74">
        <f t="shared" si="25"/>
        <v>62.5</v>
      </c>
      <c r="L74" cm="1">
        <f t="array" ref="L74">STOWA2024_NDJF_T(A74*60,K74,I74,J74,"")</f>
        <v>20.659754743018055</v>
      </c>
      <c r="M74">
        <f t="shared" si="26"/>
        <v>4.8403285152160337E-2</v>
      </c>
    </row>
    <row r="75" spans="1:13" x14ac:dyDescent="0.3">
      <c r="A75">
        <v>48</v>
      </c>
      <c r="B75">
        <f t="shared" si="23"/>
        <v>1.9168172184119245E-2</v>
      </c>
      <c r="C75">
        <f t="shared" si="19"/>
        <v>1.9168172184119245E-2</v>
      </c>
      <c r="D75" t="s">
        <v>32</v>
      </c>
      <c r="E75" t="s">
        <v>19</v>
      </c>
      <c r="F75">
        <v>1</v>
      </c>
      <c r="G75">
        <f t="shared" si="24"/>
        <v>65</v>
      </c>
      <c r="I75">
        <v>2100</v>
      </c>
      <c r="J75" t="s">
        <v>25</v>
      </c>
      <c r="K75">
        <f t="shared" si="25"/>
        <v>67.5</v>
      </c>
      <c r="L75" cm="1">
        <f t="array" ref="L75">STOWA2024_NDJF_T(A75*60,K75,I75,J75,"")</f>
        <v>34.205443334293548</v>
      </c>
      <c r="M75">
        <f t="shared" si="26"/>
        <v>2.9235112968041092E-2</v>
      </c>
    </row>
    <row r="76" spans="1:13" x14ac:dyDescent="0.3">
      <c r="A76">
        <v>48</v>
      </c>
      <c r="B76">
        <f t="shared" si="23"/>
        <v>1.1331245908725592E-2</v>
      </c>
      <c r="C76">
        <f t="shared" si="19"/>
        <v>1.1331245908725592E-2</v>
      </c>
      <c r="D76" t="s">
        <v>32</v>
      </c>
      <c r="E76" t="s">
        <v>19</v>
      </c>
      <c r="F76">
        <v>1</v>
      </c>
      <c r="G76">
        <f t="shared" si="24"/>
        <v>70</v>
      </c>
      <c r="I76">
        <v>2100</v>
      </c>
      <c r="J76" t="s">
        <v>25</v>
      </c>
      <c r="K76">
        <f t="shared" si="25"/>
        <v>72.5</v>
      </c>
      <c r="L76" cm="1">
        <f t="array" ref="L76">STOWA2024_NDJF_T(A76*60,K76,I76,J76,"")</f>
        <v>55.853855297685165</v>
      </c>
      <c r="M76">
        <f t="shared" si="26"/>
        <v>1.7903867059315501E-2</v>
      </c>
    </row>
    <row r="77" spans="1:13" x14ac:dyDescent="0.3">
      <c r="A77">
        <v>48</v>
      </c>
      <c r="B77">
        <f t="shared" si="23"/>
        <v>6.794741959964214E-3</v>
      </c>
      <c r="C77">
        <f t="shared" si="19"/>
        <v>6.794741959964214E-3</v>
      </c>
      <c r="D77" t="s">
        <v>32</v>
      </c>
      <c r="E77" t="s">
        <v>19</v>
      </c>
      <c r="F77">
        <v>1</v>
      </c>
      <c r="G77">
        <f t="shared" si="24"/>
        <v>75</v>
      </c>
      <c r="I77">
        <v>2100</v>
      </c>
      <c r="J77" t="s">
        <v>25</v>
      </c>
      <c r="K77">
        <f t="shared" si="25"/>
        <v>77.5</v>
      </c>
      <c r="L77" cm="1">
        <f t="array" ref="L77">STOWA2024_NDJF_T(A77*60,K77,I77,J77,"")</f>
        <v>90.016089571121555</v>
      </c>
      <c r="M77">
        <f t="shared" si="26"/>
        <v>1.1109125099351287E-2</v>
      </c>
    </row>
    <row r="78" spans="1:13" x14ac:dyDescent="0.3">
      <c r="A78">
        <v>48</v>
      </c>
      <c r="B78">
        <f t="shared" si="23"/>
        <v>4.129891699494178E-3</v>
      </c>
      <c r="C78">
        <f t="shared" si="19"/>
        <v>4.129891699494178E-3</v>
      </c>
      <c r="D78" t="s">
        <v>32</v>
      </c>
      <c r="E78" t="s">
        <v>19</v>
      </c>
      <c r="F78">
        <v>1</v>
      </c>
      <c r="G78">
        <f t="shared" si="24"/>
        <v>80</v>
      </c>
      <c r="I78">
        <v>2100</v>
      </c>
      <c r="J78" t="s">
        <v>25</v>
      </c>
      <c r="K78">
        <f t="shared" si="25"/>
        <v>82.5</v>
      </c>
      <c r="L78" cm="1">
        <f t="array" ref="L78">STOWA2024_NDJF_T(A78*60,K78,I78,J78,"")</f>
        <v>143.28221205791365</v>
      </c>
      <c r="M78">
        <f t="shared" si="26"/>
        <v>6.9792333998571088E-3</v>
      </c>
    </row>
    <row r="79" spans="1:13" x14ac:dyDescent="0.3">
      <c r="A79">
        <v>48</v>
      </c>
      <c r="B79">
        <f t="shared" si="23"/>
        <v>2.5425288124266802E-3</v>
      </c>
      <c r="C79">
        <f t="shared" si="19"/>
        <v>2.5425288124266802E-3</v>
      </c>
      <c r="D79" t="s">
        <v>32</v>
      </c>
      <c r="E79" t="s">
        <v>19</v>
      </c>
      <c r="F79">
        <v>1</v>
      </c>
      <c r="G79">
        <f t="shared" si="24"/>
        <v>85</v>
      </c>
      <c r="I79">
        <v>2100</v>
      </c>
      <c r="J79" t="s">
        <v>25</v>
      </c>
      <c r="K79">
        <f t="shared" si="25"/>
        <v>87.5</v>
      </c>
      <c r="L79" cm="1">
        <f t="array" ref="L79">STOWA2024_NDJF_T(A79*60,K79,I79,J79,"")</f>
        <v>225.39251381150939</v>
      </c>
      <c r="M79">
        <f t="shared" si="26"/>
        <v>4.4367045874304286E-3</v>
      </c>
    </row>
    <row r="80" spans="1:13" x14ac:dyDescent="0.3">
      <c r="A80">
        <v>48</v>
      </c>
      <c r="B80">
        <f t="shared" si="23"/>
        <v>1.5844986787210027E-3</v>
      </c>
      <c r="C80">
        <f t="shared" si="19"/>
        <v>1.5844986787210027E-3</v>
      </c>
      <c r="D80" t="s">
        <v>32</v>
      </c>
      <c r="E80" t="s">
        <v>19</v>
      </c>
      <c r="F80">
        <v>1</v>
      </c>
      <c r="G80">
        <f t="shared" si="24"/>
        <v>90</v>
      </c>
      <c r="I80">
        <v>2100</v>
      </c>
      <c r="J80" t="s">
        <v>25</v>
      </c>
      <c r="K80">
        <f t="shared" si="25"/>
        <v>92.5</v>
      </c>
      <c r="L80" cm="1">
        <f t="array" ref="L80">STOWA2024_NDJF_T(A80*60,K80,I80,J80,"")</f>
        <v>350.60582300402103</v>
      </c>
      <c r="M80">
        <f t="shared" si="26"/>
        <v>2.8522059087094259E-3</v>
      </c>
    </row>
    <row r="81" spans="1:13" x14ac:dyDescent="0.3">
      <c r="A81">
        <v>48</v>
      </c>
      <c r="B81">
        <f t="shared" si="23"/>
        <v>9.9897237612659329E-4</v>
      </c>
      <c r="C81">
        <f t="shared" si="19"/>
        <v>9.9897237612659329E-4</v>
      </c>
      <c r="D81" t="s">
        <v>32</v>
      </c>
      <c r="E81" t="s">
        <v>19</v>
      </c>
      <c r="F81">
        <v>1</v>
      </c>
      <c r="G81">
        <f t="shared" si="24"/>
        <v>95</v>
      </c>
      <c r="I81">
        <v>2100</v>
      </c>
      <c r="J81" t="s">
        <v>25</v>
      </c>
      <c r="K81">
        <f t="shared" si="25"/>
        <v>97.5</v>
      </c>
      <c r="L81" cm="1">
        <f t="array" ref="L81">STOWA2024_NDJF_T(A81*60,K81,I81,J81,"")</f>
        <v>539.59740228006251</v>
      </c>
      <c r="M81">
        <f t="shared" si="26"/>
        <v>1.8532335325828326E-3</v>
      </c>
    </row>
    <row r="82" spans="1:13" x14ac:dyDescent="0.3">
      <c r="A82">
        <v>48</v>
      </c>
      <c r="B82">
        <f t="shared" si="23"/>
        <v>6.3677518079862327E-4</v>
      </c>
      <c r="C82">
        <f t="shared" si="19"/>
        <v>6.3677518079862327E-4</v>
      </c>
      <c r="D82" t="s">
        <v>32</v>
      </c>
      <c r="E82" t="s">
        <v>19</v>
      </c>
      <c r="F82">
        <v>1</v>
      </c>
      <c r="G82">
        <f t="shared" si="24"/>
        <v>100</v>
      </c>
      <c r="I82">
        <v>2100</v>
      </c>
      <c r="J82" t="s">
        <v>25</v>
      </c>
      <c r="K82">
        <f t="shared" si="25"/>
        <v>102.5</v>
      </c>
      <c r="L82" cm="1">
        <f t="array" ref="L82">STOWA2024_NDJF_T(A82*60,K82,I82,J82,"")</f>
        <v>822.05855920449346</v>
      </c>
      <c r="M82">
        <f t="shared" si="26"/>
        <v>1.2164583517842093E-3</v>
      </c>
    </row>
    <row r="83" spans="1:13" x14ac:dyDescent="0.3">
      <c r="A83">
        <v>48</v>
      </c>
      <c r="B83">
        <f t="shared" si="23"/>
        <v>4.1019820405654506E-4</v>
      </c>
      <c r="C83">
        <f t="shared" si="19"/>
        <v>4.1019820405654506E-4</v>
      </c>
      <c r="D83" t="s">
        <v>32</v>
      </c>
      <c r="E83" t="s">
        <v>19</v>
      </c>
      <c r="F83">
        <v>1</v>
      </c>
      <c r="G83">
        <f t="shared" si="24"/>
        <v>105</v>
      </c>
      <c r="I83">
        <v>2100</v>
      </c>
      <c r="J83" t="s">
        <v>25</v>
      </c>
      <c r="K83">
        <f t="shared" si="25"/>
        <v>107.5</v>
      </c>
      <c r="L83" cm="1">
        <f t="array" ref="L83">STOWA2024_NDJF_T(A83*60,K83,I83,J83,"")</f>
        <v>1240.2944667653057</v>
      </c>
      <c r="M83">
        <f t="shared" si="26"/>
        <v>8.0626014772766424E-4</v>
      </c>
    </row>
    <row r="84" spans="1:13" x14ac:dyDescent="0.3">
      <c r="A84">
        <v>48</v>
      </c>
      <c r="B84">
        <f t="shared" si="23"/>
        <v>2.6690549354733886E-4</v>
      </c>
      <c r="C84">
        <f t="shared" si="19"/>
        <v>2.6690549354733886E-4</v>
      </c>
      <c r="D84" t="s">
        <v>32</v>
      </c>
      <c r="E84" t="s">
        <v>19</v>
      </c>
      <c r="F84">
        <v>1</v>
      </c>
      <c r="G84">
        <f t="shared" si="24"/>
        <v>110</v>
      </c>
      <c r="I84">
        <v>2100</v>
      </c>
      <c r="J84" t="s">
        <v>25</v>
      </c>
      <c r="K84">
        <f t="shared" si="25"/>
        <v>112.5</v>
      </c>
      <c r="L84" cm="1">
        <f t="array" ref="L84">STOWA2024_NDJF_T(A84*60,K84,I84,J84,"")</f>
        <v>1854.067619977679</v>
      </c>
      <c r="M84">
        <f t="shared" si="26"/>
        <v>5.3935465418032539E-4</v>
      </c>
    </row>
    <row r="85" spans="1:13" x14ac:dyDescent="0.3">
      <c r="A85">
        <v>48</v>
      </c>
      <c r="B85">
        <f t="shared" si="23"/>
        <v>1.7533830989753963E-4</v>
      </c>
      <c r="C85">
        <f t="shared" si="19"/>
        <v>1.7533830989753963E-4</v>
      </c>
      <c r="D85" t="s">
        <v>32</v>
      </c>
      <c r="E85" t="s">
        <v>19</v>
      </c>
      <c r="F85">
        <v>1</v>
      </c>
      <c r="G85">
        <f t="shared" si="24"/>
        <v>115</v>
      </c>
      <c r="I85">
        <v>2100</v>
      </c>
      <c r="J85" t="s">
        <v>25</v>
      </c>
      <c r="K85">
        <f t="shared" si="25"/>
        <v>117.5</v>
      </c>
      <c r="L85" cm="1">
        <f t="array" ref="L85">STOWA2024_NDJF_T(A85*60,K85,I85,J85,"")</f>
        <v>2747.129395989843</v>
      </c>
      <c r="M85">
        <f t="shared" si="26"/>
        <v>3.6401634428278576E-4</v>
      </c>
    </row>
    <row r="86" spans="1:13" x14ac:dyDescent="0.3">
      <c r="A86">
        <v>48</v>
      </c>
      <c r="B86">
        <f t="shared" si="23"/>
        <v>1.1624971729733477E-4</v>
      </c>
      <c r="C86">
        <f t="shared" si="19"/>
        <v>1.1624971729733477E-4</v>
      </c>
      <c r="D86" t="s">
        <v>32</v>
      </c>
      <c r="E86" t="s">
        <v>19</v>
      </c>
      <c r="F86">
        <v>1</v>
      </c>
      <c r="G86">
        <f t="shared" si="24"/>
        <v>120</v>
      </c>
      <c r="I86">
        <v>2100</v>
      </c>
      <c r="J86" t="s">
        <v>25</v>
      </c>
      <c r="K86">
        <f t="shared" si="25"/>
        <v>122.5</v>
      </c>
      <c r="L86" cm="1">
        <f t="array" ref="L86">STOWA2024_NDJF_T(A86*60,K86,I86,J86,"")</f>
        <v>4036.0560748914772</v>
      </c>
      <c r="M86">
        <f t="shared" si="26"/>
        <v>2.4776662698545098E-4</v>
      </c>
    </row>
    <row r="87" spans="1:13" x14ac:dyDescent="0.3">
      <c r="A87">
        <v>48</v>
      </c>
      <c r="B87">
        <f t="shared" si="23"/>
        <v>7.7751228399736415E-5</v>
      </c>
      <c r="C87">
        <f t="shared" si="19"/>
        <v>7.7751228399736415E-5</v>
      </c>
      <c r="D87" t="s">
        <v>32</v>
      </c>
      <c r="E87" t="s">
        <v>19</v>
      </c>
      <c r="F87">
        <v>1</v>
      </c>
      <c r="G87">
        <f t="shared" si="24"/>
        <v>125</v>
      </c>
      <c r="I87">
        <v>2100</v>
      </c>
      <c r="J87" t="s">
        <v>25</v>
      </c>
      <c r="K87">
        <f t="shared" si="25"/>
        <v>127.5</v>
      </c>
      <c r="L87" cm="1">
        <f t="array" ref="L87">STOWA2024_NDJF_T(A87*60,K87,I87,J87,"")</f>
        <v>5881.820166400059</v>
      </c>
      <c r="M87">
        <f t="shared" si="26"/>
        <v>1.7001539858571457E-4</v>
      </c>
    </row>
    <row r="88" spans="1:13" x14ac:dyDescent="0.3">
      <c r="A88">
        <v>48</v>
      </c>
      <c r="B88">
        <f t="shared" si="23"/>
        <v>5.2440577864840268E-5</v>
      </c>
      <c r="C88">
        <f t="shared" si="19"/>
        <v>5.2440577864840268E-5</v>
      </c>
      <c r="D88" t="s">
        <v>32</v>
      </c>
      <c r="E88" t="s">
        <v>19</v>
      </c>
      <c r="F88">
        <v>1</v>
      </c>
      <c r="G88">
        <f t="shared" si="24"/>
        <v>130</v>
      </c>
      <c r="I88">
        <v>2100</v>
      </c>
      <c r="J88" t="s">
        <v>25</v>
      </c>
      <c r="K88">
        <f t="shared" si="25"/>
        <v>132.5</v>
      </c>
      <c r="L88" cm="1">
        <f t="array" ref="L88">STOWA2024_NDJF_T(A88*60,K88,I88,J88,"")</f>
        <v>8505.2224096009995</v>
      </c>
      <c r="M88">
        <f t="shared" si="26"/>
        <v>1.175748207208743E-4</v>
      </c>
    </row>
    <row r="89" spans="1:13" x14ac:dyDescent="0.3">
      <c r="A89">
        <v>48</v>
      </c>
      <c r="B89">
        <f t="shared" si="23"/>
        <v>3.5656904986636315E-5</v>
      </c>
      <c r="C89">
        <f t="shared" si="19"/>
        <v>3.5656904986636315E-5</v>
      </c>
      <c r="D89" t="s">
        <v>32</v>
      </c>
      <c r="E89" t="s">
        <v>19</v>
      </c>
      <c r="F89">
        <v>1</v>
      </c>
      <c r="G89">
        <f t="shared" si="24"/>
        <v>135</v>
      </c>
      <c r="I89">
        <v>2100</v>
      </c>
      <c r="J89" t="s">
        <v>25</v>
      </c>
      <c r="K89">
        <f t="shared" si="25"/>
        <v>137.5</v>
      </c>
      <c r="L89" cm="1">
        <f t="array" ref="L89">STOWA2024_NDJF_T(A89*60,K89,I89,J89,"")</f>
        <v>12207.341837703094</v>
      </c>
      <c r="M89">
        <f t="shared" si="26"/>
        <v>8.1917915734237986E-5</v>
      </c>
    </row>
    <row r="90" spans="1:13" x14ac:dyDescent="0.3">
      <c r="A90">
        <v>48</v>
      </c>
      <c r="B90">
        <f t="shared" si="23"/>
        <v>2.4432373021119926E-5</v>
      </c>
      <c r="C90">
        <f t="shared" si="19"/>
        <v>2.4432373021119926E-5</v>
      </c>
      <c r="D90" t="s">
        <v>32</v>
      </c>
      <c r="E90" t="s">
        <v>19</v>
      </c>
      <c r="F90">
        <v>1</v>
      </c>
      <c r="G90">
        <f t="shared" si="24"/>
        <v>140</v>
      </c>
      <c r="I90">
        <v>2100</v>
      </c>
      <c r="J90" t="s">
        <v>25</v>
      </c>
      <c r="K90">
        <f t="shared" si="25"/>
        <v>142.5</v>
      </c>
      <c r="L90" cm="1">
        <f t="array" ref="L90">STOWA2024_NDJF_T(A90*60,K90,I90,J90,"")</f>
        <v>17395.678161907697</v>
      </c>
      <c r="M90">
        <f t="shared" si="26"/>
        <v>5.748554271311806E-5</v>
      </c>
    </row>
    <row r="91" spans="1:13" x14ac:dyDescent="0.3">
      <c r="A91">
        <v>48</v>
      </c>
      <c r="B91">
        <f t="shared" si="23"/>
        <v>1.6866482243823797E-5</v>
      </c>
      <c r="C91">
        <f t="shared" si="19"/>
        <v>1.6866482243823797E-5</v>
      </c>
      <c r="D91" t="s">
        <v>32</v>
      </c>
      <c r="E91" t="s">
        <v>19</v>
      </c>
      <c r="F91">
        <v>1</v>
      </c>
      <c r="G91">
        <f t="shared" si="24"/>
        <v>145</v>
      </c>
      <c r="I91">
        <v>2100</v>
      </c>
      <c r="J91" t="s">
        <v>25</v>
      </c>
      <c r="K91">
        <f t="shared" si="25"/>
        <v>147.5</v>
      </c>
      <c r="L91" cm="1">
        <f t="array" ref="L91">STOWA2024_NDJF_T(A91*60,K91,I91,J91,"")</f>
        <v>24618.984005204751</v>
      </c>
      <c r="M91">
        <f t="shared" si="26"/>
        <v>4.0619060469294264E-5</v>
      </c>
    </row>
    <row r="92" spans="1:13" x14ac:dyDescent="0.3">
      <c r="A92">
        <v>48</v>
      </c>
      <c r="B92">
        <f t="shared" si="23"/>
        <v>1.1727003316514684E-5</v>
      </c>
      <c r="C92">
        <f t="shared" si="19"/>
        <v>1.1727003316514684E-5</v>
      </c>
      <c r="D92" t="s">
        <v>32</v>
      </c>
      <c r="E92" t="s">
        <v>19</v>
      </c>
      <c r="F92">
        <v>1</v>
      </c>
      <c r="G92">
        <f t="shared" si="24"/>
        <v>150</v>
      </c>
      <c r="I92">
        <v>2100</v>
      </c>
      <c r="J92" t="s">
        <v>25</v>
      </c>
      <c r="K92">
        <f t="shared" si="25"/>
        <v>152.5</v>
      </c>
      <c r="L92" cm="1">
        <f t="array" ref="L92">STOWA2024_NDJF_T(A92*60,K92,I92,J92,"")</f>
        <v>34611.588739149171</v>
      </c>
      <c r="M92">
        <f t="shared" si="26"/>
        <v>2.889205715277958E-5</v>
      </c>
    </row>
    <row r="93" spans="1:13" x14ac:dyDescent="0.3">
      <c r="A93">
        <v>48</v>
      </c>
      <c r="B93">
        <f t="shared" si="23"/>
        <v>8.2098596170020027E-6</v>
      </c>
      <c r="C93">
        <f t="shared" si="19"/>
        <v>8.2098596170020027E-6</v>
      </c>
      <c r="D93" t="s">
        <v>32</v>
      </c>
      <c r="E93" t="s">
        <v>19</v>
      </c>
      <c r="F93">
        <v>1</v>
      </c>
      <c r="G93">
        <f t="shared" si="24"/>
        <v>155</v>
      </c>
      <c r="I93">
        <v>2100</v>
      </c>
      <c r="J93" t="s">
        <v>25</v>
      </c>
      <c r="K93">
        <f t="shared" si="25"/>
        <v>157.5</v>
      </c>
      <c r="L93" cm="1">
        <f t="array" ref="L93">STOWA2024_NDJF_T(A93*60,K93,I93,J93,"")</f>
        <v>48350.76148316091</v>
      </c>
      <c r="M93">
        <f t="shared" si="26"/>
        <v>2.0682197535777577E-5</v>
      </c>
    </row>
    <row r="94" spans="1:13" x14ac:dyDescent="0.3">
      <c r="A94">
        <v>48</v>
      </c>
      <c r="B94" s="1">
        <f>M93</f>
        <v>2.0682197535777577E-5</v>
      </c>
      <c r="C94">
        <f t="shared" si="19"/>
        <v>2.0682197535777577E-5</v>
      </c>
      <c r="D94" t="s">
        <v>32</v>
      </c>
      <c r="E94" t="s">
        <v>19</v>
      </c>
      <c r="F94">
        <v>1</v>
      </c>
      <c r="G94">
        <f t="shared" si="24"/>
        <v>160</v>
      </c>
      <c r="I94">
        <v>2100</v>
      </c>
      <c r="J94" t="s">
        <v>25</v>
      </c>
      <c r="K94" s="1">
        <v>999</v>
      </c>
      <c r="L94" cm="1">
        <f t="array" ref="L94">STOWA2024_NDJF_T(A94*60,K94,I94,J94,"")</f>
        <v>5783180162523653</v>
      </c>
      <c r="M94">
        <f>1/L94</f>
        <v>1.7291524246127272E-16</v>
      </c>
    </row>
    <row r="95" spans="1:13" x14ac:dyDescent="0.3">
      <c r="A95">
        <v>96</v>
      </c>
      <c r="B95" s="1">
        <f>365.25*24/A95 - M95</f>
        <v>64.833196842404988</v>
      </c>
      <c r="C95">
        <f>B95</f>
        <v>64.833196842404988</v>
      </c>
      <c r="D95" t="s">
        <v>32</v>
      </c>
      <c r="E95" t="s">
        <v>19</v>
      </c>
      <c r="F95">
        <v>1</v>
      </c>
      <c r="G95">
        <v>10</v>
      </c>
      <c r="I95">
        <v>2100</v>
      </c>
      <c r="J95" t="s">
        <v>25</v>
      </c>
      <c r="K95" s="1">
        <v>12.5</v>
      </c>
      <c r="L95" cm="1">
        <f t="array" ref="L95">STOWA2024_NDJF_T(A95*60,K95,I95,J95,"")</f>
        <v>3.7765344278449103E-2</v>
      </c>
      <c r="M95">
        <f>1/L95</f>
        <v>26.479303157595009</v>
      </c>
    </row>
    <row r="96" spans="1:13" x14ac:dyDescent="0.3">
      <c r="A96">
        <v>96</v>
      </c>
      <c r="B96">
        <f t="shared" ref="B96:B100" si="27">M95-M96</f>
        <v>10.024436676477837</v>
      </c>
      <c r="C96">
        <f t="shared" ref="C96:C125" si="28">B96</f>
        <v>10.024436676477837</v>
      </c>
      <c r="D96" t="s">
        <v>32</v>
      </c>
      <c r="E96" t="s">
        <v>19</v>
      </c>
      <c r="F96">
        <v>1</v>
      </c>
      <c r="G96">
        <f t="shared" ref="G96:G100" si="29">G95+5</f>
        <v>15</v>
      </c>
      <c r="I96">
        <v>2100</v>
      </c>
      <c r="J96" t="s">
        <v>25</v>
      </c>
      <c r="K96">
        <f t="shared" ref="K96:K100" si="30">AVERAGE(G96:G97)</f>
        <v>17.5</v>
      </c>
      <c r="L96" cm="1">
        <f t="array" ref="L96">STOWA2024_NDJF_T(A96*60,K96,I96,J96,"")</f>
        <v>6.0772295001454597E-2</v>
      </c>
      <c r="M96">
        <f t="shared" ref="M96:M100" si="31">1/L96</f>
        <v>16.454866481117172</v>
      </c>
    </row>
    <row r="97" spans="1:13" x14ac:dyDescent="0.3">
      <c r="A97">
        <v>96</v>
      </c>
      <c r="B97">
        <f t="shared" si="27"/>
        <v>6.1788332559850083</v>
      </c>
      <c r="C97">
        <f t="shared" si="28"/>
        <v>6.1788332559850083</v>
      </c>
      <c r="D97" t="s">
        <v>32</v>
      </c>
      <c r="E97" t="s">
        <v>19</v>
      </c>
      <c r="F97">
        <v>1</v>
      </c>
      <c r="G97">
        <f t="shared" si="29"/>
        <v>20</v>
      </c>
      <c r="I97">
        <v>2100</v>
      </c>
      <c r="J97" t="s">
        <v>25</v>
      </c>
      <c r="K97">
        <f t="shared" si="30"/>
        <v>22.5</v>
      </c>
      <c r="L97" cm="1">
        <f t="array" ref="L97">STOWA2024_NDJF_T(A97*60,K97,I97,J97,"")</f>
        <v>9.7313815369367757E-2</v>
      </c>
      <c r="M97">
        <f t="shared" si="31"/>
        <v>10.276033225132164</v>
      </c>
    </row>
    <row r="98" spans="1:13" x14ac:dyDescent="0.3">
      <c r="A98">
        <v>96</v>
      </c>
      <c r="B98">
        <f t="shared" si="27"/>
        <v>3.8277309474035777</v>
      </c>
      <c r="C98">
        <f t="shared" si="28"/>
        <v>3.8277309474035777</v>
      </c>
      <c r="D98" t="s">
        <v>32</v>
      </c>
      <c r="E98" t="s">
        <v>19</v>
      </c>
      <c r="F98">
        <v>1</v>
      </c>
      <c r="G98">
        <f t="shared" si="29"/>
        <v>25</v>
      </c>
      <c r="I98">
        <v>2100</v>
      </c>
      <c r="J98" t="s">
        <v>25</v>
      </c>
      <c r="K98">
        <f t="shared" si="30"/>
        <v>27.5</v>
      </c>
      <c r="L98" cm="1">
        <f t="array" ref="L98">STOWA2024_NDJF_T(A98*60,K98,I98,J98,"")</f>
        <v>0.15507957861309349</v>
      </c>
      <c r="M98">
        <f t="shared" si="31"/>
        <v>6.4483022777285859</v>
      </c>
    </row>
    <row r="99" spans="1:13" x14ac:dyDescent="0.3">
      <c r="A99">
        <v>96</v>
      </c>
      <c r="B99">
        <f t="shared" si="27"/>
        <v>2.3826717192237794</v>
      </c>
      <c r="C99">
        <f t="shared" si="28"/>
        <v>2.3826717192237794</v>
      </c>
      <c r="D99" t="s">
        <v>32</v>
      </c>
      <c r="E99" t="s">
        <v>19</v>
      </c>
      <c r="F99">
        <v>1</v>
      </c>
      <c r="G99">
        <f t="shared" si="29"/>
        <v>30</v>
      </c>
      <c r="I99">
        <v>2100</v>
      </c>
      <c r="J99" t="s">
        <v>25</v>
      </c>
      <c r="K99">
        <f t="shared" si="30"/>
        <v>32.5</v>
      </c>
      <c r="L99" cm="1">
        <f t="array" ref="L99">STOWA2024_NDJF_T(A99*60,K99,I99,J99,"")</f>
        <v>0.24596430630129959</v>
      </c>
      <c r="M99">
        <f t="shared" si="31"/>
        <v>4.0656305585048065</v>
      </c>
    </row>
    <row r="100" spans="1:13" x14ac:dyDescent="0.3">
      <c r="A100">
        <v>96</v>
      </c>
      <c r="B100">
        <f t="shared" si="27"/>
        <v>1.4903716206538289</v>
      </c>
      <c r="C100">
        <f t="shared" si="28"/>
        <v>1.4903716206538289</v>
      </c>
      <c r="D100" t="s">
        <v>32</v>
      </c>
      <c r="E100" t="s">
        <v>19</v>
      </c>
      <c r="F100">
        <v>1</v>
      </c>
      <c r="G100">
        <f t="shared" si="29"/>
        <v>35</v>
      </c>
      <c r="I100">
        <v>2100</v>
      </c>
      <c r="J100" t="s">
        <v>25</v>
      </c>
      <c r="K100">
        <f t="shared" si="30"/>
        <v>37.5</v>
      </c>
      <c r="L100" cm="1">
        <f t="array" ref="L100">STOWA2024_NDJF_T(A100*60,K100,I100,J100,"")</f>
        <v>0.38831046668824998</v>
      </c>
      <c r="M100">
        <f t="shared" si="31"/>
        <v>2.5752589378509776</v>
      </c>
    </row>
    <row r="101" spans="1:13" x14ac:dyDescent="0.3">
      <c r="A101">
        <v>96</v>
      </c>
      <c r="B101">
        <f>M100-M101</f>
        <v>0.93662256139144184</v>
      </c>
      <c r="C101">
        <f t="shared" si="28"/>
        <v>0.93662256139144184</v>
      </c>
      <c r="D101" t="s">
        <v>32</v>
      </c>
      <c r="E101" t="s">
        <v>19</v>
      </c>
      <c r="F101">
        <v>1</v>
      </c>
      <c r="G101">
        <f>G100+5</f>
        <v>40</v>
      </c>
      <c r="I101">
        <v>2100</v>
      </c>
      <c r="J101" t="s">
        <v>25</v>
      </c>
      <c r="K101">
        <f>AVERAGE(G101:G102)</f>
        <v>42.5</v>
      </c>
      <c r="L101" cm="1">
        <f t="array" ref="L101">STOWA2024_NDJF_T(A101*60,K101,I101,J101,"")</f>
        <v>0.61026351810925628</v>
      </c>
      <c r="M101">
        <f>1/L101</f>
        <v>1.6386363764595357</v>
      </c>
    </row>
    <row r="102" spans="1:13" x14ac:dyDescent="0.3">
      <c r="A102">
        <v>96</v>
      </c>
      <c r="B102">
        <f t="shared" ref="B102:B124" si="32">M101-M102</f>
        <v>0.59130686642532293</v>
      </c>
      <c r="C102">
        <f t="shared" si="28"/>
        <v>0.59130686642532293</v>
      </c>
      <c r="D102" t="s">
        <v>32</v>
      </c>
      <c r="E102" t="s">
        <v>19</v>
      </c>
      <c r="F102">
        <v>1</v>
      </c>
      <c r="G102">
        <f t="shared" ref="G102:G125" si="33">G101+5</f>
        <v>45</v>
      </c>
      <c r="I102">
        <v>2100</v>
      </c>
      <c r="J102" t="s">
        <v>25</v>
      </c>
      <c r="K102">
        <f t="shared" ref="K102:K124" si="34">AVERAGE(G102:G103)</f>
        <v>47.5</v>
      </c>
      <c r="L102" cm="1">
        <f t="array" ref="L102">STOWA2024_NDJF_T(A102*60,K102,I102,J102,"")</f>
        <v>0.95480934168209697</v>
      </c>
      <c r="M102">
        <f t="shared" ref="M102:M124" si="35">1/L102</f>
        <v>1.0473295100342128</v>
      </c>
    </row>
    <row r="103" spans="1:13" x14ac:dyDescent="0.3">
      <c r="A103">
        <v>96</v>
      </c>
      <c r="B103">
        <f t="shared" si="32"/>
        <v>0.37494545773422649</v>
      </c>
      <c r="C103">
        <f t="shared" si="28"/>
        <v>0.37494545773422649</v>
      </c>
      <c r="D103" t="s">
        <v>32</v>
      </c>
      <c r="E103" t="s">
        <v>19</v>
      </c>
      <c r="F103">
        <v>1</v>
      </c>
      <c r="G103">
        <f t="shared" si="33"/>
        <v>50</v>
      </c>
      <c r="I103">
        <v>2100</v>
      </c>
      <c r="J103" t="s">
        <v>25</v>
      </c>
      <c r="K103">
        <f t="shared" si="34"/>
        <v>52.5</v>
      </c>
      <c r="L103" cm="1">
        <f t="array" ref="L103">STOWA2024_NDJF_T(A103*60,K103,I103,J103,"")</f>
        <v>1.4872452679080597</v>
      </c>
      <c r="M103">
        <f t="shared" si="35"/>
        <v>0.67238405229998632</v>
      </c>
    </row>
    <row r="104" spans="1:13" x14ac:dyDescent="0.3">
      <c r="A104">
        <v>96</v>
      </c>
      <c r="B104">
        <f t="shared" si="32"/>
        <v>0.23889765750454323</v>
      </c>
      <c r="C104">
        <f t="shared" si="28"/>
        <v>0.23889765750454323</v>
      </c>
      <c r="D104" t="s">
        <v>32</v>
      </c>
      <c r="E104" t="s">
        <v>19</v>
      </c>
      <c r="F104">
        <v>1</v>
      </c>
      <c r="G104">
        <f t="shared" si="33"/>
        <v>55</v>
      </c>
      <c r="I104">
        <v>2100</v>
      </c>
      <c r="J104" t="s">
        <v>25</v>
      </c>
      <c r="K104">
        <f t="shared" si="34"/>
        <v>57.5</v>
      </c>
      <c r="L104" cm="1">
        <f t="array" ref="L104">STOWA2024_NDJF_T(A104*60,K104,I104,J104,"")</f>
        <v>2.3068774752939771</v>
      </c>
      <c r="M104">
        <f t="shared" si="35"/>
        <v>0.4334863947954431</v>
      </c>
    </row>
    <row r="105" spans="1:13" x14ac:dyDescent="0.3">
      <c r="A105">
        <v>96</v>
      </c>
      <c r="B105">
        <f t="shared" si="32"/>
        <v>0.15284505583207542</v>
      </c>
      <c r="C105">
        <f t="shared" si="28"/>
        <v>0.15284505583207542</v>
      </c>
      <c r="D105" t="s">
        <v>32</v>
      </c>
      <c r="E105" t="s">
        <v>19</v>
      </c>
      <c r="F105">
        <v>1</v>
      </c>
      <c r="G105">
        <f t="shared" si="33"/>
        <v>60</v>
      </c>
      <c r="I105">
        <v>2100</v>
      </c>
      <c r="J105" t="s">
        <v>25</v>
      </c>
      <c r="K105">
        <f t="shared" si="34"/>
        <v>62.5</v>
      </c>
      <c r="L105" cm="1">
        <f t="array" ref="L105">STOWA2024_NDJF_T(A105*60,K105,I105,J105,"")</f>
        <v>3.5632669217364685</v>
      </c>
      <c r="M105">
        <f t="shared" si="35"/>
        <v>0.28064133896336768</v>
      </c>
    </row>
    <row r="106" spans="1:13" x14ac:dyDescent="0.3">
      <c r="A106">
        <v>96</v>
      </c>
      <c r="B106">
        <f t="shared" si="32"/>
        <v>9.8201537794498722E-2</v>
      </c>
      <c r="C106">
        <f t="shared" si="28"/>
        <v>9.8201537794498722E-2</v>
      </c>
      <c r="D106" t="s">
        <v>32</v>
      </c>
      <c r="E106" t="s">
        <v>19</v>
      </c>
      <c r="F106">
        <v>1</v>
      </c>
      <c r="G106">
        <f t="shared" si="33"/>
        <v>65</v>
      </c>
      <c r="I106">
        <v>2100</v>
      </c>
      <c r="J106" t="s">
        <v>25</v>
      </c>
      <c r="K106">
        <f t="shared" si="34"/>
        <v>67.5</v>
      </c>
      <c r="L106" cm="1">
        <f t="array" ref="L106">STOWA2024_NDJF_T(A106*60,K106,I106,J106,"")</f>
        <v>5.4812600846587491</v>
      </c>
      <c r="M106">
        <f t="shared" si="35"/>
        <v>0.18243980116886896</v>
      </c>
    </row>
    <row r="107" spans="1:13" x14ac:dyDescent="0.3">
      <c r="A107">
        <v>96</v>
      </c>
      <c r="B107">
        <f t="shared" si="32"/>
        <v>6.3357774744536355E-2</v>
      </c>
      <c r="C107">
        <f t="shared" si="28"/>
        <v>6.3357774744536355E-2</v>
      </c>
      <c r="D107" t="s">
        <v>32</v>
      </c>
      <c r="E107" t="s">
        <v>19</v>
      </c>
      <c r="F107">
        <v>1</v>
      </c>
      <c r="G107">
        <f t="shared" si="33"/>
        <v>70</v>
      </c>
      <c r="I107">
        <v>2100</v>
      </c>
      <c r="J107" t="s">
        <v>25</v>
      </c>
      <c r="K107">
        <f t="shared" si="34"/>
        <v>72.5</v>
      </c>
      <c r="L107" cm="1">
        <f t="array" ref="L107">STOWA2024_NDJF_T(A107*60,K107,I107,J107,"")</f>
        <v>8.397572916979394</v>
      </c>
      <c r="M107">
        <f t="shared" si="35"/>
        <v>0.1190820264243326</v>
      </c>
    </row>
    <row r="108" spans="1:13" x14ac:dyDescent="0.3">
      <c r="A108">
        <v>96</v>
      </c>
      <c r="B108">
        <f t="shared" si="32"/>
        <v>4.1046856240360891E-2</v>
      </c>
      <c r="C108">
        <f t="shared" si="28"/>
        <v>4.1046856240360891E-2</v>
      </c>
      <c r="D108" t="s">
        <v>32</v>
      </c>
      <c r="E108" t="s">
        <v>19</v>
      </c>
      <c r="F108">
        <v>1</v>
      </c>
      <c r="G108">
        <f t="shared" si="33"/>
        <v>75</v>
      </c>
      <c r="I108">
        <v>2100</v>
      </c>
      <c r="J108" t="s">
        <v>25</v>
      </c>
      <c r="K108">
        <f t="shared" si="34"/>
        <v>77.5</v>
      </c>
      <c r="L108" cm="1">
        <f t="array" ref="L108">STOWA2024_NDJF_T(A108*60,K108,I108,J108,"")</f>
        <v>12.814734659288259</v>
      </c>
      <c r="M108">
        <f t="shared" si="35"/>
        <v>7.8035170183971714E-2</v>
      </c>
    </row>
    <row r="109" spans="1:13" x14ac:dyDescent="0.3">
      <c r="A109">
        <v>96</v>
      </c>
      <c r="B109">
        <f t="shared" si="32"/>
        <v>2.6698780986317283E-2</v>
      </c>
      <c r="C109">
        <f t="shared" si="28"/>
        <v>2.6698780986317283E-2</v>
      </c>
      <c r="D109" t="s">
        <v>32</v>
      </c>
      <c r="E109" t="s">
        <v>19</v>
      </c>
      <c r="F109">
        <v>1</v>
      </c>
      <c r="G109">
        <f t="shared" si="33"/>
        <v>80</v>
      </c>
      <c r="I109">
        <v>2100</v>
      </c>
      <c r="J109" t="s">
        <v>25</v>
      </c>
      <c r="K109">
        <f t="shared" si="34"/>
        <v>82.5</v>
      </c>
      <c r="L109" cm="1">
        <f t="array" ref="L109">STOWA2024_NDJF_T(A109*60,K109,I109,J109,"")</f>
        <v>19.47935987764582</v>
      </c>
      <c r="M109">
        <f t="shared" si="35"/>
        <v>5.1336389197654431E-2</v>
      </c>
    </row>
    <row r="110" spans="1:13" x14ac:dyDescent="0.3">
      <c r="A110">
        <v>96</v>
      </c>
      <c r="B110">
        <f t="shared" si="32"/>
        <v>1.7434504966918597E-2</v>
      </c>
      <c r="C110">
        <f t="shared" si="28"/>
        <v>1.7434504966918597E-2</v>
      </c>
      <c r="D110" t="s">
        <v>32</v>
      </c>
      <c r="E110" t="s">
        <v>19</v>
      </c>
      <c r="F110">
        <v>1</v>
      </c>
      <c r="G110">
        <f t="shared" si="33"/>
        <v>85</v>
      </c>
      <c r="I110">
        <v>2100</v>
      </c>
      <c r="J110" t="s">
        <v>25</v>
      </c>
      <c r="K110">
        <f t="shared" si="34"/>
        <v>87.5</v>
      </c>
      <c r="L110" cm="1">
        <f t="array" ref="L110">STOWA2024_NDJF_T(A110*60,K110,I110,J110,"")</f>
        <v>29.496885577037887</v>
      </c>
      <c r="M110">
        <f t="shared" si="35"/>
        <v>3.3901884230735833E-2</v>
      </c>
    </row>
    <row r="111" spans="1:13" x14ac:dyDescent="0.3">
      <c r="A111">
        <v>96</v>
      </c>
      <c r="B111">
        <f t="shared" si="32"/>
        <v>1.1429348314983739E-2</v>
      </c>
      <c r="C111">
        <f t="shared" si="28"/>
        <v>1.1429348314983739E-2</v>
      </c>
      <c r="D111" t="s">
        <v>32</v>
      </c>
      <c r="E111" t="s">
        <v>19</v>
      </c>
      <c r="F111">
        <v>1</v>
      </c>
      <c r="G111">
        <f t="shared" si="33"/>
        <v>90</v>
      </c>
      <c r="I111">
        <v>2100</v>
      </c>
      <c r="J111" t="s">
        <v>25</v>
      </c>
      <c r="K111">
        <f t="shared" si="34"/>
        <v>92.5</v>
      </c>
      <c r="L111" cm="1">
        <f t="array" ref="L111">STOWA2024_NDJF_T(A111*60,K111,I111,J111,"")</f>
        <v>44.498760787341823</v>
      </c>
      <c r="M111">
        <f t="shared" si="35"/>
        <v>2.2472535915752094E-2</v>
      </c>
    </row>
    <row r="112" spans="1:13" x14ac:dyDescent="0.3">
      <c r="A112">
        <v>96</v>
      </c>
      <c r="B112">
        <f t="shared" si="32"/>
        <v>7.5212923733623555E-3</v>
      </c>
      <c r="C112">
        <f t="shared" si="28"/>
        <v>7.5212923733623555E-3</v>
      </c>
      <c r="D112" t="s">
        <v>32</v>
      </c>
      <c r="E112" t="s">
        <v>19</v>
      </c>
      <c r="F112">
        <v>1</v>
      </c>
      <c r="G112">
        <f t="shared" si="33"/>
        <v>95</v>
      </c>
      <c r="I112">
        <v>2100</v>
      </c>
      <c r="J112" t="s">
        <v>25</v>
      </c>
      <c r="K112">
        <f t="shared" si="34"/>
        <v>97.5</v>
      </c>
      <c r="L112" cm="1">
        <f t="array" ref="L112">STOWA2024_NDJF_T(A112*60,K112,I112,J112,"")</f>
        <v>66.884068683972799</v>
      </c>
      <c r="M112">
        <f t="shared" si="35"/>
        <v>1.4951243542389739E-2</v>
      </c>
    </row>
    <row r="113" spans="1:13" x14ac:dyDescent="0.3">
      <c r="A113">
        <v>96</v>
      </c>
      <c r="B113">
        <f t="shared" si="32"/>
        <v>4.9678485406091533E-3</v>
      </c>
      <c r="C113">
        <f t="shared" si="28"/>
        <v>4.9678485406091533E-3</v>
      </c>
      <c r="D113" t="s">
        <v>32</v>
      </c>
      <c r="E113" t="s">
        <v>19</v>
      </c>
      <c r="F113">
        <v>1</v>
      </c>
      <c r="G113">
        <f t="shared" si="33"/>
        <v>100</v>
      </c>
      <c r="I113">
        <v>2100</v>
      </c>
      <c r="J113" t="s">
        <v>25</v>
      </c>
      <c r="K113">
        <f t="shared" si="34"/>
        <v>102.5</v>
      </c>
      <c r="L113" cm="1">
        <f t="array" ref="L113">STOWA2024_NDJF_T(A113*60,K113,I113,J113,"")</f>
        <v>100.16632616676445</v>
      </c>
      <c r="M113">
        <f t="shared" si="35"/>
        <v>9.9833950017805852E-3</v>
      </c>
    </row>
    <row r="114" spans="1:13" x14ac:dyDescent="0.3">
      <c r="A114">
        <v>96</v>
      </c>
      <c r="B114">
        <f t="shared" si="32"/>
        <v>3.2934326248302464E-3</v>
      </c>
      <c r="C114">
        <f t="shared" si="28"/>
        <v>3.2934326248302464E-3</v>
      </c>
      <c r="D114" t="s">
        <v>32</v>
      </c>
      <c r="E114" t="s">
        <v>19</v>
      </c>
      <c r="F114">
        <v>1</v>
      </c>
      <c r="G114">
        <f t="shared" si="33"/>
        <v>105</v>
      </c>
      <c r="I114">
        <v>2100</v>
      </c>
      <c r="J114" t="s">
        <v>25</v>
      </c>
      <c r="K114">
        <f t="shared" si="34"/>
        <v>107.5</v>
      </c>
      <c r="L114" cm="1">
        <f t="array" ref="L114">STOWA2024_NDJF_T(A114*60,K114,I114,J114,"")</f>
        <v>149.47767171986044</v>
      </c>
      <c r="M114">
        <f t="shared" si="35"/>
        <v>6.6899623769503388E-3</v>
      </c>
    </row>
    <row r="115" spans="1:13" x14ac:dyDescent="0.3">
      <c r="A115">
        <v>96</v>
      </c>
      <c r="B115">
        <f t="shared" si="32"/>
        <v>2.1912665137576517E-3</v>
      </c>
      <c r="C115">
        <f t="shared" si="28"/>
        <v>2.1912665137576517E-3</v>
      </c>
      <c r="D115" t="s">
        <v>32</v>
      </c>
      <c r="E115" t="s">
        <v>19</v>
      </c>
      <c r="F115">
        <v>1</v>
      </c>
      <c r="G115">
        <f t="shared" si="33"/>
        <v>110</v>
      </c>
      <c r="I115">
        <v>2100</v>
      </c>
      <c r="J115" t="s">
        <v>25</v>
      </c>
      <c r="K115">
        <f t="shared" si="34"/>
        <v>112.5</v>
      </c>
      <c r="L115" cm="1">
        <f t="array" ref="L115">STOWA2024_NDJF_T(A115*60,K115,I115,J115,"")</f>
        <v>222.28664270945143</v>
      </c>
      <c r="M115">
        <f t="shared" si="35"/>
        <v>4.4986958631926871E-3</v>
      </c>
    </row>
    <row r="116" spans="1:13" x14ac:dyDescent="0.3">
      <c r="A116">
        <v>96</v>
      </c>
      <c r="B116">
        <f t="shared" si="32"/>
        <v>1.4631214423862708E-3</v>
      </c>
      <c r="C116">
        <f t="shared" si="28"/>
        <v>1.4631214423862708E-3</v>
      </c>
      <c r="D116" t="s">
        <v>32</v>
      </c>
      <c r="E116" t="s">
        <v>19</v>
      </c>
      <c r="F116">
        <v>1</v>
      </c>
      <c r="G116">
        <f t="shared" si="33"/>
        <v>115</v>
      </c>
      <c r="I116">
        <v>2100</v>
      </c>
      <c r="J116" t="s">
        <v>25</v>
      </c>
      <c r="K116">
        <f t="shared" si="34"/>
        <v>117.5</v>
      </c>
      <c r="L116" cm="1">
        <f t="array" ref="L116">STOWA2024_NDJF_T(A116*60,K116,I116,J116,"")</f>
        <v>329.4269424415379</v>
      </c>
      <c r="M116">
        <f t="shared" si="35"/>
        <v>3.0355744208064163E-3</v>
      </c>
    </row>
    <row r="117" spans="1:13" x14ac:dyDescent="0.3">
      <c r="A117">
        <v>96</v>
      </c>
      <c r="B117">
        <f t="shared" si="32"/>
        <v>9.8034238908593875E-4</v>
      </c>
      <c r="C117">
        <f t="shared" si="28"/>
        <v>9.8034238908593875E-4</v>
      </c>
      <c r="D117" t="s">
        <v>32</v>
      </c>
      <c r="E117" t="s">
        <v>19</v>
      </c>
      <c r="F117">
        <v>1</v>
      </c>
      <c r="G117">
        <f t="shared" si="33"/>
        <v>120</v>
      </c>
      <c r="I117">
        <v>2100</v>
      </c>
      <c r="J117" t="s">
        <v>25</v>
      </c>
      <c r="K117">
        <f t="shared" si="34"/>
        <v>122.5</v>
      </c>
      <c r="L117" cm="1">
        <f t="array" ref="L117">STOWA2024_NDJF_T(A117*60,K117,I117,J117,"")</f>
        <v>486.56306663480672</v>
      </c>
      <c r="M117">
        <f t="shared" si="35"/>
        <v>2.0552320317204775E-3</v>
      </c>
    </row>
    <row r="118" spans="1:13" x14ac:dyDescent="0.3">
      <c r="A118">
        <v>96</v>
      </c>
      <c r="B118">
        <f t="shared" si="32"/>
        <v>6.5911558707718032E-4</v>
      </c>
      <c r="C118">
        <f t="shared" si="28"/>
        <v>6.5911558707718032E-4</v>
      </c>
      <c r="D118" t="s">
        <v>32</v>
      </c>
      <c r="E118" t="s">
        <v>19</v>
      </c>
      <c r="F118">
        <v>1</v>
      </c>
      <c r="G118">
        <f t="shared" si="33"/>
        <v>125</v>
      </c>
      <c r="I118">
        <v>2100</v>
      </c>
      <c r="J118" t="s">
        <v>25</v>
      </c>
      <c r="K118">
        <f t="shared" si="34"/>
        <v>127.5</v>
      </c>
      <c r="L118" cm="1">
        <f t="array" ref="L118">STOWA2024_NDJF_T(A118*60,K118,I118,J118,"")</f>
        <v>716.27263172556957</v>
      </c>
      <c r="M118">
        <f t="shared" si="35"/>
        <v>1.3961164446432972E-3</v>
      </c>
    </row>
    <row r="119" spans="1:13" x14ac:dyDescent="0.3">
      <c r="A119">
        <v>96</v>
      </c>
      <c r="B119">
        <f t="shared" si="32"/>
        <v>4.4463801963965613E-4</v>
      </c>
      <c r="C119">
        <f t="shared" si="28"/>
        <v>4.4463801963965613E-4</v>
      </c>
      <c r="D119" t="s">
        <v>32</v>
      </c>
      <c r="E119" t="s">
        <v>19</v>
      </c>
      <c r="F119">
        <v>1</v>
      </c>
      <c r="G119">
        <f t="shared" si="33"/>
        <v>130</v>
      </c>
      <c r="I119">
        <v>2100</v>
      </c>
      <c r="J119" t="s">
        <v>25</v>
      </c>
      <c r="K119">
        <f t="shared" si="34"/>
        <v>132.5</v>
      </c>
      <c r="L119" cm="1">
        <f t="array" ref="L119">STOWA2024_NDJF_T(A119*60,K119,I119,J119,"")</f>
        <v>1050.9959802779272</v>
      </c>
      <c r="M119">
        <f t="shared" si="35"/>
        <v>9.5147842500364107E-4</v>
      </c>
    </row>
    <row r="120" spans="1:13" x14ac:dyDescent="0.3">
      <c r="A120">
        <v>96</v>
      </c>
      <c r="B120">
        <f t="shared" si="32"/>
        <v>3.0094579085484174E-4</v>
      </c>
      <c r="C120">
        <f t="shared" si="28"/>
        <v>3.0094579085484174E-4</v>
      </c>
      <c r="D120" t="s">
        <v>32</v>
      </c>
      <c r="E120" t="s">
        <v>19</v>
      </c>
      <c r="F120">
        <v>1</v>
      </c>
      <c r="G120">
        <f t="shared" si="33"/>
        <v>135</v>
      </c>
      <c r="I120">
        <v>2100</v>
      </c>
      <c r="J120" t="s">
        <v>25</v>
      </c>
      <c r="K120">
        <f t="shared" si="34"/>
        <v>137.5</v>
      </c>
      <c r="L120" cm="1">
        <f t="array" ref="L120">STOWA2024_NDJF_T(A120*60,K120,I120,J120,"")</f>
        <v>1537.2018981160988</v>
      </c>
      <c r="M120">
        <f t="shared" si="35"/>
        <v>6.5053263414879933E-4</v>
      </c>
    </row>
    <row r="121" spans="1:13" x14ac:dyDescent="0.3">
      <c r="A121">
        <v>96</v>
      </c>
      <c r="B121">
        <f t="shared" si="32"/>
        <v>2.0435116683090746E-4</v>
      </c>
      <c r="C121">
        <f t="shared" si="28"/>
        <v>2.0435116683090746E-4</v>
      </c>
      <c r="D121" t="s">
        <v>32</v>
      </c>
      <c r="E121" t="s">
        <v>19</v>
      </c>
      <c r="F121">
        <v>1</v>
      </c>
      <c r="G121">
        <f t="shared" si="33"/>
        <v>140</v>
      </c>
      <c r="I121">
        <v>2100</v>
      </c>
      <c r="J121" t="s">
        <v>25</v>
      </c>
      <c r="K121">
        <f t="shared" si="34"/>
        <v>142.5</v>
      </c>
      <c r="L121" cm="1">
        <f t="array" ref="L121">STOWA2024_NDJF_T(A121*60,K121,I121,J121,"")</f>
        <v>2241.2405562500153</v>
      </c>
      <c r="M121">
        <f t="shared" si="35"/>
        <v>4.4618146731789188E-4</v>
      </c>
    </row>
    <row r="122" spans="1:13" x14ac:dyDescent="0.3">
      <c r="A122">
        <v>96</v>
      </c>
      <c r="B122">
        <f t="shared" si="32"/>
        <v>1.3920964795224248E-4</v>
      </c>
      <c r="C122">
        <f t="shared" si="28"/>
        <v>1.3920964795224248E-4</v>
      </c>
      <c r="D122" t="s">
        <v>32</v>
      </c>
      <c r="E122" t="s">
        <v>19</v>
      </c>
      <c r="F122">
        <v>1</v>
      </c>
      <c r="G122">
        <f t="shared" si="33"/>
        <v>145</v>
      </c>
      <c r="I122">
        <v>2100</v>
      </c>
      <c r="J122" t="s">
        <v>25</v>
      </c>
      <c r="K122">
        <f t="shared" si="34"/>
        <v>147.5</v>
      </c>
      <c r="L122" cm="1">
        <f t="array" ref="L122">STOWA2024_NDJF_T(A122*60,K122,I122,J122,"")</f>
        <v>3257.628019622382</v>
      </c>
      <c r="M122">
        <f t="shared" si="35"/>
        <v>3.069718193656494E-4</v>
      </c>
    </row>
    <row r="123" spans="1:13" x14ac:dyDescent="0.3">
      <c r="A123">
        <v>96</v>
      </c>
      <c r="B123">
        <f t="shared" si="32"/>
        <v>9.5130464567998944E-5</v>
      </c>
      <c r="C123">
        <f t="shared" si="28"/>
        <v>9.5130464567998944E-5</v>
      </c>
      <c r="D123" t="s">
        <v>32</v>
      </c>
      <c r="E123" t="s">
        <v>19</v>
      </c>
      <c r="F123">
        <v>1</v>
      </c>
      <c r="G123">
        <f t="shared" si="33"/>
        <v>150</v>
      </c>
      <c r="I123">
        <v>2100</v>
      </c>
      <c r="J123" t="s">
        <v>25</v>
      </c>
      <c r="K123">
        <f t="shared" si="34"/>
        <v>152.5</v>
      </c>
      <c r="L123" cm="1">
        <f t="array" ref="L123">STOWA2024_NDJF_T(A123*60,K123,I123,J123,"")</f>
        <v>4720.5136171603217</v>
      </c>
      <c r="M123">
        <f t="shared" si="35"/>
        <v>2.1184135479765045E-4</v>
      </c>
    </row>
    <row r="124" spans="1:13" x14ac:dyDescent="0.3">
      <c r="A124">
        <v>96</v>
      </c>
      <c r="B124">
        <f t="shared" si="32"/>
        <v>6.5209224540410535E-5</v>
      </c>
      <c r="C124">
        <f t="shared" si="28"/>
        <v>6.5209224540410535E-5</v>
      </c>
      <c r="D124" t="s">
        <v>32</v>
      </c>
      <c r="E124" t="s">
        <v>19</v>
      </c>
      <c r="F124">
        <v>1</v>
      </c>
      <c r="G124">
        <f t="shared" si="33"/>
        <v>155</v>
      </c>
      <c r="I124">
        <v>2100</v>
      </c>
      <c r="J124" t="s">
        <v>25</v>
      </c>
      <c r="K124">
        <f t="shared" si="34"/>
        <v>157.5</v>
      </c>
      <c r="L124" cm="1">
        <f t="array" ref="L124">STOWA2024_NDJF_T(A124*60,K124,I124,J124,"")</f>
        <v>6819.7877112313536</v>
      </c>
      <c r="M124">
        <f t="shared" si="35"/>
        <v>1.4663213025723992E-4</v>
      </c>
    </row>
    <row r="125" spans="1:13" x14ac:dyDescent="0.3">
      <c r="A125">
        <v>96</v>
      </c>
      <c r="B125" s="1">
        <f>M124</f>
        <v>1.4663213025723992E-4</v>
      </c>
      <c r="C125">
        <f t="shared" si="28"/>
        <v>1.4663213025723992E-4</v>
      </c>
      <c r="D125" t="s">
        <v>32</v>
      </c>
      <c r="E125" t="s">
        <v>19</v>
      </c>
      <c r="F125">
        <v>1</v>
      </c>
      <c r="G125">
        <f t="shared" si="33"/>
        <v>160</v>
      </c>
      <c r="I125">
        <v>2100</v>
      </c>
      <c r="J125" t="s">
        <v>25</v>
      </c>
      <c r="K125" s="1">
        <v>666</v>
      </c>
      <c r="L125" cm="1">
        <f t="array" ref="L125">STOWA2024_NDJF_T(A125*60,K125,I125,J125,"")</f>
        <v>3655966358230002</v>
      </c>
      <c r="M125">
        <f>1/L125</f>
        <v>2.735254928560501E-16</v>
      </c>
    </row>
    <row r="126" spans="1:13" x14ac:dyDescent="0.3">
      <c r="A126">
        <v>192</v>
      </c>
      <c r="B126" s="1">
        <f>365.25*24/A126 - M126</f>
        <v>20.535592193365144</v>
      </c>
      <c r="C126">
        <f>B126</f>
        <v>20.535592193365144</v>
      </c>
      <c r="D126" t="s">
        <v>32</v>
      </c>
      <c r="E126" t="s">
        <v>19</v>
      </c>
      <c r="F126">
        <v>1</v>
      </c>
      <c r="G126">
        <v>10</v>
      </c>
      <c r="I126">
        <v>2100</v>
      </c>
      <c r="J126" t="s">
        <v>25</v>
      </c>
      <c r="K126" s="1">
        <v>12.5</v>
      </c>
      <c r="L126" cm="1">
        <f t="array" ref="L126">STOWA2024_NDJF_T(A126*60,K126,I126,J126,"")</f>
        <v>3.9807874765758741E-2</v>
      </c>
      <c r="M126">
        <f>1/L126</f>
        <v>25.120657806634856</v>
      </c>
    </row>
    <row r="127" spans="1:13" x14ac:dyDescent="0.3">
      <c r="A127">
        <v>192</v>
      </c>
      <c r="B127">
        <f t="shared" ref="B127:B131" si="36">M126-M127</f>
        <v>6.080410363721203</v>
      </c>
      <c r="C127">
        <f t="shared" ref="C127:C156" si="37">B127</f>
        <v>6.080410363721203</v>
      </c>
      <c r="D127" t="s">
        <v>32</v>
      </c>
      <c r="E127" t="s">
        <v>19</v>
      </c>
      <c r="F127">
        <v>1</v>
      </c>
      <c r="G127">
        <f t="shared" ref="G127:G131" si="38">G126+5</f>
        <v>15</v>
      </c>
      <c r="I127">
        <v>2100</v>
      </c>
      <c r="J127" t="s">
        <v>25</v>
      </c>
      <c r="K127">
        <f t="shared" ref="K127:K131" si="39">AVERAGE(G127:G128)</f>
        <v>17.5</v>
      </c>
      <c r="L127" cm="1">
        <f t="array" ref="L127">STOWA2024_NDJF_T(A127*60,K127,I127,J127,"")</f>
        <v>5.2520325851761827E-2</v>
      </c>
      <c r="M127">
        <f t="shared" ref="M127:M131" si="40">1/L127</f>
        <v>19.040247442913653</v>
      </c>
    </row>
    <row r="128" spans="1:13" x14ac:dyDescent="0.3">
      <c r="A128">
        <v>192</v>
      </c>
      <c r="B128">
        <f t="shared" si="36"/>
        <v>4.6603882525429974</v>
      </c>
      <c r="C128">
        <f t="shared" si="37"/>
        <v>4.6603882525429974</v>
      </c>
      <c r="D128" t="s">
        <v>32</v>
      </c>
      <c r="E128" t="s">
        <v>19</v>
      </c>
      <c r="F128">
        <v>1</v>
      </c>
      <c r="G128">
        <f t="shared" si="38"/>
        <v>20</v>
      </c>
      <c r="I128">
        <v>2100</v>
      </c>
      <c r="J128" t="s">
        <v>25</v>
      </c>
      <c r="K128">
        <f t="shared" si="39"/>
        <v>22.5</v>
      </c>
      <c r="L128" cm="1">
        <f t="array" ref="L128">STOWA2024_NDJF_T(A128*60,K128,I128,J128,"")</f>
        <v>6.9541710162895135E-2</v>
      </c>
      <c r="M128">
        <f t="shared" si="40"/>
        <v>14.379859190370656</v>
      </c>
    </row>
    <row r="129" spans="1:13" x14ac:dyDescent="0.3">
      <c r="A129">
        <v>192</v>
      </c>
      <c r="B129">
        <f t="shared" si="36"/>
        <v>3.5594862719343396</v>
      </c>
      <c r="C129">
        <f t="shared" si="37"/>
        <v>3.5594862719343396</v>
      </c>
      <c r="D129" t="s">
        <v>32</v>
      </c>
      <c r="E129" t="s">
        <v>19</v>
      </c>
      <c r="F129">
        <v>1</v>
      </c>
      <c r="G129">
        <f t="shared" si="38"/>
        <v>25</v>
      </c>
      <c r="I129">
        <v>2100</v>
      </c>
      <c r="J129" t="s">
        <v>25</v>
      </c>
      <c r="K129">
        <f t="shared" si="39"/>
        <v>27.5</v>
      </c>
      <c r="L129" cm="1">
        <f t="array" ref="L129">STOWA2024_NDJF_T(A129*60,K129,I129,J129,"")</f>
        <v>9.2418256518326442E-2</v>
      </c>
      <c r="M129">
        <f t="shared" si="40"/>
        <v>10.820372918436316</v>
      </c>
    </row>
    <row r="130" spans="1:13" x14ac:dyDescent="0.3">
      <c r="A130">
        <v>192</v>
      </c>
      <c r="B130">
        <f t="shared" si="36"/>
        <v>2.7090584103629745</v>
      </c>
      <c r="C130">
        <f t="shared" si="37"/>
        <v>2.7090584103629745</v>
      </c>
      <c r="D130" t="s">
        <v>32</v>
      </c>
      <c r="E130" t="s">
        <v>19</v>
      </c>
      <c r="F130">
        <v>1</v>
      </c>
      <c r="G130">
        <f t="shared" si="38"/>
        <v>30</v>
      </c>
      <c r="I130">
        <v>2100</v>
      </c>
      <c r="J130" t="s">
        <v>25</v>
      </c>
      <c r="K130">
        <f t="shared" si="39"/>
        <v>32.5</v>
      </c>
      <c r="L130" cm="1">
        <f t="array" ref="L130">STOWA2024_NDJF_T(A130*60,K130,I130,J130,"")</f>
        <v>0.12328457970710929</v>
      </c>
      <c r="M130">
        <f t="shared" si="40"/>
        <v>8.1113145080733418</v>
      </c>
    </row>
    <row r="131" spans="1:13" x14ac:dyDescent="0.3">
      <c r="A131">
        <v>192</v>
      </c>
      <c r="B131">
        <f t="shared" si="36"/>
        <v>2.0542936845608732</v>
      </c>
      <c r="C131">
        <f t="shared" si="37"/>
        <v>2.0542936845608732</v>
      </c>
      <c r="D131" t="s">
        <v>32</v>
      </c>
      <c r="E131" t="s">
        <v>19</v>
      </c>
      <c r="F131">
        <v>1</v>
      </c>
      <c r="G131">
        <f t="shared" si="38"/>
        <v>35</v>
      </c>
      <c r="I131">
        <v>2100</v>
      </c>
      <c r="J131" t="s">
        <v>25</v>
      </c>
      <c r="K131">
        <f t="shared" si="39"/>
        <v>37.5</v>
      </c>
      <c r="L131" cm="1">
        <f t="array" ref="L131">STOWA2024_NDJF_T(A131*60,K131,I131,J131,"")</f>
        <v>0.16509766585548893</v>
      </c>
      <c r="M131">
        <f t="shared" si="40"/>
        <v>6.0570208235124685</v>
      </c>
    </row>
    <row r="132" spans="1:13" x14ac:dyDescent="0.3">
      <c r="A132">
        <v>192</v>
      </c>
      <c r="B132">
        <f>M131-M132</f>
        <v>1.5519641750552644</v>
      </c>
      <c r="C132">
        <f t="shared" si="37"/>
        <v>1.5519641750552644</v>
      </c>
      <c r="D132" t="s">
        <v>32</v>
      </c>
      <c r="E132" t="s">
        <v>19</v>
      </c>
      <c r="F132">
        <v>1</v>
      </c>
      <c r="G132">
        <f>G131+5</f>
        <v>40</v>
      </c>
      <c r="I132">
        <v>2100</v>
      </c>
      <c r="J132" t="s">
        <v>25</v>
      </c>
      <c r="K132">
        <f>AVERAGE(G132:G133)</f>
        <v>42.5</v>
      </c>
      <c r="L132" cm="1">
        <f t="array" ref="L132">STOWA2024_NDJF_T(A132*60,K132,I132,J132,"")</f>
        <v>0.22197279147254648</v>
      </c>
      <c r="M132">
        <f>1/L132</f>
        <v>4.5050566484572041</v>
      </c>
    </row>
    <row r="133" spans="1:13" x14ac:dyDescent="0.3">
      <c r="A133">
        <v>192</v>
      </c>
      <c r="B133">
        <f t="shared" ref="B133:B155" si="41">M132-M133</f>
        <v>1.1679999017027276</v>
      </c>
      <c r="C133">
        <f t="shared" si="37"/>
        <v>1.1679999017027276</v>
      </c>
      <c r="D133" t="s">
        <v>32</v>
      </c>
      <c r="E133" t="s">
        <v>19</v>
      </c>
      <c r="F133">
        <v>1</v>
      </c>
      <c r="G133">
        <f t="shared" ref="G133:G156" si="42">G132+5</f>
        <v>45</v>
      </c>
      <c r="I133">
        <v>2100</v>
      </c>
      <c r="J133" t="s">
        <v>25</v>
      </c>
      <c r="K133">
        <f t="shared" ref="K133:K155" si="43">AVERAGE(G133:G134)</f>
        <v>47.5</v>
      </c>
      <c r="L133" cm="1">
        <f t="array" ref="L133">STOWA2024_NDJF_T(A133*60,K133,I133,J133,"")</f>
        <v>0.2996652666972387</v>
      </c>
      <c r="M133">
        <f t="shared" ref="M133:M155" si="44">1/L133</f>
        <v>3.3370567467544765</v>
      </c>
    </row>
    <row r="134" spans="1:13" x14ac:dyDescent="0.3">
      <c r="A134">
        <v>192</v>
      </c>
      <c r="B134">
        <f t="shared" si="41"/>
        <v>0.87551209301366306</v>
      </c>
      <c r="C134">
        <f t="shared" si="37"/>
        <v>0.87551209301366306</v>
      </c>
      <c r="D134" t="s">
        <v>32</v>
      </c>
      <c r="E134" t="s">
        <v>19</v>
      </c>
      <c r="F134">
        <v>1</v>
      </c>
      <c r="G134">
        <f t="shared" si="42"/>
        <v>50</v>
      </c>
      <c r="I134">
        <v>2100</v>
      </c>
      <c r="J134" t="s">
        <v>25</v>
      </c>
      <c r="K134">
        <f t="shared" si="43"/>
        <v>52.5</v>
      </c>
      <c r="L134" cm="1">
        <f t="array" ref="L134">STOWA2024_NDJF_T(A134*60,K134,I134,J134,"")</f>
        <v>0.40624897804729987</v>
      </c>
      <c r="M134">
        <f t="shared" si="44"/>
        <v>2.4615446537408134</v>
      </c>
    </row>
    <row r="135" spans="1:13" x14ac:dyDescent="0.3">
      <c r="A135">
        <v>192</v>
      </c>
      <c r="B135">
        <f t="shared" si="41"/>
        <v>0.65364730294447182</v>
      </c>
      <c r="C135">
        <f t="shared" si="37"/>
        <v>0.65364730294447182</v>
      </c>
      <c r="D135" t="s">
        <v>32</v>
      </c>
      <c r="E135" t="s">
        <v>19</v>
      </c>
      <c r="F135">
        <v>1</v>
      </c>
      <c r="G135">
        <f t="shared" si="42"/>
        <v>55</v>
      </c>
      <c r="I135">
        <v>2100</v>
      </c>
      <c r="J135" t="s">
        <v>25</v>
      </c>
      <c r="K135">
        <f t="shared" si="43"/>
        <v>57.5</v>
      </c>
      <c r="L135" cm="1">
        <f t="array" ref="L135">STOWA2024_NDJF_T(A135*60,K135,I135,J135,"")</f>
        <v>0.55312874901858811</v>
      </c>
      <c r="M135">
        <f t="shared" si="44"/>
        <v>1.8078973507963416</v>
      </c>
    </row>
    <row r="136" spans="1:13" x14ac:dyDescent="0.3">
      <c r="A136">
        <v>192</v>
      </c>
      <c r="B136">
        <f t="shared" si="41"/>
        <v>0.48597123440216139</v>
      </c>
      <c r="C136">
        <f t="shared" si="37"/>
        <v>0.48597123440216139</v>
      </c>
      <c r="D136" t="s">
        <v>32</v>
      </c>
      <c r="E136" t="s">
        <v>19</v>
      </c>
      <c r="F136">
        <v>1</v>
      </c>
      <c r="G136">
        <f t="shared" si="42"/>
        <v>60</v>
      </c>
      <c r="I136">
        <v>2100</v>
      </c>
      <c r="J136" t="s">
        <v>25</v>
      </c>
      <c r="K136">
        <f t="shared" si="43"/>
        <v>62.5</v>
      </c>
      <c r="L136" cm="1">
        <f t="array" ref="L136">STOWA2024_NDJF_T(A136*60,K136,I136,J136,"")</f>
        <v>0.75647192955662412</v>
      </c>
      <c r="M136">
        <f t="shared" si="44"/>
        <v>1.3219261163941802</v>
      </c>
    </row>
    <row r="137" spans="1:13" x14ac:dyDescent="0.3">
      <c r="A137">
        <v>192</v>
      </c>
      <c r="B137">
        <f t="shared" si="41"/>
        <v>0.35968087741072441</v>
      </c>
      <c r="C137">
        <f t="shared" si="37"/>
        <v>0.35968087741072441</v>
      </c>
      <c r="D137" t="s">
        <v>32</v>
      </c>
      <c r="E137" t="s">
        <v>19</v>
      </c>
      <c r="F137">
        <v>1</v>
      </c>
      <c r="G137">
        <f t="shared" si="42"/>
        <v>65</v>
      </c>
      <c r="I137">
        <v>2100</v>
      </c>
      <c r="J137" t="s">
        <v>25</v>
      </c>
      <c r="K137">
        <f t="shared" si="43"/>
        <v>67.5</v>
      </c>
      <c r="L137" cm="1">
        <f t="array" ref="L137">STOWA2024_NDJF_T(A137*60,K137,I137,J137,"")</f>
        <v>1.0392361110109825</v>
      </c>
      <c r="M137">
        <f t="shared" si="44"/>
        <v>0.96224523898345582</v>
      </c>
    </row>
    <row r="138" spans="1:13" x14ac:dyDescent="0.3">
      <c r="A138">
        <v>192</v>
      </c>
      <c r="B138">
        <f t="shared" si="41"/>
        <v>0.26514717980366176</v>
      </c>
      <c r="C138">
        <f t="shared" si="37"/>
        <v>0.26514717980366176</v>
      </c>
      <c r="D138" t="s">
        <v>32</v>
      </c>
      <c r="E138" t="s">
        <v>19</v>
      </c>
      <c r="F138">
        <v>1</v>
      </c>
      <c r="G138">
        <f t="shared" si="42"/>
        <v>70</v>
      </c>
      <c r="I138">
        <v>2100</v>
      </c>
      <c r="J138" t="s">
        <v>25</v>
      </c>
      <c r="K138">
        <f t="shared" si="43"/>
        <v>72.5</v>
      </c>
      <c r="L138" cm="1">
        <f t="array" ref="L138">STOWA2024_NDJF_T(A138*60,K138,I138,J138,"")</f>
        <v>1.4345184107621824</v>
      </c>
      <c r="M138">
        <f t="shared" si="44"/>
        <v>0.69709805917979406</v>
      </c>
    </row>
    <row r="139" spans="1:13" x14ac:dyDescent="0.3">
      <c r="A139">
        <v>192</v>
      </c>
      <c r="B139">
        <f t="shared" si="41"/>
        <v>0.19453216335709189</v>
      </c>
      <c r="C139">
        <f t="shared" si="37"/>
        <v>0.19453216335709189</v>
      </c>
      <c r="D139" t="s">
        <v>32</v>
      </c>
      <c r="E139" t="s">
        <v>19</v>
      </c>
      <c r="F139">
        <v>1</v>
      </c>
      <c r="G139">
        <f t="shared" si="42"/>
        <v>75</v>
      </c>
      <c r="I139">
        <v>2100</v>
      </c>
      <c r="J139" t="s">
        <v>25</v>
      </c>
      <c r="K139">
        <f t="shared" si="43"/>
        <v>77.5</v>
      </c>
      <c r="L139" cm="1">
        <f t="array" ref="L139">STOWA2024_NDJF_T(A139*60,K139,I139,J139,"")</f>
        <v>1.9897888183657912</v>
      </c>
      <c r="M139">
        <f t="shared" si="44"/>
        <v>0.50256589582270217</v>
      </c>
    </row>
    <row r="140" spans="1:13" x14ac:dyDescent="0.3">
      <c r="A140">
        <v>192</v>
      </c>
      <c r="B140">
        <f t="shared" si="41"/>
        <v>0.14205523437374395</v>
      </c>
      <c r="C140">
        <f t="shared" si="37"/>
        <v>0.14205523437374395</v>
      </c>
      <c r="D140" t="s">
        <v>32</v>
      </c>
      <c r="E140" t="s">
        <v>19</v>
      </c>
      <c r="F140">
        <v>1</v>
      </c>
      <c r="G140">
        <f t="shared" si="42"/>
        <v>80</v>
      </c>
      <c r="I140">
        <v>2100</v>
      </c>
      <c r="J140" t="s">
        <v>25</v>
      </c>
      <c r="K140">
        <f t="shared" si="43"/>
        <v>82.5</v>
      </c>
      <c r="L140" cm="1">
        <f t="array" ref="L140">STOWA2024_NDJF_T(A140*60,K140,I140,J140,"")</f>
        <v>2.7738430702182768</v>
      </c>
      <c r="M140">
        <f t="shared" si="44"/>
        <v>0.36051066144895821</v>
      </c>
    </row>
    <row r="141" spans="1:13" x14ac:dyDescent="0.3">
      <c r="A141">
        <v>192</v>
      </c>
      <c r="B141">
        <f t="shared" si="41"/>
        <v>0.10322988499721136</v>
      </c>
      <c r="C141">
        <f t="shared" si="37"/>
        <v>0.10322988499721136</v>
      </c>
      <c r="D141" t="s">
        <v>32</v>
      </c>
      <c r="E141" t="s">
        <v>19</v>
      </c>
      <c r="F141">
        <v>1</v>
      </c>
      <c r="G141">
        <f t="shared" si="42"/>
        <v>85</v>
      </c>
      <c r="I141">
        <v>2100</v>
      </c>
      <c r="J141" t="s">
        <v>25</v>
      </c>
      <c r="K141">
        <f t="shared" si="43"/>
        <v>87.5</v>
      </c>
      <c r="L141" cm="1">
        <f t="array" ref="L141">STOWA2024_NDJF_T(A141*60,K141,I141,J141,"")</f>
        <v>3.8868041903144306</v>
      </c>
      <c r="M141">
        <f t="shared" si="44"/>
        <v>0.25728077645174685</v>
      </c>
    </row>
    <row r="142" spans="1:13" x14ac:dyDescent="0.3">
      <c r="A142">
        <v>192</v>
      </c>
      <c r="B142">
        <f t="shared" si="41"/>
        <v>7.4645974800196968E-2</v>
      </c>
      <c r="C142">
        <f t="shared" si="37"/>
        <v>7.4645974800196968E-2</v>
      </c>
      <c r="D142" t="s">
        <v>32</v>
      </c>
      <c r="E142" t="s">
        <v>19</v>
      </c>
      <c r="F142">
        <v>1</v>
      </c>
      <c r="G142">
        <f t="shared" si="42"/>
        <v>90</v>
      </c>
      <c r="I142">
        <v>2100</v>
      </c>
      <c r="J142" t="s">
        <v>25</v>
      </c>
      <c r="K142">
        <f t="shared" si="43"/>
        <v>92.5</v>
      </c>
      <c r="L142" cm="1">
        <f t="array" ref="L142">STOWA2024_NDJF_T(A142*60,K142,I142,J142,"")</f>
        <v>5.4754077041017979</v>
      </c>
      <c r="M142">
        <f t="shared" si="44"/>
        <v>0.18263480165154988</v>
      </c>
    </row>
    <row r="143" spans="1:13" x14ac:dyDescent="0.3">
      <c r="A143">
        <v>192</v>
      </c>
      <c r="B143">
        <f t="shared" si="41"/>
        <v>5.3697148878143586E-2</v>
      </c>
      <c r="C143">
        <f t="shared" si="37"/>
        <v>5.3697148878143586E-2</v>
      </c>
      <c r="D143" t="s">
        <v>32</v>
      </c>
      <c r="E143" t="s">
        <v>19</v>
      </c>
      <c r="F143">
        <v>1</v>
      </c>
      <c r="G143">
        <f t="shared" si="42"/>
        <v>95</v>
      </c>
      <c r="I143">
        <v>2100</v>
      </c>
      <c r="J143" t="s">
        <v>25</v>
      </c>
      <c r="K143">
        <f t="shared" si="43"/>
        <v>97.5</v>
      </c>
      <c r="L143" cm="1">
        <f t="array" ref="L143">STOWA2024_NDJF_T(A143*60,K143,I143,J143,"")</f>
        <v>7.755686399514266</v>
      </c>
      <c r="M143">
        <f t="shared" si="44"/>
        <v>0.1289376527734063</v>
      </c>
    </row>
    <row r="144" spans="1:13" x14ac:dyDescent="0.3">
      <c r="A144">
        <v>192</v>
      </c>
      <c r="B144">
        <f t="shared" si="41"/>
        <v>3.8423761806568049E-2</v>
      </c>
      <c r="C144">
        <f t="shared" si="37"/>
        <v>3.8423761806568049E-2</v>
      </c>
      <c r="D144" t="s">
        <v>32</v>
      </c>
      <c r="E144" t="s">
        <v>19</v>
      </c>
      <c r="F144">
        <v>1</v>
      </c>
      <c r="G144">
        <f t="shared" si="42"/>
        <v>100</v>
      </c>
      <c r="I144">
        <v>2100</v>
      </c>
      <c r="J144" t="s">
        <v>25</v>
      </c>
      <c r="K144">
        <f t="shared" si="43"/>
        <v>102.5</v>
      </c>
      <c r="L144" cm="1">
        <f t="array" ref="L144">STOWA2024_NDJF_T(A144*60,K144,I144,J144,"")</f>
        <v>11.048027980217666</v>
      </c>
      <c r="M144">
        <f t="shared" si="44"/>
        <v>9.0513890966838248E-2</v>
      </c>
    </row>
    <row r="145" spans="1:13" x14ac:dyDescent="0.3">
      <c r="A145">
        <v>192</v>
      </c>
      <c r="B145">
        <f t="shared" si="41"/>
        <v>2.7344710514525125E-2</v>
      </c>
      <c r="C145">
        <f t="shared" si="37"/>
        <v>2.7344710514525125E-2</v>
      </c>
      <c r="D145" t="s">
        <v>32</v>
      </c>
      <c r="E145" t="s">
        <v>19</v>
      </c>
      <c r="F145">
        <v>1</v>
      </c>
      <c r="G145">
        <f t="shared" si="42"/>
        <v>105</v>
      </c>
      <c r="I145">
        <v>2100</v>
      </c>
      <c r="J145" t="s">
        <v>25</v>
      </c>
      <c r="K145">
        <f t="shared" si="43"/>
        <v>107.5</v>
      </c>
      <c r="L145" cm="1">
        <f t="array" ref="L145">STOWA2024_NDJF_T(A145*60,K145,I145,J145,"")</f>
        <v>15.830504572635819</v>
      </c>
      <c r="M145">
        <f t="shared" si="44"/>
        <v>6.3169180452313123E-2</v>
      </c>
    </row>
    <row r="146" spans="1:13" x14ac:dyDescent="0.3">
      <c r="A146">
        <v>192</v>
      </c>
      <c r="B146">
        <f t="shared" si="41"/>
        <v>1.9349650720203199E-2</v>
      </c>
      <c r="C146">
        <f t="shared" si="37"/>
        <v>1.9349650720203199E-2</v>
      </c>
      <c r="D146" t="s">
        <v>32</v>
      </c>
      <c r="E146" t="s">
        <v>19</v>
      </c>
      <c r="F146">
        <v>1</v>
      </c>
      <c r="G146">
        <f t="shared" si="42"/>
        <v>110</v>
      </c>
      <c r="I146">
        <v>2100</v>
      </c>
      <c r="J146" t="s">
        <v>25</v>
      </c>
      <c r="K146">
        <f t="shared" si="43"/>
        <v>112.5</v>
      </c>
      <c r="L146" cm="1">
        <f t="array" ref="L146">STOWA2024_NDJF_T(A146*60,K146,I146,J146,"")</f>
        <v>22.820874758663223</v>
      </c>
      <c r="M146">
        <f t="shared" si="44"/>
        <v>4.3819529732109924E-2</v>
      </c>
    </row>
    <row r="147" spans="1:13" x14ac:dyDescent="0.3">
      <c r="A147">
        <v>192</v>
      </c>
      <c r="B147">
        <f t="shared" si="41"/>
        <v>1.3612177342717368E-2</v>
      </c>
      <c r="C147">
        <f t="shared" si="37"/>
        <v>1.3612177342717368E-2</v>
      </c>
      <c r="D147" t="s">
        <v>32</v>
      </c>
      <c r="E147" t="s">
        <v>19</v>
      </c>
      <c r="F147">
        <v>1</v>
      </c>
      <c r="G147">
        <f t="shared" si="42"/>
        <v>115</v>
      </c>
      <c r="I147">
        <v>2100</v>
      </c>
      <c r="J147" t="s">
        <v>25</v>
      </c>
      <c r="K147">
        <f t="shared" si="43"/>
        <v>117.5</v>
      </c>
      <c r="L147" cm="1">
        <f t="array" ref="L147">STOWA2024_NDJF_T(A147*60,K147,I147,J147,"")</f>
        <v>33.104523266698287</v>
      </c>
      <c r="M147">
        <f t="shared" si="44"/>
        <v>3.0207352389392556E-2</v>
      </c>
    </row>
    <row r="148" spans="1:13" x14ac:dyDescent="0.3">
      <c r="A148">
        <v>192</v>
      </c>
      <c r="B148">
        <f t="shared" si="41"/>
        <v>9.5180691263555169E-3</v>
      </c>
      <c r="C148">
        <f t="shared" si="37"/>
        <v>9.5180691263555169E-3</v>
      </c>
      <c r="D148" t="s">
        <v>32</v>
      </c>
      <c r="E148" t="s">
        <v>19</v>
      </c>
      <c r="F148">
        <v>1</v>
      </c>
      <c r="G148">
        <f t="shared" si="42"/>
        <v>120</v>
      </c>
      <c r="I148">
        <v>2100</v>
      </c>
      <c r="J148" t="s">
        <v>25</v>
      </c>
      <c r="K148">
        <f t="shared" si="43"/>
        <v>122.5</v>
      </c>
      <c r="L148" cm="1">
        <f t="array" ref="L148">STOWA2024_NDJF_T(A148*60,K148,I148,J148,"")</f>
        <v>48.334202170578585</v>
      </c>
      <c r="M148">
        <f t="shared" si="44"/>
        <v>2.0689283263037039E-2</v>
      </c>
    </row>
    <row r="149" spans="1:13" x14ac:dyDescent="0.3">
      <c r="A149">
        <v>192</v>
      </c>
      <c r="B149">
        <f t="shared" si="41"/>
        <v>6.6136993860359608E-3</v>
      </c>
      <c r="C149">
        <f t="shared" si="37"/>
        <v>6.6136993860359608E-3</v>
      </c>
      <c r="D149" t="s">
        <v>32</v>
      </c>
      <c r="E149" t="s">
        <v>19</v>
      </c>
      <c r="F149">
        <v>1</v>
      </c>
      <c r="G149">
        <f t="shared" si="42"/>
        <v>125</v>
      </c>
      <c r="I149">
        <v>2100</v>
      </c>
      <c r="J149" t="s">
        <v>25</v>
      </c>
      <c r="K149">
        <f t="shared" si="43"/>
        <v>127.5</v>
      </c>
      <c r="L149" cm="1">
        <f t="array" ref="L149">STOWA2024_NDJF_T(A149*60,K149,I149,J149,"")</f>
        <v>71.045010192007638</v>
      </c>
      <c r="M149">
        <f t="shared" si="44"/>
        <v>1.4075583877001079E-2</v>
      </c>
    </row>
    <row r="150" spans="1:13" x14ac:dyDescent="0.3">
      <c r="A150">
        <v>192</v>
      </c>
      <c r="B150">
        <f t="shared" si="41"/>
        <v>4.5658651563741503E-3</v>
      </c>
      <c r="C150">
        <f t="shared" si="37"/>
        <v>4.5658651563741503E-3</v>
      </c>
      <c r="D150" t="s">
        <v>32</v>
      </c>
      <c r="E150" t="s">
        <v>19</v>
      </c>
      <c r="F150">
        <v>1</v>
      </c>
      <c r="G150">
        <f t="shared" si="42"/>
        <v>130</v>
      </c>
      <c r="I150">
        <v>2100</v>
      </c>
      <c r="J150" t="s">
        <v>25</v>
      </c>
      <c r="K150">
        <f t="shared" si="43"/>
        <v>132.5</v>
      </c>
      <c r="L150" cm="1">
        <f t="array" ref="L150">STOWA2024_NDJF_T(A150*60,K150,I150,J150,"")</f>
        <v>105.15558129295279</v>
      </c>
      <c r="M150">
        <f t="shared" si="44"/>
        <v>9.5097187206269283E-3</v>
      </c>
    </row>
    <row r="151" spans="1:13" x14ac:dyDescent="0.3">
      <c r="A151">
        <v>192</v>
      </c>
      <c r="B151">
        <f t="shared" si="41"/>
        <v>3.1308845262487759E-3</v>
      </c>
      <c r="C151">
        <f t="shared" si="37"/>
        <v>3.1308845262487759E-3</v>
      </c>
      <c r="D151" t="s">
        <v>32</v>
      </c>
      <c r="E151" t="s">
        <v>19</v>
      </c>
      <c r="F151">
        <v>1</v>
      </c>
      <c r="G151">
        <f t="shared" si="42"/>
        <v>135</v>
      </c>
      <c r="I151">
        <v>2100</v>
      </c>
      <c r="J151" t="s">
        <v>25</v>
      </c>
      <c r="K151">
        <f t="shared" si="43"/>
        <v>137.5</v>
      </c>
      <c r="L151" cm="1">
        <f t="array" ref="L151">STOWA2024_NDJF_T(A151*60,K151,I151,J151,"")</f>
        <v>156.76845792313091</v>
      </c>
      <c r="M151">
        <f t="shared" si="44"/>
        <v>6.3788341943781524E-3</v>
      </c>
    </row>
    <row r="152" spans="1:13" x14ac:dyDescent="0.3">
      <c r="A152">
        <v>192</v>
      </c>
      <c r="B152">
        <f t="shared" si="41"/>
        <v>2.1319519934808202E-3</v>
      </c>
      <c r="C152">
        <f t="shared" si="37"/>
        <v>2.1319519934808202E-3</v>
      </c>
      <c r="D152" t="s">
        <v>32</v>
      </c>
      <c r="E152" t="s">
        <v>19</v>
      </c>
      <c r="F152">
        <v>1</v>
      </c>
      <c r="G152">
        <f t="shared" si="42"/>
        <v>140</v>
      </c>
      <c r="I152">
        <v>2100</v>
      </c>
      <c r="J152" t="s">
        <v>25</v>
      </c>
      <c r="K152">
        <f t="shared" si="43"/>
        <v>142.5</v>
      </c>
      <c r="L152" cm="1">
        <f t="array" ref="L152">STOWA2024_NDJF_T(A152*60,K152,I152,J152,"")</f>
        <v>235.46685608296553</v>
      </c>
      <c r="M152">
        <f t="shared" si="44"/>
        <v>4.2468822008973322E-3</v>
      </c>
    </row>
    <row r="153" spans="1:13" x14ac:dyDescent="0.3">
      <c r="A153">
        <v>192</v>
      </c>
      <c r="B153">
        <f t="shared" si="41"/>
        <v>1.4412509081228905E-3</v>
      </c>
      <c r="C153">
        <f t="shared" si="37"/>
        <v>1.4412509081228905E-3</v>
      </c>
      <c r="D153" t="s">
        <v>32</v>
      </c>
      <c r="E153" t="s">
        <v>19</v>
      </c>
      <c r="F153">
        <v>1</v>
      </c>
      <c r="G153">
        <f t="shared" si="42"/>
        <v>145</v>
      </c>
      <c r="I153">
        <v>2100</v>
      </c>
      <c r="J153" t="s">
        <v>25</v>
      </c>
      <c r="K153">
        <f t="shared" si="43"/>
        <v>147.5</v>
      </c>
      <c r="L153" cm="1">
        <f t="array" ref="L153">STOWA2024_NDJF_T(A153*60,K153,I153,J153,"")</f>
        <v>356.42602168552116</v>
      </c>
      <c r="M153">
        <f t="shared" si="44"/>
        <v>2.8056312927744417E-3</v>
      </c>
    </row>
    <row r="154" spans="1:13" x14ac:dyDescent="0.3">
      <c r="A154">
        <v>192</v>
      </c>
      <c r="B154">
        <f t="shared" si="41"/>
        <v>9.6702421678894501E-4</v>
      </c>
      <c r="C154">
        <f t="shared" si="37"/>
        <v>9.6702421678894501E-4</v>
      </c>
      <c r="D154" t="s">
        <v>32</v>
      </c>
      <c r="E154" t="s">
        <v>19</v>
      </c>
      <c r="F154">
        <v>1</v>
      </c>
      <c r="G154">
        <f t="shared" si="42"/>
        <v>150</v>
      </c>
      <c r="I154">
        <v>2100</v>
      </c>
      <c r="J154" t="s">
        <v>25</v>
      </c>
      <c r="K154">
        <f t="shared" si="43"/>
        <v>152.5</v>
      </c>
      <c r="L154" cm="1">
        <f t="array" ref="L154">STOWA2024_NDJF_T(A154*60,K154,I154,J154,"")</f>
        <v>543.8899986088644</v>
      </c>
      <c r="M154">
        <f t="shared" si="44"/>
        <v>1.8386070759854967E-3</v>
      </c>
    </row>
    <row r="155" spans="1:13" x14ac:dyDescent="0.3">
      <c r="A155">
        <v>192</v>
      </c>
      <c r="B155">
        <f t="shared" si="41"/>
        <v>6.4376903360659297E-4</v>
      </c>
      <c r="C155">
        <f t="shared" si="37"/>
        <v>6.4376903360659297E-4</v>
      </c>
      <c r="D155" t="s">
        <v>32</v>
      </c>
      <c r="E155" t="s">
        <v>19</v>
      </c>
      <c r="F155">
        <v>1</v>
      </c>
      <c r="G155">
        <f t="shared" si="42"/>
        <v>155</v>
      </c>
      <c r="I155">
        <v>2100</v>
      </c>
      <c r="J155" t="s">
        <v>25</v>
      </c>
      <c r="K155">
        <f t="shared" si="43"/>
        <v>157.5</v>
      </c>
      <c r="L155" cm="1">
        <f t="array" ref="L155">STOWA2024_NDJF_T(A155*60,K155,I155,J155,"")</f>
        <v>836.93351277049715</v>
      </c>
      <c r="M155">
        <f t="shared" si="44"/>
        <v>1.1948380423789037E-3</v>
      </c>
    </row>
    <row r="156" spans="1:13" x14ac:dyDescent="0.3">
      <c r="A156">
        <v>192</v>
      </c>
      <c r="B156" s="1">
        <f>M155</f>
        <v>1.1948380423789037E-3</v>
      </c>
      <c r="C156">
        <f t="shared" si="37"/>
        <v>1.1948380423789037E-3</v>
      </c>
      <c r="D156" t="s">
        <v>32</v>
      </c>
      <c r="E156" t="s">
        <v>19</v>
      </c>
      <c r="F156">
        <v>1</v>
      </c>
      <c r="G156">
        <f t="shared" si="42"/>
        <v>160</v>
      </c>
      <c r="I156">
        <v>2100</v>
      </c>
      <c r="J156" t="s">
        <v>25</v>
      </c>
      <c r="K156" s="1">
        <v>555</v>
      </c>
      <c r="L156" cm="1">
        <f t="array" ref="L156">STOWA2024_NDJF_T(A156*60,K156,I156,J156,"")</f>
        <v>4.3405169062213379E+278</v>
      </c>
      <c r="M156">
        <f>1/L156</f>
        <v>2.3038730676677764E-279</v>
      </c>
    </row>
    <row r="157" spans="1:13" x14ac:dyDescent="0.3">
      <c r="A157">
        <v>216</v>
      </c>
      <c r="B157" s="1">
        <f>365.25*24/A157 - M157</f>
        <v>16.546178156300567</v>
      </c>
      <c r="C157">
        <f>B157</f>
        <v>16.546178156300567</v>
      </c>
      <c r="D157" t="s">
        <v>32</v>
      </c>
      <c r="E157" t="s">
        <v>19</v>
      </c>
      <c r="F157">
        <v>1</v>
      </c>
      <c r="G157">
        <v>10</v>
      </c>
      <c r="I157">
        <v>2100</v>
      </c>
      <c r="J157" t="s">
        <v>25</v>
      </c>
      <c r="K157" s="1">
        <v>12.5</v>
      </c>
      <c r="L157" cm="1">
        <f t="array" ref="L157">STOWA2024_NDJF_T(A157*60,K157,I157,J157,"")</f>
        <v>4.1602260859699765E-2</v>
      </c>
      <c r="M157">
        <f>1/L157</f>
        <v>24.037155177032769</v>
      </c>
    </row>
    <row r="158" spans="1:13" x14ac:dyDescent="0.3">
      <c r="A158">
        <v>216</v>
      </c>
      <c r="B158">
        <f t="shared" ref="B158:B162" si="45">M157-M158</f>
        <v>5.2882381701392234</v>
      </c>
      <c r="C158">
        <f t="shared" ref="C158:C187" si="46">B158</f>
        <v>5.2882381701392234</v>
      </c>
      <c r="D158" t="s">
        <v>32</v>
      </c>
      <c r="E158" t="s">
        <v>19</v>
      </c>
      <c r="F158">
        <v>1</v>
      </c>
      <c r="G158">
        <f t="shared" ref="G158:G162" si="47">G157+5</f>
        <v>15</v>
      </c>
      <c r="I158">
        <v>2100</v>
      </c>
      <c r="J158" t="s">
        <v>25</v>
      </c>
      <c r="K158">
        <f t="shared" ref="K158:K162" si="48">AVERAGE(G158:G159)</f>
        <v>17.5</v>
      </c>
      <c r="L158" cm="1">
        <f t="array" ref="L158">STOWA2024_NDJF_T(A158*60,K158,I158,J158,"")</f>
        <v>5.3336414024997982E-2</v>
      </c>
      <c r="M158">
        <f t="shared" ref="M158:M162" si="49">1/L158</f>
        <v>18.748917006893546</v>
      </c>
    </row>
    <row r="159" spans="1:13" x14ac:dyDescent="0.3">
      <c r="A159">
        <v>216</v>
      </c>
      <c r="B159">
        <f t="shared" si="45"/>
        <v>4.1826560494038443</v>
      </c>
      <c r="C159">
        <f t="shared" si="46"/>
        <v>4.1826560494038443</v>
      </c>
      <c r="D159" t="s">
        <v>32</v>
      </c>
      <c r="E159" t="s">
        <v>19</v>
      </c>
      <c r="F159">
        <v>1</v>
      </c>
      <c r="G159">
        <f t="shared" si="47"/>
        <v>20</v>
      </c>
      <c r="I159">
        <v>2100</v>
      </c>
      <c r="J159" t="s">
        <v>25</v>
      </c>
      <c r="K159">
        <f t="shared" si="48"/>
        <v>22.5</v>
      </c>
      <c r="L159" cm="1">
        <f t="array" ref="L159">STOWA2024_NDJF_T(A159*60,K159,I159,J159,"")</f>
        <v>6.865179766574335E-2</v>
      </c>
      <c r="M159">
        <f t="shared" si="49"/>
        <v>14.566260957489702</v>
      </c>
    </row>
    <row r="160" spans="1:13" x14ac:dyDescent="0.3">
      <c r="A160">
        <v>216</v>
      </c>
      <c r="B160">
        <f t="shared" si="45"/>
        <v>3.2956574269620731</v>
      </c>
      <c r="C160">
        <f t="shared" si="46"/>
        <v>3.2956574269620731</v>
      </c>
      <c r="D160" t="s">
        <v>32</v>
      </c>
      <c r="E160" t="s">
        <v>19</v>
      </c>
      <c r="F160">
        <v>1</v>
      </c>
      <c r="G160">
        <f t="shared" si="47"/>
        <v>25</v>
      </c>
      <c r="I160">
        <v>2100</v>
      </c>
      <c r="J160" t="s">
        <v>25</v>
      </c>
      <c r="K160">
        <f t="shared" si="48"/>
        <v>27.5</v>
      </c>
      <c r="L160" cm="1">
        <f t="array" ref="L160">STOWA2024_NDJF_T(A160*60,K160,I160,J160,"")</f>
        <v>8.8726393159993047E-2</v>
      </c>
      <c r="M160">
        <f t="shared" si="49"/>
        <v>11.270603530527628</v>
      </c>
    </row>
    <row r="161" spans="1:13" x14ac:dyDescent="0.3">
      <c r="A161">
        <v>216</v>
      </c>
      <c r="B161">
        <f t="shared" si="45"/>
        <v>2.5866785298202046</v>
      </c>
      <c r="C161">
        <f t="shared" si="46"/>
        <v>2.5866785298202046</v>
      </c>
      <c r="D161" t="s">
        <v>32</v>
      </c>
      <c r="E161" t="s">
        <v>19</v>
      </c>
      <c r="F161">
        <v>1</v>
      </c>
      <c r="G161">
        <f t="shared" si="47"/>
        <v>30</v>
      </c>
      <c r="I161">
        <v>2100</v>
      </c>
      <c r="J161" t="s">
        <v>25</v>
      </c>
      <c r="K161">
        <f t="shared" si="48"/>
        <v>32.5</v>
      </c>
      <c r="L161" cm="1">
        <f t="array" ref="L161">STOWA2024_NDJF_T(A161*60,K161,I161,J161,"")</f>
        <v>0.11515530130885936</v>
      </c>
      <c r="M161">
        <f t="shared" si="49"/>
        <v>8.6839250007074238</v>
      </c>
    </row>
    <row r="162" spans="1:13" x14ac:dyDescent="0.3">
      <c r="A162">
        <v>216</v>
      </c>
      <c r="B162">
        <f t="shared" si="45"/>
        <v>2.0220855222161154</v>
      </c>
      <c r="C162">
        <f t="shared" si="46"/>
        <v>2.0220855222161154</v>
      </c>
      <c r="D162" t="s">
        <v>32</v>
      </c>
      <c r="E162" t="s">
        <v>19</v>
      </c>
      <c r="F162">
        <v>1</v>
      </c>
      <c r="G162">
        <f t="shared" si="47"/>
        <v>35</v>
      </c>
      <c r="I162">
        <v>2100</v>
      </c>
      <c r="J162" t="s">
        <v>25</v>
      </c>
      <c r="K162">
        <f t="shared" si="48"/>
        <v>37.5</v>
      </c>
      <c r="L162" cm="1">
        <f t="array" ref="L162">STOWA2024_NDJF_T(A162*60,K162,I162,J162,"")</f>
        <v>0.15010869043432246</v>
      </c>
      <c r="M162">
        <f t="shared" si="49"/>
        <v>6.6618394784913084</v>
      </c>
    </row>
    <row r="163" spans="1:13" x14ac:dyDescent="0.3">
      <c r="A163">
        <v>216</v>
      </c>
      <c r="B163">
        <f>M162-M163</f>
        <v>1.5741877504360824</v>
      </c>
      <c r="C163">
        <f t="shared" si="46"/>
        <v>1.5741877504360824</v>
      </c>
      <c r="D163" t="s">
        <v>32</v>
      </c>
      <c r="E163" t="s">
        <v>19</v>
      </c>
      <c r="F163">
        <v>1</v>
      </c>
      <c r="G163">
        <f>G162+5</f>
        <v>40</v>
      </c>
      <c r="I163">
        <v>2100</v>
      </c>
      <c r="J163" t="s">
        <v>25</v>
      </c>
      <c r="K163">
        <f>AVERAGE(G163:G164)</f>
        <v>42.5</v>
      </c>
      <c r="L163" cm="1">
        <f t="array" ref="L163">STOWA2024_NDJF_T(A163*60,K163,I163,J163,"")</f>
        <v>0.19655433458340391</v>
      </c>
      <c r="M163">
        <f>1/L163</f>
        <v>5.087651728055226</v>
      </c>
    </row>
    <row r="164" spans="1:13" x14ac:dyDescent="0.3">
      <c r="A164">
        <v>216</v>
      </c>
      <c r="B164">
        <f t="shared" ref="B164:B186" si="50">M163-M164</f>
        <v>1.220291413253761</v>
      </c>
      <c r="C164">
        <f t="shared" si="46"/>
        <v>1.220291413253761</v>
      </c>
      <c r="D164" t="s">
        <v>32</v>
      </c>
      <c r="E164" t="s">
        <v>19</v>
      </c>
      <c r="F164">
        <v>1</v>
      </c>
      <c r="G164">
        <f t="shared" ref="G164:G187" si="51">G163+5</f>
        <v>45</v>
      </c>
      <c r="I164">
        <v>2100</v>
      </c>
      <c r="J164" t="s">
        <v>25</v>
      </c>
      <c r="K164">
        <f t="shared" ref="K164:K186" si="52">AVERAGE(G164:G165)</f>
        <v>47.5</v>
      </c>
      <c r="L164" cm="1">
        <f t="array" ref="L164">STOWA2024_NDJF_T(A164*60,K164,I164,J164,"")</f>
        <v>0.2585743035560254</v>
      </c>
      <c r="M164">
        <f t="shared" ref="M164:M186" si="53">1/L164</f>
        <v>3.867360314801465</v>
      </c>
    </row>
    <row r="165" spans="1:13" x14ac:dyDescent="0.3">
      <c r="A165">
        <v>216</v>
      </c>
      <c r="B165">
        <f t="shared" si="50"/>
        <v>0.9417091832729092</v>
      </c>
      <c r="C165">
        <f t="shared" si="46"/>
        <v>0.9417091832729092</v>
      </c>
      <c r="D165" t="s">
        <v>32</v>
      </c>
      <c r="E165" t="s">
        <v>19</v>
      </c>
      <c r="F165">
        <v>1</v>
      </c>
      <c r="G165">
        <f t="shared" si="51"/>
        <v>50</v>
      </c>
      <c r="I165">
        <v>2100</v>
      </c>
      <c r="J165" t="s">
        <v>25</v>
      </c>
      <c r="K165">
        <f t="shared" si="52"/>
        <v>52.5</v>
      </c>
      <c r="L165" cm="1">
        <f t="array" ref="L165">STOWA2024_NDJF_T(A165*60,K165,I165,J165,"")</f>
        <v>0.34180425315356489</v>
      </c>
      <c r="M165">
        <f t="shared" si="53"/>
        <v>2.9256511315285558</v>
      </c>
    </row>
    <row r="166" spans="1:13" x14ac:dyDescent="0.3">
      <c r="A166">
        <v>216</v>
      </c>
      <c r="B166">
        <f t="shared" si="50"/>
        <v>0.72344075259805463</v>
      </c>
      <c r="C166">
        <f t="shared" si="46"/>
        <v>0.72344075259805463</v>
      </c>
      <c r="D166" t="s">
        <v>32</v>
      </c>
      <c r="E166" t="s">
        <v>19</v>
      </c>
      <c r="F166">
        <v>1</v>
      </c>
      <c r="G166">
        <f t="shared" si="51"/>
        <v>55</v>
      </c>
      <c r="I166">
        <v>2100</v>
      </c>
      <c r="J166" t="s">
        <v>25</v>
      </c>
      <c r="K166">
        <f t="shared" si="52"/>
        <v>57.5</v>
      </c>
      <c r="L166" cm="1">
        <f t="array" ref="L166">STOWA2024_NDJF_T(A166*60,K166,I166,J166,"")</f>
        <v>0.45408922306761984</v>
      </c>
      <c r="M166">
        <f t="shared" si="53"/>
        <v>2.2022103789305012</v>
      </c>
    </row>
    <row r="167" spans="1:13" x14ac:dyDescent="0.3">
      <c r="A167">
        <v>216</v>
      </c>
      <c r="B167">
        <f t="shared" si="50"/>
        <v>0.55310020878124089</v>
      </c>
      <c r="C167">
        <f t="shared" si="46"/>
        <v>0.55310020878124089</v>
      </c>
      <c r="D167" t="s">
        <v>32</v>
      </c>
      <c r="E167" t="s">
        <v>19</v>
      </c>
      <c r="F167">
        <v>1</v>
      </c>
      <c r="G167">
        <f t="shared" si="51"/>
        <v>60</v>
      </c>
      <c r="I167">
        <v>2100</v>
      </c>
      <c r="J167" t="s">
        <v>25</v>
      </c>
      <c r="K167">
        <f t="shared" si="52"/>
        <v>62.5</v>
      </c>
      <c r="L167" cm="1">
        <f t="array" ref="L167">STOWA2024_NDJF_T(A167*60,K167,I167,J167,"")</f>
        <v>0.60638762533948254</v>
      </c>
      <c r="M167">
        <f t="shared" si="53"/>
        <v>1.6491101701492603</v>
      </c>
    </row>
    <row r="168" spans="1:13" x14ac:dyDescent="0.3">
      <c r="A168">
        <v>216</v>
      </c>
      <c r="B168">
        <f t="shared" si="50"/>
        <v>0.4207993164358157</v>
      </c>
      <c r="C168">
        <f t="shared" si="46"/>
        <v>0.4207993164358157</v>
      </c>
      <c r="D168" t="s">
        <v>32</v>
      </c>
      <c r="E168" t="s">
        <v>19</v>
      </c>
      <c r="F168">
        <v>1</v>
      </c>
      <c r="G168">
        <f t="shared" si="51"/>
        <v>65</v>
      </c>
      <c r="I168">
        <v>2100</v>
      </c>
      <c r="J168" t="s">
        <v>25</v>
      </c>
      <c r="K168">
        <f t="shared" si="52"/>
        <v>67.5</v>
      </c>
      <c r="L168" cm="1">
        <f t="array" ref="L168">STOWA2024_NDJF_T(A168*60,K168,I168,J168,"")</f>
        <v>0.81412616112345471</v>
      </c>
      <c r="M168">
        <f t="shared" si="53"/>
        <v>1.2283108537134446</v>
      </c>
    </row>
    <row r="169" spans="1:13" x14ac:dyDescent="0.3">
      <c r="A169">
        <v>216</v>
      </c>
      <c r="B169">
        <f t="shared" si="50"/>
        <v>0.31845011745513729</v>
      </c>
      <c r="C169">
        <f t="shared" si="46"/>
        <v>0.31845011745513729</v>
      </c>
      <c r="D169" t="s">
        <v>32</v>
      </c>
      <c r="E169" t="s">
        <v>19</v>
      </c>
      <c r="F169">
        <v>1</v>
      </c>
      <c r="G169">
        <f t="shared" si="51"/>
        <v>70</v>
      </c>
      <c r="I169">
        <v>2100</v>
      </c>
      <c r="J169" t="s">
        <v>25</v>
      </c>
      <c r="K169">
        <f t="shared" si="52"/>
        <v>72.5</v>
      </c>
      <c r="L169" cm="1">
        <f t="array" ref="L169">STOWA2024_NDJF_T(A169*60,K169,I169,J169,"")</f>
        <v>1.0990692972557312</v>
      </c>
      <c r="M169">
        <f t="shared" si="53"/>
        <v>0.90986073625830732</v>
      </c>
    </row>
    <row r="170" spans="1:13" x14ac:dyDescent="0.3">
      <c r="A170">
        <v>216</v>
      </c>
      <c r="B170">
        <f t="shared" si="50"/>
        <v>0.23981754798000787</v>
      </c>
      <c r="C170">
        <f t="shared" si="46"/>
        <v>0.23981754798000787</v>
      </c>
      <c r="D170" t="s">
        <v>32</v>
      </c>
      <c r="E170" t="s">
        <v>19</v>
      </c>
      <c r="F170">
        <v>1</v>
      </c>
      <c r="G170">
        <f t="shared" si="51"/>
        <v>75</v>
      </c>
      <c r="I170">
        <v>2100</v>
      </c>
      <c r="J170" t="s">
        <v>25</v>
      </c>
      <c r="K170">
        <f t="shared" si="52"/>
        <v>77.5</v>
      </c>
      <c r="L170" cm="1">
        <f t="array" ref="L170">STOWA2024_NDJF_T(A170*60,K170,I170,J170,"")</f>
        <v>1.4924411105044388</v>
      </c>
      <c r="M170">
        <f t="shared" si="53"/>
        <v>0.67004318827829945</v>
      </c>
    </row>
    <row r="171" spans="1:13" x14ac:dyDescent="0.3">
      <c r="A171">
        <v>216</v>
      </c>
      <c r="B171">
        <f t="shared" si="50"/>
        <v>0.17956484940079598</v>
      </c>
      <c r="C171">
        <f t="shared" si="46"/>
        <v>0.17956484940079598</v>
      </c>
      <c r="D171" t="s">
        <v>32</v>
      </c>
      <c r="E171" t="s">
        <v>19</v>
      </c>
      <c r="F171">
        <v>1</v>
      </c>
      <c r="G171">
        <f t="shared" si="51"/>
        <v>80</v>
      </c>
      <c r="I171">
        <v>2100</v>
      </c>
      <c r="J171" t="s">
        <v>25</v>
      </c>
      <c r="K171">
        <f t="shared" si="52"/>
        <v>82.5</v>
      </c>
      <c r="L171" cm="1">
        <f t="array" ref="L171">STOWA2024_NDJF_T(A171*60,K171,I171,J171,"")</f>
        <v>2.0388260209178148</v>
      </c>
      <c r="M171">
        <f t="shared" si="53"/>
        <v>0.49047833887750347</v>
      </c>
    </row>
    <row r="172" spans="1:13" x14ac:dyDescent="0.3">
      <c r="A172">
        <v>216</v>
      </c>
      <c r="B172">
        <f t="shared" si="50"/>
        <v>0.13368033526255285</v>
      </c>
      <c r="C172">
        <f t="shared" si="46"/>
        <v>0.13368033526255285</v>
      </c>
      <c r="D172" t="s">
        <v>32</v>
      </c>
      <c r="E172" t="s">
        <v>19</v>
      </c>
      <c r="F172">
        <v>1</v>
      </c>
      <c r="G172">
        <f t="shared" si="51"/>
        <v>85</v>
      </c>
      <c r="I172">
        <v>2100</v>
      </c>
      <c r="J172" t="s">
        <v>25</v>
      </c>
      <c r="K172">
        <f t="shared" si="52"/>
        <v>87.5</v>
      </c>
      <c r="L172" cm="1">
        <f t="array" ref="L172">STOWA2024_NDJF_T(A172*60,K172,I172,J172,"")</f>
        <v>2.8027062648006864</v>
      </c>
      <c r="M172">
        <f t="shared" si="53"/>
        <v>0.35679800361495062</v>
      </c>
    </row>
    <row r="173" spans="1:13" x14ac:dyDescent="0.3">
      <c r="A173">
        <v>216</v>
      </c>
      <c r="B173">
        <f t="shared" si="50"/>
        <v>9.8932009891613659E-2</v>
      </c>
      <c r="C173">
        <f t="shared" si="46"/>
        <v>9.8932009891613659E-2</v>
      </c>
      <c r="D173" t="s">
        <v>32</v>
      </c>
      <c r="E173" t="s">
        <v>19</v>
      </c>
      <c r="F173">
        <v>1</v>
      </c>
      <c r="G173">
        <f t="shared" si="51"/>
        <v>90</v>
      </c>
      <c r="I173">
        <v>2100</v>
      </c>
      <c r="J173" t="s">
        <v>25</v>
      </c>
      <c r="K173">
        <f t="shared" si="52"/>
        <v>92.5</v>
      </c>
      <c r="L173" cm="1">
        <f t="array" ref="L173">STOWA2024_NDJF_T(A173*60,K173,I173,J173,"")</f>
        <v>3.8779832329225026</v>
      </c>
      <c r="M173">
        <f t="shared" si="53"/>
        <v>0.25786599372333696</v>
      </c>
    </row>
    <row r="174" spans="1:13" x14ac:dyDescent="0.3">
      <c r="A174">
        <v>216</v>
      </c>
      <c r="B174">
        <f t="shared" si="50"/>
        <v>7.2758645903984592E-2</v>
      </c>
      <c r="C174">
        <f t="shared" si="46"/>
        <v>7.2758645903984592E-2</v>
      </c>
      <c r="D174" t="s">
        <v>32</v>
      </c>
      <c r="E174" t="s">
        <v>19</v>
      </c>
      <c r="F174">
        <v>1</v>
      </c>
      <c r="G174">
        <f t="shared" si="51"/>
        <v>95</v>
      </c>
      <c r="I174">
        <v>2100</v>
      </c>
      <c r="J174" t="s">
        <v>25</v>
      </c>
      <c r="K174">
        <f t="shared" si="52"/>
        <v>97.5</v>
      </c>
      <c r="L174" cm="1">
        <f t="array" ref="L174">STOWA2024_NDJF_T(A174*60,K174,I174,J174,"")</f>
        <v>5.4022706920089814</v>
      </c>
      <c r="M174">
        <f t="shared" si="53"/>
        <v>0.18510734781935237</v>
      </c>
    </row>
    <row r="175" spans="1:13" x14ac:dyDescent="0.3">
      <c r="A175">
        <v>216</v>
      </c>
      <c r="B175">
        <f t="shared" si="50"/>
        <v>5.3166478375208048E-2</v>
      </c>
      <c r="C175">
        <f t="shared" si="46"/>
        <v>5.3166478375208048E-2</v>
      </c>
      <c r="D175" t="s">
        <v>32</v>
      </c>
      <c r="E175" t="s">
        <v>19</v>
      </c>
      <c r="F175">
        <v>1</v>
      </c>
      <c r="G175">
        <f t="shared" si="51"/>
        <v>100</v>
      </c>
      <c r="I175">
        <v>2100</v>
      </c>
      <c r="J175" t="s">
        <v>25</v>
      </c>
      <c r="K175">
        <f t="shared" si="52"/>
        <v>102.5</v>
      </c>
      <c r="L175" cm="1">
        <f t="array" ref="L175">STOWA2024_NDJF_T(A175*60,K175,I175,J175,"")</f>
        <v>7.5791527235868239</v>
      </c>
      <c r="M175">
        <f t="shared" si="53"/>
        <v>0.13194086944414432</v>
      </c>
    </row>
    <row r="176" spans="1:13" x14ac:dyDescent="0.3">
      <c r="A176">
        <v>216</v>
      </c>
      <c r="B176">
        <f t="shared" si="50"/>
        <v>3.858737108455812E-2</v>
      </c>
      <c r="C176">
        <f t="shared" si="46"/>
        <v>3.858737108455812E-2</v>
      </c>
      <c r="D176" t="s">
        <v>32</v>
      </c>
      <c r="E176" t="s">
        <v>19</v>
      </c>
      <c r="F176">
        <v>1</v>
      </c>
      <c r="G176">
        <f t="shared" si="51"/>
        <v>105</v>
      </c>
      <c r="I176">
        <v>2100</v>
      </c>
      <c r="J176" t="s">
        <v>25</v>
      </c>
      <c r="K176">
        <f t="shared" si="52"/>
        <v>107.5</v>
      </c>
      <c r="L176" cm="1">
        <f t="array" ref="L176">STOWA2024_NDJF_T(A176*60,K176,I176,J176,"")</f>
        <v>10.711971351605088</v>
      </c>
      <c r="M176">
        <f t="shared" si="53"/>
        <v>9.3353498359586201E-2</v>
      </c>
    </row>
    <row r="177" spans="1:13" x14ac:dyDescent="0.3">
      <c r="A177">
        <v>216</v>
      </c>
      <c r="B177">
        <f t="shared" si="50"/>
        <v>2.7809246921468161E-2</v>
      </c>
      <c r="C177">
        <f t="shared" si="46"/>
        <v>2.7809246921468161E-2</v>
      </c>
      <c r="D177" t="s">
        <v>32</v>
      </c>
      <c r="E177" t="s">
        <v>19</v>
      </c>
      <c r="F177">
        <v>1</v>
      </c>
      <c r="G177">
        <f t="shared" si="51"/>
        <v>110</v>
      </c>
      <c r="I177">
        <v>2100</v>
      </c>
      <c r="J177" t="s">
        <v>25</v>
      </c>
      <c r="K177">
        <f t="shared" si="52"/>
        <v>112.5</v>
      </c>
      <c r="L177" cm="1">
        <f t="array" ref="L177">STOWA2024_NDJF_T(A177*60,K177,I177,J177,"")</f>
        <v>15.25686811671234</v>
      </c>
      <c r="M177">
        <f t="shared" si="53"/>
        <v>6.554425143811804E-2</v>
      </c>
    </row>
    <row r="178" spans="1:13" x14ac:dyDescent="0.3">
      <c r="A178">
        <v>216</v>
      </c>
      <c r="B178">
        <f t="shared" si="50"/>
        <v>1.9894457092748806E-2</v>
      </c>
      <c r="C178">
        <f t="shared" si="46"/>
        <v>1.9894457092748806E-2</v>
      </c>
      <c r="D178" t="s">
        <v>32</v>
      </c>
      <c r="E178" t="s">
        <v>19</v>
      </c>
      <c r="F178">
        <v>1</v>
      </c>
      <c r="G178">
        <f t="shared" si="51"/>
        <v>115</v>
      </c>
      <c r="I178">
        <v>2100</v>
      </c>
      <c r="J178" t="s">
        <v>25</v>
      </c>
      <c r="K178">
        <f t="shared" si="52"/>
        <v>117.5</v>
      </c>
      <c r="L178" cm="1">
        <f t="array" ref="L178">STOWA2024_NDJF_T(A178*60,K178,I178,J178,"")</f>
        <v>21.905903725094024</v>
      </c>
      <c r="M178">
        <f t="shared" si="53"/>
        <v>4.5649794345369234E-2</v>
      </c>
    </row>
    <row r="179" spans="1:13" x14ac:dyDescent="0.3">
      <c r="A179">
        <v>216</v>
      </c>
      <c r="B179">
        <f t="shared" si="50"/>
        <v>1.4122981270235313E-2</v>
      </c>
      <c r="C179">
        <f t="shared" si="46"/>
        <v>1.4122981270235313E-2</v>
      </c>
      <c r="D179" t="s">
        <v>32</v>
      </c>
      <c r="E179" t="s">
        <v>19</v>
      </c>
      <c r="F179">
        <v>1</v>
      </c>
      <c r="G179">
        <f t="shared" si="51"/>
        <v>120</v>
      </c>
      <c r="I179">
        <v>2100</v>
      </c>
      <c r="J179" t="s">
        <v>25</v>
      </c>
      <c r="K179">
        <f t="shared" si="52"/>
        <v>122.5</v>
      </c>
      <c r="L179" cm="1">
        <f t="array" ref="L179">STOWA2024_NDJF_T(A179*60,K179,I179,J179,"")</f>
        <v>31.719032228751594</v>
      </c>
      <c r="M179">
        <f t="shared" si="53"/>
        <v>3.1526813075133921E-2</v>
      </c>
    </row>
    <row r="180" spans="1:13" x14ac:dyDescent="0.3">
      <c r="A180">
        <v>216</v>
      </c>
      <c r="B180">
        <f t="shared" si="50"/>
        <v>9.9453695322625248E-3</v>
      </c>
      <c r="C180">
        <f t="shared" si="46"/>
        <v>9.9453695322625248E-3</v>
      </c>
      <c r="D180" t="s">
        <v>32</v>
      </c>
      <c r="E180" t="s">
        <v>19</v>
      </c>
      <c r="F180">
        <v>1</v>
      </c>
      <c r="G180">
        <f t="shared" si="51"/>
        <v>125</v>
      </c>
      <c r="I180">
        <v>2100</v>
      </c>
      <c r="J180" t="s">
        <v>25</v>
      </c>
      <c r="K180">
        <f t="shared" si="52"/>
        <v>127.5</v>
      </c>
      <c r="L180" cm="1">
        <f t="array" ref="L180">STOWA2024_NDJF_T(A180*60,K180,I180,J180,"")</f>
        <v>46.336103422067509</v>
      </c>
      <c r="M180">
        <f t="shared" si="53"/>
        <v>2.1581443542871396E-2</v>
      </c>
    </row>
    <row r="181" spans="1:13" x14ac:dyDescent="0.3">
      <c r="A181">
        <v>216</v>
      </c>
      <c r="B181">
        <f t="shared" si="50"/>
        <v>6.9443351390815009E-3</v>
      </c>
      <c r="C181">
        <f t="shared" si="46"/>
        <v>6.9443351390815009E-3</v>
      </c>
      <c r="D181" t="s">
        <v>32</v>
      </c>
      <c r="E181" t="s">
        <v>19</v>
      </c>
      <c r="F181">
        <v>1</v>
      </c>
      <c r="G181">
        <f t="shared" si="51"/>
        <v>130</v>
      </c>
      <c r="I181">
        <v>2100</v>
      </c>
      <c r="J181" t="s">
        <v>25</v>
      </c>
      <c r="K181">
        <f t="shared" si="52"/>
        <v>132.5</v>
      </c>
      <c r="L181" cm="1">
        <f t="array" ref="L181">STOWA2024_NDJF_T(A181*60,K181,I181,J181,"")</f>
        <v>68.319504946829269</v>
      </c>
      <c r="M181">
        <f t="shared" si="53"/>
        <v>1.4637108403789895E-2</v>
      </c>
    </row>
    <row r="182" spans="1:13" x14ac:dyDescent="0.3">
      <c r="A182">
        <v>216</v>
      </c>
      <c r="B182">
        <f t="shared" si="50"/>
        <v>4.8060609181148056E-3</v>
      </c>
      <c r="C182">
        <f t="shared" si="46"/>
        <v>4.8060609181148056E-3</v>
      </c>
      <c r="D182" t="s">
        <v>32</v>
      </c>
      <c r="E182" t="s">
        <v>19</v>
      </c>
      <c r="F182">
        <v>1</v>
      </c>
      <c r="G182">
        <f t="shared" si="51"/>
        <v>135</v>
      </c>
      <c r="I182">
        <v>2100</v>
      </c>
      <c r="J182" t="s">
        <v>25</v>
      </c>
      <c r="K182">
        <f t="shared" si="52"/>
        <v>137.5</v>
      </c>
      <c r="L182" cm="1">
        <f t="array" ref="L182">STOWA2024_NDJF_T(A182*60,K182,I182,J182,"")</f>
        <v>101.71856065766229</v>
      </c>
      <c r="M182">
        <f t="shared" si="53"/>
        <v>9.8310474856750894E-3</v>
      </c>
    </row>
    <row r="183" spans="1:13" x14ac:dyDescent="0.3">
      <c r="A183">
        <v>216</v>
      </c>
      <c r="B183">
        <f t="shared" si="50"/>
        <v>3.2952386972718954E-3</v>
      </c>
      <c r="C183">
        <f t="shared" si="46"/>
        <v>3.2952386972718954E-3</v>
      </c>
      <c r="D183" t="s">
        <v>32</v>
      </c>
      <c r="E183" t="s">
        <v>19</v>
      </c>
      <c r="F183">
        <v>1</v>
      </c>
      <c r="G183">
        <f t="shared" si="51"/>
        <v>140</v>
      </c>
      <c r="I183">
        <v>2100</v>
      </c>
      <c r="J183" t="s">
        <v>25</v>
      </c>
      <c r="K183">
        <f t="shared" si="52"/>
        <v>142.5</v>
      </c>
      <c r="L183" cm="1">
        <f t="array" ref="L183">STOWA2024_NDJF_T(A183*60,K183,I183,J183,"")</f>
        <v>153.00325214139511</v>
      </c>
      <c r="M183">
        <f t="shared" si="53"/>
        <v>6.535808788403194E-3</v>
      </c>
    </row>
    <row r="184" spans="1:13" x14ac:dyDescent="0.3">
      <c r="A184">
        <v>216</v>
      </c>
      <c r="B184">
        <f t="shared" si="50"/>
        <v>2.2372870232935591E-3</v>
      </c>
      <c r="C184">
        <f t="shared" si="46"/>
        <v>2.2372870232935591E-3</v>
      </c>
      <c r="D184" t="s">
        <v>32</v>
      </c>
      <c r="E184" t="s">
        <v>19</v>
      </c>
      <c r="F184">
        <v>1</v>
      </c>
      <c r="G184">
        <f t="shared" si="51"/>
        <v>145</v>
      </c>
      <c r="I184">
        <v>2100</v>
      </c>
      <c r="J184" t="s">
        <v>25</v>
      </c>
      <c r="K184">
        <f t="shared" si="52"/>
        <v>147.5</v>
      </c>
      <c r="L184" cm="1">
        <f t="array" ref="L184">STOWA2024_NDJF_T(A184*60,K184,I184,J184,"")</f>
        <v>232.6381148321334</v>
      </c>
      <c r="M184">
        <f t="shared" si="53"/>
        <v>4.298521765109635E-3</v>
      </c>
    </row>
    <row r="185" spans="1:13" x14ac:dyDescent="0.3">
      <c r="A185">
        <v>216</v>
      </c>
      <c r="B185">
        <f t="shared" si="50"/>
        <v>1.5033863447383119E-3</v>
      </c>
      <c r="C185">
        <f t="shared" si="46"/>
        <v>1.5033863447383119E-3</v>
      </c>
      <c r="D185" t="s">
        <v>32</v>
      </c>
      <c r="E185" t="s">
        <v>19</v>
      </c>
      <c r="F185">
        <v>1</v>
      </c>
      <c r="G185">
        <f t="shared" si="51"/>
        <v>150</v>
      </c>
      <c r="I185">
        <v>2100</v>
      </c>
      <c r="J185" t="s">
        <v>25</v>
      </c>
      <c r="K185">
        <f t="shared" si="52"/>
        <v>152.5</v>
      </c>
      <c r="L185" cm="1">
        <f t="array" ref="L185">STOWA2024_NDJF_T(A185*60,K185,I185,J185,"")</f>
        <v>357.76441910895102</v>
      </c>
      <c r="M185">
        <f t="shared" si="53"/>
        <v>2.7951354203713231E-3</v>
      </c>
    </row>
    <row r="186" spans="1:13" x14ac:dyDescent="0.3">
      <c r="A186">
        <v>216</v>
      </c>
      <c r="B186">
        <f t="shared" si="50"/>
        <v>9.9925253441436449E-4</v>
      </c>
      <c r="C186">
        <f t="shared" si="46"/>
        <v>9.9925253441436449E-4</v>
      </c>
      <c r="D186" t="s">
        <v>32</v>
      </c>
      <c r="E186" t="s">
        <v>19</v>
      </c>
      <c r="F186">
        <v>1</v>
      </c>
      <c r="G186">
        <f t="shared" si="51"/>
        <v>155</v>
      </c>
      <c r="I186">
        <v>2100</v>
      </c>
      <c r="J186" t="s">
        <v>25</v>
      </c>
      <c r="K186">
        <f t="shared" si="52"/>
        <v>157.5</v>
      </c>
      <c r="L186" cm="1">
        <f t="array" ref="L186">STOWA2024_NDJF_T(A186*60,K186,I186,J186,"")</f>
        <v>556.82918291586566</v>
      </c>
      <c r="M186">
        <f t="shared" si="53"/>
        <v>1.7958828859569586E-3</v>
      </c>
    </row>
    <row r="187" spans="1:13" x14ac:dyDescent="0.3">
      <c r="A187">
        <v>216</v>
      </c>
      <c r="B187" s="1">
        <f>M186</f>
        <v>1.7958828859569586E-3</v>
      </c>
      <c r="C187">
        <f t="shared" si="46"/>
        <v>1.7958828859569586E-3</v>
      </c>
      <c r="D187" t="s">
        <v>32</v>
      </c>
      <c r="E187" t="s">
        <v>19</v>
      </c>
      <c r="F187">
        <v>1</v>
      </c>
      <c r="G187">
        <f t="shared" si="51"/>
        <v>160</v>
      </c>
      <c r="I187">
        <v>2100</v>
      </c>
      <c r="J187" t="s">
        <v>25</v>
      </c>
      <c r="K187" s="1">
        <v>444</v>
      </c>
      <c r="L187" cm="1">
        <f t="array" ref="L187">STOWA2024_NDJF_T(A187*60,K187,I187,J187,"")</f>
        <v>3.6074899052522004E+254</v>
      </c>
      <c r="M187">
        <f>1/L187</f>
        <v>2.7720105288280488E-255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M187"/>
  <sheetViews>
    <sheetView topLeftCell="A4" workbookViewId="0">
      <selection activeCell="K32" sqref="K32:K3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718.43861613822253</v>
      </c>
      <c r="C2">
        <f>B2</f>
        <v>718.43861613822253</v>
      </c>
      <c r="D2" t="s">
        <v>33</v>
      </c>
      <c r="E2" t="s">
        <v>21</v>
      </c>
      <c r="F2">
        <v>1</v>
      </c>
      <c r="G2">
        <v>10</v>
      </c>
      <c r="I2">
        <v>2100</v>
      </c>
      <c r="J2" t="s">
        <v>28</v>
      </c>
      <c r="K2" s="1">
        <v>12.5</v>
      </c>
      <c r="L2" cm="1">
        <f t="array" ref="L2">STOWA2024_JAARROND_T(A2*60,K2,I2,J2,"")</f>
        <v>8.2909225961127236E-2</v>
      </c>
      <c r="M2">
        <f>1/L2</f>
        <v>12.061383861777449</v>
      </c>
    </row>
    <row r="3" spans="1:13" x14ac:dyDescent="0.3">
      <c r="A3">
        <v>12</v>
      </c>
      <c r="B3">
        <f t="shared" ref="B3:B7" si="0">M2-M3</f>
        <v>6.6804348117142869</v>
      </c>
      <c r="C3">
        <f t="shared" ref="C3:C32" si="1">B3</f>
        <v>6.6804348117142869</v>
      </c>
      <c r="D3" t="s">
        <v>33</v>
      </c>
      <c r="E3" t="s">
        <v>21</v>
      </c>
      <c r="F3">
        <v>1</v>
      </c>
      <c r="G3">
        <f t="shared" ref="G3:G7" si="2">G2+5</f>
        <v>15</v>
      </c>
      <c r="I3">
        <v>2100</v>
      </c>
      <c r="J3" t="s">
        <v>28</v>
      </c>
      <c r="K3">
        <f t="shared" ref="K3:K7" si="3">AVERAGE(G3:G4)</f>
        <v>17.5</v>
      </c>
      <c r="L3" cm="1">
        <f t="array" ref="L3">STOWA2024_JAARROND_T(A3*60,K3,I3,J3,"")</f>
        <v>0.18584082300282362</v>
      </c>
      <c r="M3">
        <f t="shared" ref="M3:M7" si="4">1/L3</f>
        <v>5.3809490500631618</v>
      </c>
    </row>
    <row r="4" spans="1:13" x14ac:dyDescent="0.3">
      <c r="A4">
        <v>12</v>
      </c>
      <c r="B4">
        <f t="shared" si="0"/>
        <v>2.2189947393182878</v>
      </c>
      <c r="C4">
        <f t="shared" si="1"/>
        <v>2.2189947393182878</v>
      </c>
      <c r="D4" t="s">
        <v>33</v>
      </c>
      <c r="E4" t="s">
        <v>21</v>
      </c>
      <c r="F4">
        <v>1</v>
      </c>
      <c r="G4">
        <f t="shared" si="2"/>
        <v>20</v>
      </c>
      <c r="I4">
        <v>2100</v>
      </c>
      <c r="J4" t="s">
        <v>28</v>
      </c>
      <c r="K4">
        <f t="shared" si="3"/>
        <v>22.5</v>
      </c>
      <c r="L4" cm="1">
        <f t="array" ref="L4">STOWA2024_JAARROND_T(A4*60,K4,I4,J4,"")</f>
        <v>0.31626010426584122</v>
      </c>
      <c r="M4">
        <f t="shared" si="4"/>
        <v>3.161954310744874</v>
      </c>
    </row>
    <row r="5" spans="1:13" x14ac:dyDescent="0.3">
      <c r="A5">
        <v>12</v>
      </c>
      <c r="B5">
        <f t="shared" si="0"/>
        <v>1.2742112181232295</v>
      </c>
      <c r="C5">
        <f t="shared" si="1"/>
        <v>1.2742112181232295</v>
      </c>
      <c r="D5" t="s">
        <v>33</v>
      </c>
      <c r="E5" t="s">
        <v>21</v>
      </c>
      <c r="F5">
        <v>1</v>
      </c>
      <c r="G5">
        <f t="shared" si="2"/>
        <v>25</v>
      </c>
      <c r="I5">
        <v>2100</v>
      </c>
      <c r="J5" t="s">
        <v>28</v>
      </c>
      <c r="K5">
        <f t="shared" si="3"/>
        <v>27.5</v>
      </c>
      <c r="L5" cm="1">
        <f t="array" ref="L5">STOWA2024_JAARROND_T(A5*60,K5,I5,J5,"")</f>
        <v>0.52973309975735527</v>
      </c>
      <c r="M5">
        <f t="shared" si="4"/>
        <v>1.8877430926216445</v>
      </c>
    </row>
    <row r="6" spans="1:13" x14ac:dyDescent="0.3">
      <c r="A6">
        <v>12</v>
      </c>
      <c r="B6">
        <f t="shared" si="0"/>
        <v>0.77708285137370448</v>
      </c>
      <c r="C6">
        <f t="shared" si="1"/>
        <v>0.77708285137370448</v>
      </c>
      <c r="D6" t="s">
        <v>33</v>
      </c>
      <c r="E6" t="s">
        <v>21</v>
      </c>
      <c r="F6">
        <v>1</v>
      </c>
      <c r="G6">
        <f t="shared" si="2"/>
        <v>30</v>
      </c>
      <c r="I6">
        <v>2100</v>
      </c>
      <c r="J6" t="s">
        <v>28</v>
      </c>
      <c r="K6">
        <f t="shared" si="3"/>
        <v>32.5</v>
      </c>
      <c r="L6" cm="1">
        <f t="array" ref="L6">STOWA2024_JAARROND_T(A6*60,K6,I6,J6,"")</f>
        <v>0.90036535284309627</v>
      </c>
      <c r="M6">
        <f t="shared" si="4"/>
        <v>1.11066024124794</v>
      </c>
    </row>
    <row r="7" spans="1:13" x14ac:dyDescent="0.3">
      <c r="A7">
        <v>12</v>
      </c>
      <c r="B7">
        <f t="shared" si="0"/>
        <v>0.45849557633550109</v>
      </c>
      <c r="C7">
        <f t="shared" si="1"/>
        <v>0.45849557633550109</v>
      </c>
      <c r="D7" t="s">
        <v>33</v>
      </c>
      <c r="E7" t="s">
        <v>21</v>
      </c>
      <c r="F7">
        <v>1</v>
      </c>
      <c r="G7">
        <f t="shared" si="2"/>
        <v>35</v>
      </c>
      <c r="I7">
        <v>2100</v>
      </c>
      <c r="J7" t="s">
        <v>28</v>
      </c>
      <c r="K7">
        <f t="shared" si="3"/>
        <v>37.5</v>
      </c>
      <c r="L7" cm="1">
        <f t="array" ref="L7">STOWA2024_JAARROND_T(A7*60,K7,I7,J7,"")</f>
        <v>1.5333550770253126</v>
      </c>
      <c r="M7">
        <f t="shared" si="4"/>
        <v>0.65216466491243896</v>
      </c>
    </row>
    <row r="8" spans="1:13" x14ac:dyDescent="0.3">
      <c r="A8">
        <v>12</v>
      </c>
      <c r="B8">
        <f>M7-M8</f>
        <v>0.26159887706192941</v>
      </c>
      <c r="C8">
        <f t="shared" si="1"/>
        <v>0.26159887706192941</v>
      </c>
      <c r="D8" t="s">
        <v>33</v>
      </c>
      <c r="E8" t="s">
        <v>21</v>
      </c>
      <c r="F8">
        <v>1</v>
      </c>
      <c r="G8">
        <f>G7+5</f>
        <v>40</v>
      </c>
      <c r="I8">
        <v>2100</v>
      </c>
      <c r="J8" t="s">
        <v>28</v>
      </c>
      <c r="K8">
        <f>AVERAGE(G8:G9)</f>
        <v>42.5</v>
      </c>
      <c r="L8" cm="1">
        <f t="array" ref="L8">STOWA2024_JAARROND_T(A8*60,K8,I8,J8,"")</f>
        <v>2.5603881115740572</v>
      </c>
      <c r="M8">
        <f>1/L8</f>
        <v>0.39056578785050955</v>
      </c>
    </row>
    <row r="9" spans="1:13" x14ac:dyDescent="0.3">
      <c r="A9">
        <v>12</v>
      </c>
      <c r="B9">
        <f t="shared" ref="B9:B31" si="5">M8-M9</f>
        <v>0.14852140316411414</v>
      </c>
      <c r="C9">
        <f t="shared" si="1"/>
        <v>0.14852140316411414</v>
      </c>
      <c r="D9" t="s">
        <v>33</v>
      </c>
      <c r="E9" t="s">
        <v>21</v>
      </c>
      <c r="F9">
        <v>1</v>
      </c>
      <c r="G9">
        <f t="shared" ref="G9:G32" si="6">G8+5</f>
        <v>45</v>
      </c>
      <c r="I9">
        <v>2100</v>
      </c>
      <c r="J9" t="s">
        <v>28</v>
      </c>
      <c r="K9">
        <f t="shared" ref="K9:K31" si="7">AVERAGE(G9:G10)</f>
        <v>47.5</v>
      </c>
      <c r="L9" cm="1">
        <f t="array" ref="L9">STOWA2024_JAARROND_T(A9*60,K9,I9,J9,"")</f>
        <v>4.1314736604844153</v>
      </c>
      <c r="M9">
        <f t="shared" ref="M9:M31" si="8">1/L9</f>
        <v>0.24204438468639541</v>
      </c>
    </row>
    <row r="10" spans="1:13" x14ac:dyDescent="0.3">
      <c r="A10">
        <v>12</v>
      </c>
      <c r="B10">
        <f t="shared" si="5"/>
        <v>8.6103852289572125E-2</v>
      </c>
      <c r="C10">
        <f t="shared" si="1"/>
        <v>8.6103852289572125E-2</v>
      </c>
      <c r="D10" t="s">
        <v>33</v>
      </c>
      <c r="E10" t="s">
        <v>21</v>
      </c>
      <c r="F10">
        <v>1</v>
      </c>
      <c r="G10">
        <f t="shared" si="6"/>
        <v>50</v>
      </c>
      <c r="I10">
        <v>2100</v>
      </c>
      <c r="J10" t="s">
        <v>28</v>
      </c>
      <c r="K10">
        <f t="shared" si="7"/>
        <v>52.5</v>
      </c>
      <c r="L10" cm="1">
        <f t="array" ref="L10">STOWA2024_JAARROND_T(A10*60,K10,I10,J10,"")</f>
        <v>6.4127009484313602</v>
      </c>
      <c r="M10">
        <f t="shared" si="8"/>
        <v>0.15594053239682329</v>
      </c>
    </row>
    <row r="11" spans="1:13" x14ac:dyDescent="0.3">
      <c r="A11">
        <v>12</v>
      </c>
      <c r="B11">
        <f t="shared" si="5"/>
        <v>5.1615896129153835E-2</v>
      </c>
      <c r="C11">
        <f t="shared" si="1"/>
        <v>5.1615896129153835E-2</v>
      </c>
      <c r="D11" t="s">
        <v>33</v>
      </c>
      <c r="E11" t="s">
        <v>21</v>
      </c>
      <c r="F11">
        <v>1</v>
      </c>
      <c r="G11">
        <f t="shared" si="6"/>
        <v>55</v>
      </c>
      <c r="I11">
        <v>2100</v>
      </c>
      <c r="J11" t="s">
        <v>28</v>
      </c>
      <c r="K11">
        <f t="shared" si="7"/>
        <v>57.5</v>
      </c>
      <c r="L11" cm="1">
        <f t="array" ref="L11">STOWA2024_JAARROND_T(A11*60,K11,I11,J11,"")</f>
        <v>9.5854635661922103</v>
      </c>
      <c r="M11">
        <f t="shared" si="8"/>
        <v>0.10432463626766945</v>
      </c>
    </row>
    <row r="12" spans="1:13" x14ac:dyDescent="0.3">
      <c r="A12">
        <v>12</v>
      </c>
      <c r="B12">
        <f t="shared" si="5"/>
        <v>3.2105668672337509E-2</v>
      </c>
      <c r="C12">
        <f t="shared" si="1"/>
        <v>3.2105668672337509E-2</v>
      </c>
      <c r="D12" t="s">
        <v>33</v>
      </c>
      <c r="E12" t="s">
        <v>21</v>
      </c>
      <c r="F12">
        <v>1</v>
      </c>
      <c r="G12">
        <f t="shared" si="6"/>
        <v>60</v>
      </c>
      <c r="I12">
        <v>2100</v>
      </c>
      <c r="J12" t="s">
        <v>28</v>
      </c>
      <c r="K12">
        <f t="shared" si="7"/>
        <v>62.5</v>
      </c>
      <c r="L12" cm="1">
        <f t="array" ref="L12">STOWA2024_JAARROND_T(A12*60,K12,I12,J12,"")</f>
        <v>13.846777838245329</v>
      </c>
      <c r="M12">
        <f t="shared" si="8"/>
        <v>7.2218967595331945E-2</v>
      </c>
    </row>
    <row r="13" spans="1:13" x14ac:dyDescent="0.3">
      <c r="A13">
        <v>12</v>
      </c>
      <c r="B13">
        <f t="shared" si="5"/>
        <v>2.0695881988027048E-2</v>
      </c>
      <c r="C13">
        <f t="shared" si="1"/>
        <v>2.0695881988027048E-2</v>
      </c>
      <c r="D13" t="s">
        <v>33</v>
      </c>
      <c r="E13" t="s">
        <v>21</v>
      </c>
      <c r="F13">
        <v>1</v>
      </c>
      <c r="G13">
        <f t="shared" si="6"/>
        <v>65</v>
      </c>
      <c r="I13">
        <v>2100</v>
      </c>
      <c r="J13" t="s">
        <v>28</v>
      </c>
      <c r="K13">
        <f t="shared" si="7"/>
        <v>67.5</v>
      </c>
      <c r="L13" cm="1">
        <f t="array" ref="L13">STOWA2024_JAARROND_T(A13*60,K13,I13,J13,"")</f>
        <v>19.408775468568226</v>
      </c>
      <c r="M13">
        <f t="shared" si="8"/>
        <v>5.1523085607304897E-2</v>
      </c>
    </row>
    <row r="14" spans="1:13" x14ac:dyDescent="0.3">
      <c r="A14">
        <v>12</v>
      </c>
      <c r="B14">
        <f t="shared" si="5"/>
        <v>1.3786575367223768E-2</v>
      </c>
      <c r="C14">
        <f t="shared" si="1"/>
        <v>1.3786575367223768E-2</v>
      </c>
      <c r="D14" t="s">
        <v>33</v>
      </c>
      <c r="E14" t="s">
        <v>21</v>
      </c>
      <c r="F14">
        <v>1</v>
      </c>
      <c r="G14">
        <f t="shared" si="6"/>
        <v>70</v>
      </c>
      <c r="I14">
        <v>2100</v>
      </c>
      <c r="J14" t="s">
        <v>28</v>
      </c>
      <c r="K14">
        <f t="shared" si="7"/>
        <v>72.5</v>
      </c>
      <c r="L14" cm="1">
        <f t="array" ref="L14">STOWA2024_JAARROND_T(A14*60,K14,I14,J14,"")</f>
        <v>26.499535692038336</v>
      </c>
      <c r="M14">
        <f t="shared" si="8"/>
        <v>3.7736510240081129E-2</v>
      </c>
    </row>
    <row r="15" spans="1:13" x14ac:dyDescent="0.3">
      <c r="A15">
        <v>12</v>
      </c>
      <c r="B15">
        <f t="shared" si="5"/>
        <v>9.4568393691721354E-3</v>
      </c>
      <c r="C15">
        <f t="shared" si="1"/>
        <v>9.4568393691721354E-3</v>
      </c>
      <c r="D15" t="s">
        <v>33</v>
      </c>
      <c r="E15" t="s">
        <v>21</v>
      </c>
      <c r="F15">
        <v>1</v>
      </c>
      <c r="G15">
        <f t="shared" si="6"/>
        <v>75</v>
      </c>
      <c r="I15">
        <v>2100</v>
      </c>
      <c r="J15" t="s">
        <v>28</v>
      </c>
      <c r="K15">
        <f t="shared" si="7"/>
        <v>77.5</v>
      </c>
      <c r="L15" cm="1">
        <f t="array" ref="L15">STOWA2024_JAARROND_T(A15*60,K15,I15,J15,"")</f>
        <v>35.361090465472486</v>
      </c>
      <c r="M15">
        <f t="shared" si="8"/>
        <v>2.8279670870908994E-2</v>
      </c>
    </row>
    <row r="16" spans="1:13" x14ac:dyDescent="0.3">
      <c r="A16">
        <v>12</v>
      </c>
      <c r="B16">
        <f t="shared" si="5"/>
        <v>6.6585091620325609E-3</v>
      </c>
      <c r="C16">
        <f t="shared" si="1"/>
        <v>6.6585091620325609E-3</v>
      </c>
      <c r="D16" t="s">
        <v>33</v>
      </c>
      <c r="E16" t="s">
        <v>21</v>
      </c>
      <c r="F16">
        <v>1</v>
      </c>
      <c r="G16">
        <f t="shared" si="6"/>
        <v>80</v>
      </c>
      <c r="I16">
        <v>2100</v>
      </c>
      <c r="J16" t="s">
        <v>28</v>
      </c>
      <c r="K16">
        <f t="shared" si="7"/>
        <v>82.5</v>
      </c>
      <c r="L16" cm="1">
        <f t="array" ref="L16">STOWA2024_JAARROND_T(A16*60,K16,I16,J16,"")</f>
        <v>46.250983803032945</v>
      </c>
      <c r="M16">
        <f t="shared" si="8"/>
        <v>2.1621161708876433E-2</v>
      </c>
    </row>
    <row r="17" spans="1:13" x14ac:dyDescent="0.3">
      <c r="A17">
        <v>12</v>
      </c>
      <c r="B17">
        <f t="shared" si="5"/>
        <v>4.7979046799560346E-3</v>
      </c>
      <c r="C17">
        <f t="shared" si="1"/>
        <v>4.7979046799560346E-3</v>
      </c>
      <c r="D17" t="s">
        <v>33</v>
      </c>
      <c r="E17" t="s">
        <v>21</v>
      </c>
      <c r="F17">
        <v>1</v>
      </c>
      <c r="G17">
        <f t="shared" si="6"/>
        <v>85</v>
      </c>
      <c r="I17">
        <v>2100</v>
      </c>
      <c r="J17" t="s">
        <v>28</v>
      </c>
      <c r="K17">
        <f t="shared" si="7"/>
        <v>87.5</v>
      </c>
      <c r="L17" cm="1">
        <f t="array" ref="L17">STOWA2024_JAARROND_T(A17*60,K17,I17,J17,"")</f>
        <v>59.441521833788038</v>
      </c>
      <c r="M17">
        <f t="shared" si="8"/>
        <v>1.6823257028920399E-2</v>
      </c>
    </row>
    <row r="18" spans="1:13" x14ac:dyDescent="0.3">
      <c r="A18">
        <v>12</v>
      </c>
      <c r="B18">
        <f t="shared" si="5"/>
        <v>3.5284870887889019E-3</v>
      </c>
      <c r="C18">
        <f t="shared" si="1"/>
        <v>3.5284870887889019E-3</v>
      </c>
      <c r="D18" t="s">
        <v>33</v>
      </c>
      <c r="E18" t="s">
        <v>21</v>
      </c>
      <c r="F18">
        <v>1</v>
      </c>
      <c r="G18">
        <f t="shared" si="6"/>
        <v>90</v>
      </c>
      <c r="I18">
        <v>2100</v>
      </c>
      <c r="J18" t="s">
        <v>28</v>
      </c>
      <c r="K18">
        <f t="shared" si="7"/>
        <v>92.5</v>
      </c>
      <c r="L18" cm="1">
        <f t="array" ref="L18">STOWA2024_JAARROND_T(A18*60,K18,I18,J18,"")</f>
        <v>75.21754829178407</v>
      </c>
      <c r="M18">
        <f t="shared" si="8"/>
        <v>1.3294769940131497E-2</v>
      </c>
    </row>
    <row r="19" spans="1:13" x14ac:dyDescent="0.3">
      <c r="A19">
        <v>12</v>
      </c>
      <c r="B19">
        <f t="shared" si="5"/>
        <v>2.6427933270403853E-3</v>
      </c>
      <c r="C19">
        <f t="shared" si="1"/>
        <v>2.6427933270403853E-3</v>
      </c>
      <c r="D19" t="s">
        <v>33</v>
      </c>
      <c r="E19" t="s">
        <v>21</v>
      </c>
      <c r="F19">
        <v>1</v>
      </c>
      <c r="G19">
        <f t="shared" si="6"/>
        <v>95</v>
      </c>
      <c r="I19">
        <v>2100</v>
      </c>
      <c r="J19" t="s">
        <v>28</v>
      </c>
      <c r="K19">
        <f t="shared" si="7"/>
        <v>97.5</v>
      </c>
      <c r="L19" cm="1">
        <f t="array" ref="L19">STOWA2024_JAARROND_T(A19*60,K19,I19,J19,"")</f>
        <v>93.879289856026887</v>
      </c>
      <c r="M19">
        <f t="shared" si="8"/>
        <v>1.0651976613091111E-2</v>
      </c>
    </row>
    <row r="20" spans="1:13" x14ac:dyDescent="0.3">
      <c r="A20">
        <v>12</v>
      </c>
      <c r="B20">
        <f t="shared" si="5"/>
        <v>2.0119339257391074E-3</v>
      </c>
      <c r="C20">
        <f t="shared" si="1"/>
        <v>2.0119339257391074E-3</v>
      </c>
      <c r="D20" t="s">
        <v>33</v>
      </c>
      <c r="E20" t="s">
        <v>21</v>
      </c>
      <c r="F20">
        <v>1</v>
      </c>
      <c r="G20">
        <f t="shared" si="6"/>
        <v>100</v>
      </c>
      <c r="I20">
        <v>2100</v>
      </c>
      <c r="J20" t="s">
        <v>28</v>
      </c>
      <c r="K20">
        <f t="shared" si="7"/>
        <v>102.5</v>
      </c>
      <c r="L20" cm="1">
        <f t="array" ref="L20">STOWA2024_JAARROND_T(A20*60,K20,I20,J20,"")</f>
        <v>115.74016890725333</v>
      </c>
      <c r="M20">
        <f t="shared" si="8"/>
        <v>8.640042687352004E-3</v>
      </c>
    </row>
    <row r="21" spans="1:13" x14ac:dyDescent="0.3">
      <c r="A21">
        <v>12</v>
      </c>
      <c r="B21">
        <f t="shared" si="5"/>
        <v>3.6037392587833367E-3</v>
      </c>
      <c r="C21">
        <f t="shared" si="1"/>
        <v>3.6037392587833367E-3</v>
      </c>
      <c r="D21" t="s">
        <v>33</v>
      </c>
      <c r="E21" t="s">
        <v>21</v>
      </c>
      <c r="F21">
        <v>1</v>
      </c>
      <c r="G21">
        <f t="shared" si="6"/>
        <v>105</v>
      </c>
      <c r="I21">
        <v>2100</v>
      </c>
      <c r="J21" t="s">
        <v>28</v>
      </c>
      <c r="K21">
        <f t="shared" si="7"/>
        <v>107.5</v>
      </c>
      <c r="L21" cm="1">
        <f t="array" ref="L21">STOWA2024_JAARROND_T(A21*60,K21,I21,J21,"")</f>
        <v>198.55833036735893</v>
      </c>
      <c r="M21">
        <f t="shared" si="8"/>
        <v>5.0363034285686673E-3</v>
      </c>
    </row>
    <row r="22" spans="1:13" x14ac:dyDescent="0.3">
      <c r="A22">
        <v>12</v>
      </c>
      <c r="B22">
        <f t="shared" si="5"/>
        <v>9.5760661275432618E-4</v>
      </c>
      <c r="C22">
        <f t="shared" si="1"/>
        <v>9.5760661275432618E-4</v>
      </c>
      <c r="D22" t="s">
        <v>33</v>
      </c>
      <c r="E22" t="s">
        <v>21</v>
      </c>
      <c r="F22">
        <v>1</v>
      </c>
      <c r="G22">
        <f t="shared" si="6"/>
        <v>110</v>
      </c>
      <c r="I22">
        <v>2100</v>
      </c>
      <c r="J22" t="s">
        <v>28</v>
      </c>
      <c r="K22">
        <f t="shared" si="7"/>
        <v>112.5</v>
      </c>
      <c r="L22" cm="1">
        <f t="array" ref="L22">STOWA2024_JAARROND_T(A22*60,K22,I22,J22,"")</f>
        <v>245.17635047613678</v>
      </c>
      <c r="M22">
        <f t="shared" si="8"/>
        <v>4.0786968158143411E-3</v>
      </c>
    </row>
    <row r="23" spans="1:13" x14ac:dyDescent="0.3">
      <c r="A23">
        <v>12</v>
      </c>
      <c r="B23">
        <f t="shared" si="5"/>
        <v>7.4332679432718117E-4</v>
      </c>
      <c r="C23">
        <f t="shared" si="1"/>
        <v>7.4332679432718117E-4</v>
      </c>
      <c r="D23" t="s">
        <v>33</v>
      </c>
      <c r="E23" t="s">
        <v>21</v>
      </c>
      <c r="F23">
        <v>1</v>
      </c>
      <c r="G23">
        <f t="shared" si="6"/>
        <v>115</v>
      </c>
      <c r="I23">
        <v>2100</v>
      </c>
      <c r="J23" t="s">
        <v>28</v>
      </c>
      <c r="K23">
        <f t="shared" si="7"/>
        <v>117.5</v>
      </c>
      <c r="L23" cm="1">
        <f t="array" ref="L23">STOWA2024_JAARROND_T(A23*60,K23,I23,J23,"")</f>
        <v>299.81680999642867</v>
      </c>
      <c r="M23">
        <f t="shared" si="8"/>
        <v>3.33537002148716E-3</v>
      </c>
    </row>
    <row r="24" spans="1:13" x14ac:dyDescent="0.3">
      <c r="A24">
        <v>12</v>
      </c>
      <c r="B24">
        <f t="shared" si="5"/>
        <v>5.8357472744192777E-4</v>
      </c>
      <c r="C24">
        <f t="shared" si="1"/>
        <v>5.8357472744192777E-4</v>
      </c>
      <c r="D24" t="s">
        <v>33</v>
      </c>
      <c r="E24" t="s">
        <v>21</v>
      </c>
      <c r="F24">
        <v>1</v>
      </c>
      <c r="G24">
        <f t="shared" si="6"/>
        <v>120</v>
      </c>
      <c r="I24">
        <v>2100</v>
      </c>
      <c r="J24" t="s">
        <v>28</v>
      </c>
      <c r="K24">
        <f t="shared" si="7"/>
        <v>122.5</v>
      </c>
      <c r="L24" cm="1">
        <f t="array" ref="L24">STOWA2024_JAARROND_T(A24*60,K24,I24,J24,"")</f>
        <v>363.39912426042645</v>
      </c>
      <c r="M24">
        <f t="shared" si="8"/>
        <v>2.7517952940452322E-3</v>
      </c>
    </row>
    <row r="25" spans="1:13" x14ac:dyDescent="0.3">
      <c r="A25">
        <v>12</v>
      </c>
      <c r="B25">
        <f t="shared" si="5"/>
        <v>4.6295157247135598E-4</v>
      </c>
      <c r="C25">
        <f t="shared" si="1"/>
        <v>4.6295157247135598E-4</v>
      </c>
      <c r="D25" t="s">
        <v>33</v>
      </c>
      <c r="E25" t="s">
        <v>21</v>
      </c>
      <c r="F25">
        <v>1</v>
      </c>
      <c r="G25">
        <f t="shared" si="6"/>
        <v>125</v>
      </c>
      <c r="I25">
        <v>2100</v>
      </c>
      <c r="J25" t="s">
        <v>28</v>
      </c>
      <c r="K25">
        <f t="shared" si="7"/>
        <v>127.5</v>
      </c>
      <c r="L25" cm="1">
        <f t="array" ref="L25">STOWA2024_JAARROND_T(A25*60,K25,I25,J25,"")</f>
        <v>436.90182539521339</v>
      </c>
      <c r="M25">
        <f t="shared" si="8"/>
        <v>2.2888437215738762E-3</v>
      </c>
    </row>
    <row r="26" spans="1:13" x14ac:dyDescent="0.3">
      <c r="A26">
        <v>12</v>
      </c>
      <c r="B26">
        <f t="shared" si="5"/>
        <v>3.7078845867080288E-4</v>
      </c>
      <c r="C26">
        <f t="shared" si="1"/>
        <v>3.7078845867080288E-4</v>
      </c>
      <c r="D26" t="s">
        <v>33</v>
      </c>
      <c r="E26" t="s">
        <v>21</v>
      </c>
      <c r="F26">
        <v>1</v>
      </c>
      <c r="G26">
        <f t="shared" si="6"/>
        <v>130</v>
      </c>
      <c r="I26">
        <v>2100</v>
      </c>
      <c r="J26" t="s">
        <v>28</v>
      </c>
      <c r="K26">
        <f t="shared" si="7"/>
        <v>132.5</v>
      </c>
      <c r="L26" cm="1">
        <f t="array" ref="L26">STOWA2024_JAARROND_T(A26*60,K26,I26,J26,"")</f>
        <v>521.36141191596823</v>
      </c>
      <c r="M26">
        <f t="shared" si="8"/>
        <v>1.9180552629030733E-3</v>
      </c>
    </row>
    <row r="27" spans="1:13" x14ac:dyDescent="0.3">
      <c r="A27">
        <v>12</v>
      </c>
      <c r="B27">
        <f t="shared" si="5"/>
        <v>2.9960797324667218E-4</v>
      </c>
      <c r="C27">
        <f t="shared" si="1"/>
        <v>2.9960797324667218E-4</v>
      </c>
      <c r="D27" t="s">
        <v>33</v>
      </c>
      <c r="E27" t="s">
        <v>21</v>
      </c>
      <c r="F27">
        <v>1</v>
      </c>
      <c r="G27">
        <f t="shared" si="6"/>
        <v>135</v>
      </c>
      <c r="I27">
        <v>2100</v>
      </c>
      <c r="J27" t="s">
        <v>28</v>
      </c>
      <c r="K27">
        <f t="shared" si="7"/>
        <v>137.5</v>
      </c>
      <c r="L27" cm="1">
        <f t="array" ref="L27">STOWA2024_JAARROND_T(A27*60,K27,I27,J27,"")</f>
        <v>617.87616216546758</v>
      </c>
      <c r="M27">
        <f t="shared" si="8"/>
        <v>1.6184472896564011E-3</v>
      </c>
    </row>
    <row r="28" spans="1:13" x14ac:dyDescent="0.3">
      <c r="A28">
        <v>12</v>
      </c>
      <c r="B28">
        <f t="shared" si="5"/>
        <v>2.4406890731264218E-4</v>
      </c>
      <c r="C28">
        <f t="shared" si="1"/>
        <v>2.4406890731264218E-4</v>
      </c>
      <c r="D28" t="s">
        <v>33</v>
      </c>
      <c r="E28" t="s">
        <v>21</v>
      </c>
      <c r="F28">
        <v>1</v>
      </c>
      <c r="G28">
        <f t="shared" si="6"/>
        <v>140</v>
      </c>
      <c r="I28">
        <v>2100</v>
      </c>
      <c r="J28" t="s">
        <v>28</v>
      </c>
      <c r="K28">
        <f t="shared" si="7"/>
        <v>142.5</v>
      </c>
      <c r="L28" cm="1">
        <f t="array" ref="L28">STOWA2024_JAARROND_T(A28*60,K28,I28,J28,"")</f>
        <v>727.60166548507334</v>
      </c>
      <c r="M28">
        <f t="shared" si="8"/>
        <v>1.374378382343759E-3</v>
      </c>
    </row>
    <row r="29" spans="1:13" x14ac:dyDescent="0.3">
      <c r="A29">
        <v>12</v>
      </c>
      <c r="B29">
        <f t="shared" si="5"/>
        <v>2.0033453994027254E-4</v>
      </c>
      <c r="C29">
        <f t="shared" si="1"/>
        <v>2.0033453994027254E-4</v>
      </c>
      <c r="D29" t="s">
        <v>33</v>
      </c>
      <c r="E29" t="s">
        <v>21</v>
      </c>
      <c r="F29">
        <v>1</v>
      </c>
      <c r="G29">
        <f t="shared" si="6"/>
        <v>145</v>
      </c>
      <c r="I29">
        <v>2100</v>
      </c>
      <c r="J29" t="s">
        <v>28</v>
      </c>
      <c r="K29">
        <f t="shared" si="7"/>
        <v>147.5</v>
      </c>
      <c r="L29" cm="1">
        <f t="array" ref="L29">STOWA2024_JAARROND_T(A29*60,K29,I29,J29,"")</f>
        <v>851.75694797973961</v>
      </c>
      <c r="M29">
        <f t="shared" si="8"/>
        <v>1.1740438424034864E-3</v>
      </c>
    </row>
    <row r="30" spans="1:13" x14ac:dyDescent="0.3">
      <c r="A30">
        <v>12</v>
      </c>
      <c r="B30">
        <f t="shared" si="5"/>
        <v>1.6559537164327663E-4</v>
      </c>
      <c r="C30">
        <f t="shared" si="1"/>
        <v>1.6559537164327663E-4</v>
      </c>
      <c r="D30" t="s">
        <v>33</v>
      </c>
      <c r="E30" t="s">
        <v>21</v>
      </c>
      <c r="F30">
        <v>1</v>
      </c>
      <c r="G30">
        <f t="shared" si="6"/>
        <v>150</v>
      </c>
      <c r="I30">
        <v>2100</v>
      </c>
      <c r="J30" t="s">
        <v>28</v>
      </c>
      <c r="K30">
        <f t="shared" si="7"/>
        <v>152.5</v>
      </c>
      <c r="L30" cm="1">
        <f t="array" ref="L30">STOWA2024_JAARROND_T(A30*60,K30,I30,J30,"")</f>
        <v>991.62230792631271</v>
      </c>
      <c r="M30">
        <f t="shared" si="8"/>
        <v>1.0084484707602098E-3</v>
      </c>
    </row>
    <row r="31" spans="1:13" x14ac:dyDescent="0.3">
      <c r="A31">
        <v>12</v>
      </c>
      <c r="B31">
        <f t="shared" si="5"/>
        <v>1.377793768396118E-4</v>
      </c>
      <c r="C31">
        <f t="shared" si="1"/>
        <v>1.377793768396118E-4</v>
      </c>
      <c r="D31" t="s">
        <v>33</v>
      </c>
      <c r="E31" t="s">
        <v>21</v>
      </c>
      <c r="F31">
        <v>1</v>
      </c>
      <c r="G31">
        <f t="shared" si="6"/>
        <v>155</v>
      </c>
      <c r="I31">
        <v>2100</v>
      </c>
      <c r="J31" t="s">
        <v>28</v>
      </c>
      <c r="K31">
        <f t="shared" si="7"/>
        <v>157.5</v>
      </c>
      <c r="L31" cm="1">
        <f t="array" ref="L31">STOWA2024_JAARROND_T(A31*60,K31,I31,J31,"")</f>
        <v>1148.5419741925473</v>
      </c>
      <c r="M31">
        <f t="shared" si="8"/>
        <v>8.7066909392059799E-4</v>
      </c>
    </row>
    <row r="32" spans="1:13" x14ac:dyDescent="0.3">
      <c r="A32">
        <v>12</v>
      </c>
      <c r="B32" s="1">
        <f>M31</f>
        <v>8.7066909392059799E-4</v>
      </c>
      <c r="C32">
        <f t="shared" si="1"/>
        <v>8.7066909392059799E-4</v>
      </c>
      <c r="D32" t="s">
        <v>33</v>
      </c>
      <c r="E32" t="s">
        <v>21</v>
      </c>
      <c r="F32">
        <v>1</v>
      </c>
      <c r="G32">
        <f t="shared" si="6"/>
        <v>160</v>
      </c>
      <c r="I32">
        <v>2100</v>
      </c>
      <c r="J32" t="s">
        <v>28</v>
      </c>
      <c r="K32" s="1">
        <v>999</v>
      </c>
      <c r="L32" cm="1">
        <f t="array" ref="L32">STOWA2024_JAARROND_T(A32*60,K32,I32,J32,"")</f>
        <v>4158017.7580389306</v>
      </c>
      <c r="M32">
        <f>1/L32</f>
        <v>2.4049921337316166E-7</v>
      </c>
    </row>
    <row r="33" spans="1:13" x14ac:dyDescent="0.3">
      <c r="A33">
        <v>24</v>
      </c>
      <c r="B33" s="1">
        <f>365.25*24/A33 - M33</f>
        <v>339.27335146932694</v>
      </c>
      <c r="C33">
        <f>B33</f>
        <v>339.27335146932694</v>
      </c>
      <c r="D33" t="s">
        <v>33</v>
      </c>
      <c r="E33" t="s">
        <v>21</v>
      </c>
      <c r="F33">
        <v>1</v>
      </c>
      <c r="G33">
        <v>10</v>
      </c>
      <c r="I33">
        <v>2100</v>
      </c>
      <c r="J33" t="s">
        <v>28</v>
      </c>
      <c r="K33" s="1">
        <v>12.5</v>
      </c>
      <c r="L33" cm="1">
        <f t="array" ref="L33">STOWA2024_JAARROND_T(A33*60,K33,I33,J33,"")</f>
        <v>3.8496113107863238E-2</v>
      </c>
      <c r="M33">
        <f>1/L33</f>
        <v>25.976648530673074</v>
      </c>
    </row>
    <row r="34" spans="1:13" x14ac:dyDescent="0.3">
      <c r="A34">
        <v>24</v>
      </c>
      <c r="B34">
        <f t="shared" ref="B34:B38" si="9">M33-M34</f>
        <v>13.111808303022556</v>
      </c>
      <c r="C34">
        <f t="shared" ref="C34:C63" si="10">B34</f>
        <v>13.111808303022556</v>
      </c>
      <c r="D34" t="s">
        <v>33</v>
      </c>
      <c r="E34" t="s">
        <v>21</v>
      </c>
      <c r="F34">
        <v>1</v>
      </c>
      <c r="G34">
        <f t="shared" ref="G34:G38" si="11">G33+5</f>
        <v>15</v>
      </c>
      <c r="I34">
        <v>2100</v>
      </c>
      <c r="J34" t="s">
        <v>28</v>
      </c>
      <c r="K34">
        <f t="shared" ref="K34:K38" si="12">AVERAGE(G34:G35)</f>
        <v>17.5</v>
      </c>
      <c r="L34" cm="1">
        <f t="array" ref="L34">STOWA2024_JAARROND_T(A34*60,K34,I34,J34,"")</f>
        <v>7.7731241298332712E-2</v>
      </c>
      <c r="M34">
        <f t="shared" ref="M34:M38" si="13">1/L34</f>
        <v>12.864840227650518</v>
      </c>
    </row>
    <row r="35" spans="1:13" x14ac:dyDescent="0.3">
      <c r="A35">
        <v>24</v>
      </c>
      <c r="B35">
        <f t="shared" si="9"/>
        <v>6.0861179710465256</v>
      </c>
      <c r="C35">
        <f t="shared" si="10"/>
        <v>6.0861179710465256</v>
      </c>
      <c r="D35" t="s">
        <v>33</v>
      </c>
      <c r="E35" t="s">
        <v>21</v>
      </c>
      <c r="F35">
        <v>1</v>
      </c>
      <c r="G35">
        <f t="shared" si="11"/>
        <v>20</v>
      </c>
      <c r="I35">
        <v>2100</v>
      </c>
      <c r="J35" t="s">
        <v>28</v>
      </c>
      <c r="K35">
        <f t="shared" si="12"/>
        <v>22.5</v>
      </c>
      <c r="L35" cm="1">
        <f t="array" ref="L35">STOWA2024_JAARROND_T(A35*60,K35,I35,J35,"")</f>
        <v>0.14752042673319093</v>
      </c>
      <c r="M35">
        <f t="shared" si="13"/>
        <v>6.7787222566039924</v>
      </c>
    </row>
    <row r="36" spans="1:13" x14ac:dyDescent="0.3">
      <c r="A36">
        <v>24</v>
      </c>
      <c r="B36">
        <f t="shared" si="9"/>
        <v>3.0163827005229189</v>
      </c>
      <c r="C36">
        <f t="shared" si="10"/>
        <v>3.0163827005229189</v>
      </c>
      <c r="D36" t="s">
        <v>33</v>
      </c>
      <c r="E36" t="s">
        <v>21</v>
      </c>
      <c r="F36">
        <v>1</v>
      </c>
      <c r="G36">
        <f t="shared" si="11"/>
        <v>25</v>
      </c>
      <c r="I36">
        <v>2100</v>
      </c>
      <c r="J36" t="s">
        <v>28</v>
      </c>
      <c r="K36">
        <f t="shared" si="12"/>
        <v>27.5</v>
      </c>
      <c r="L36" cm="1">
        <f t="array" ref="L36">STOWA2024_JAARROND_T(A36*60,K36,I36,J36,"")</f>
        <v>0.26579206504200265</v>
      </c>
      <c r="M36">
        <f t="shared" si="13"/>
        <v>3.7623395560810735</v>
      </c>
    </row>
    <row r="37" spans="1:13" x14ac:dyDescent="0.3">
      <c r="A37">
        <v>24</v>
      </c>
      <c r="B37">
        <f t="shared" si="9"/>
        <v>1.5799821962136793</v>
      </c>
      <c r="C37">
        <f t="shared" si="10"/>
        <v>1.5799821962136793</v>
      </c>
      <c r="D37" t="s">
        <v>33</v>
      </c>
      <c r="E37" t="s">
        <v>21</v>
      </c>
      <c r="F37">
        <v>1</v>
      </c>
      <c r="G37">
        <f t="shared" si="11"/>
        <v>30</v>
      </c>
      <c r="I37">
        <v>2100</v>
      </c>
      <c r="J37" t="s">
        <v>28</v>
      </c>
      <c r="K37">
        <f t="shared" si="12"/>
        <v>32.5</v>
      </c>
      <c r="L37" cm="1">
        <f t="array" ref="L37">STOWA2024_JAARROND_T(A37*60,K37,I37,J37,"")</f>
        <v>0.45822009648353956</v>
      </c>
      <c r="M37">
        <f t="shared" si="13"/>
        <v>2.1823573598673942</v>
      </c>
    </row>
    <row r="38" spans="1:13" x14ac:dyDescent="0.3">
      <c r="A38">
        <v>24</v>
      </c>
      <c r="B38">
        <f t="shared" si="9"/>
        <v>0.86746345242950684</v>
      </c>
      <c r="C38">
        <f t="shared" si="10"/>
        <v>0.86746345242950684</v>
      </c>
      <c r="D38" t="s">
        <v>33</v>
      </c>
      <c r="E38" t="s">
        <v>21</v>
      </c>
      <c r="F38">
        <v>1</v>
      </c>
      <c r="G38">
        <f t="shared" si="11"/>
        <v>35</v>
      </c>
      <c r="I38">
        <v>2100</v>
      </c>
      <c r="J38" t="s">
        <v>28</v>
      </c>
      <c r="K38">
        <f t="shared" si="12"/>
        <v>37.5</v>
      </c>
      <c r="L38" cm="1">
        <f t="array" ref="L38">STOWA2024_JAARROND_T(A38*60,K38,I38,J38,"")</f>
        <v>0.76051763137950179</v>
      </c>
      <c r="M38">
        <f t="shared" si="13"/>
        <v>1.3148939074378874</v>
      </c>
    </row>
    <row r="39" spans="1:13" x14ac:dyDescent="0.3">
      <c r="A39">
        <v>24</v>
      </c>
      <c r="B39">
        <f>M38-M39</f>
        <v>0.49594320827444172</v>
      </c>
      <c r="C39">
        <f t="shared" si="10"/>
        <v>0.49594320827444172</v>
      </c>
      <c r="D39" t="s">
        <v>33</v>
      </c>
      <c r="E39" t="s">
        <v>21</v>
      </c>
      <c r="F39">
        <v>1</v>
      </c>
      <c r="G39">
        <f>G38+5</f>
        <v>40</v>
      </c>
      <c r="I39">
        <v>2100</v>
      </c>
      <c r="J39" t="s">
        <v>28</v>
      </c>
      <c r="K39">
        <f>AVERAGE(G39:G40)</f>
        <v>42.5</v>
      </c>
      <c r="L39" cm="1">
        <f t="array" ref="L39">STOWA2024_JAARROND_T(A39*60,K39,I39,J39,"")</f>
        <v>1.2210747252813818</v>
      </c>
      <c r="M39">
        <f>1/L39</f>
        <v>0.81895069916344565</v>
      </c>
    </row>
    <row r="40" spans="1:13" x14ac:dyDescent="0.3">
      <c r="A40">
        <v>24</v>
      </c>
      <c r="B40">
        <f t="shared" ref="B40:B62" si="14">M39-M40</f>
        <v>0.29396264465879007</v>
      </c>
      <c r="C40">
        <f t="shared" si="10"/>
        <v>0.29396264465879007</v>
      </c>
      <c r="D40" t="s">
        <v>33</v>
      </c>
      <c r="E40" t="s">
        <v>21</v>
      </c>
      <c r="F40">
        <v>1</v>
      </c>
      <c r="G40">
        <f t="shared" ref="G40:G63" si="15">G39+5</f>
        <v>45</v>
      </c>
      <c r="I40">
        <v>2100</v>
      </c>
      <c r="J40" t="s">
        <v>28</v>
      </c>
      <c r="K40">
        <f t="shared" ref="K40:K62" si="16">AVERAGE(G40:G41)</f>
        <v>47.5</v>
      </c>
      <c r="L40" cm="1">
        <f t="array" ref="L40">STOWA2024_JAARROND_T(A40*60,K40,I40,J40,"")</f>
        <v>1.9048052454136974</v>
      </c>
      <c r="M40">
        <f t="shared" ref="M40:M62" si="17">1/L40</f>
        <v>0.52498805450465558</v>
      </c>
    </row>
    <row r="41" spans="1:13" x14ac:dyDescent="0.3">
      <c r="A41">
        <v>24</v>
      </c>
      <c r="B41">
        <f t="shared" si="14"/>
        <v>0.17970007110177777</v>
      </c>
      <c r="C41">
        <f t="shared" si="10"/>
        <v>0.17970007110177777</v>
      </c>
      <c r="D41" t="s">
        <v>33</v>
      </c>
      <c r="E41" t="s">
        <v>21</v>
      </c>
      <c r="F41">
        <v>1</v>
      </c>
      <c r="G41">
        <f t="shared" si="15"/>
        <v>50</v>
      </c>
      <c r="I41">
        <v>2100</v>
      </c>
      <c r="J41" t="s">
        <v>28</v>
      </c>
      <c r="K41">
        <f t="shared" si="16"/>
        <v>52.5</v>
      </c>
      <c r="L41" cm="1">
        <f t="array" ref="L41">STOWA2024_JAARROND_T(A41*60,K41,I41,J41,"")</f>
        <v>2.8961332223172453</v>
      </c>
      <c r="M41">
        <f t="shared" si="17"/>
        <v>0.34528798340287781</v>
      </c>
    </row>
    <row r="42" spans="1:13" x14ac:dyDescent="0.3">
      <c r="A42">
        <v>24</v>
      </c>
      <c r="B42">
        <f t="shared" si="14"/>
        <v>0.1129456105577735</v>
      </c>
      <c r="C42">
        <f t="shared" si="10"/>
        <v>0.1129456105577735</v>
      </c>
      <c r="D42" t="s">
        <v>33</v>
      </c>
      <c r="E42" t="s">
        <v>21</v>
      </c>
      <c r="F42">
        <v>1</v>
      </c>
      <c r="G42">
        <f t="shared" si="15"/>
        <v>55</v>
      </c>
      <c r="I42">
        <v>2100</v>
      </c>
      <c r="J42" t="s">
        <v>28</v>
      </c>
      <c r="K42">
        <f t="shared" si="16"/>
        <v>57.5</v>
      </c>
      <c r="L42" cm="1">
        <f t="array" ref="L42">STOWA2024_JAARROND_T(A42*60,K42,I42,J42,"")</f>
        <v>4.3039932310008302</v>
      </c>
      <c r="M42">
        <f t="shared" si="17"/>
        <v>0.23234237284510431</v>
      </c>
    </row>
    <row r="43" spans="1:13" x14ac:dyDescent="0.3">
      <c r="A43">
        <v>24</v>
      </c>
      <c r="B43">
        <f t="shared" si="14"/>
        <v>7.2766346457781322E-2</v>
      </c>
      <c r="C43">
        <f t="shared" si="10"/>
        <v>7.2766346457781322E-2</v>
      </c>
      <c r="D43" t="s">
        <v>33</v>
      </c>
      <c r="E43" t="s">
        <v>21</v>
      </c>
      <c r="F43">
        <v>1</v>
      </c>
      <c r="G43">
        <f t="shared" si="15"/>
        <v>60</v>
      </c>
      <c r="I43">
        <v>2100</v>
      </c>
      <c r="J43" t="s">
        <v>28</v>
      </c>
      <c r="K43">
        <f t="shared" si="16"/>
        <v>62.5</v>
      </c>
      <c r="L43" cm="1">
        <f t="array" ref="L43">STOWA2024_JAARROND_T(A43*60,K43,I43,J43,"")</f>
        <v>6.2666054710047714</v>
      </c>
      <c r="M43">
        <f t="shared" si="17"/>
        <v>0.15957602638732299</v>
      </c>
    </row>
    <row r="44" spans="1:13" x14ac:dyDescent="0.3">
      <c r="A44">
        <v>24</v>
      </c>
      <c r="B44">
        <f t="shared" si="14"/>
        <v>4.7933099602159773E-2</v>
      </c>
      <c r="C44">
        <f t="shared" si="10"/>
        <v>4.7933099602159773E-2</v>
      </c>
      <c r="D44" t="s">
        <v>33</v>
      </c>
      <c r="E44" t="s">
        <v>21</v>
      </c>
      <c r="F44">
        <v>1</v>
      </c>
      <c r="G44">
        <f t="shared" si="15"/>
        <v>65</v>
      </c>
      <c r="I44">
        <v>2100</v>
      </c>
      <c r="J44" t="s">
        <v>28</v>
      </c>
      <c r="K44">
        <f t="shared" si="16"/>
        <v>67.5</v>
      </c>
      <c r="L44" cm="1">
        <f t="array" ref="L44">STOWA2024_JAARROND_T(A44*60,K44,I44,J44,"")</f>
        <v>8.9571281297947394</v>
      </c>
      <c r="M44">
        <f t="shared" si="17"/>
        <v>0.11164292678516322</v>
      </c>
    </row>
    <row r="45" spans="1:13" x14ac:dyDescent="0.3">
      <c r="A45">
        <v>24</v>
      </c>
      <c r="B45">
        <f t="shared" si="14"/>
        <v>3.2217086935473413E-2</v>
      </c>
      <c r="C45">
        <f t="shared" si="10"/>
        <v>3.2217086935473413E-2</v>
      </c>
      <c r="D45" t="s">
        <v>33</v>
      </c>
      <c r="E45" t="s">
        <v>21</v>
      </c>
      <c r="F45">
        <v>1</v>
      </c>
      <c r="G45">
        <f t="shared" si="15"/>
        <v>70</v>
      </c>
      <c r="I45">
        <v>2100</v>
      </c>
      <c r="J45" t="s">
        <v>28</v>
      </c>
      <c r="K45">
        <f t="shared" si="16"/>
        <v>72.5</v>
      </c>
      <c r="L45" cm="1">
        <f t="array" ref="L45">STOWA2024_JAARROND_T(A45*60,K45,I45,J45,"")</f>
        <v>12.590361044874813</v>
      </c>
      <c r="M45">
        <f t="shared" si="17"/>
        <v>7.9425839849689803E-2</v>
      </c>
    </row>
    <row r="46" spans="1:13" x14ac:dyDescent="0.3">
      <c r="A46">
        <v>24</v>
      </c>
      <c r="B46">
        <f t="shared" si="14"/>
        <v>2.2052622523445253E-2</v>
      </c>
      <c r="C46">
        <f t="shared" si="10"/>
        <v>2.2052622523445253E-2</v>
      </c>
      <c r="D46" t="s">
        <v>33</v>
      </c>
      <c r="E46" t="s">
        <v>21</v>
      </c>
      <c r="F46">
        <v>1</v>
      </c>
      <c r="G46">
        <f t="shared" si="15"/>
        <v>75</v>
      </c>
      <c r="I46">
        <v>2100</v>
      </c>
      <c r="J46" t="s">
        <v>28</v>
      </c>
      <c r="K46">
        <f t="shared" si="16"/>
        <v>77.5</v>
      </c>
      <c r="L46" cm="1">
        <f t="array" ref="L46">STOWA2024_JAARROND_T(A46*60,K46,I46,J46,"")</f>
        <v>17.429735451537322</v>
      </c>
      <c r="M46">
        <f t="shared" si="17"/>
        <v>5.7373217326244549E-2</v>
      </c>
    </row>
    <row r="47" spans="1:13" x14ac:dyDescent="0.3">
      <c r="A47">
        <v>24</v>
      </c>
      <c r="B47">
        <f t="shared" si="14"/>
        <v>1.5347874972216069E-2</v>
      </c>
      <c r="C47">
        <f t="shared" si="10"/>
        <v>1.5347874972216069E-2</v>
      </c>
      <c r="D47" t="s">
        <v>33</v>
      </c>
      <c r="E47" t="s">
        <v>21</v>
      </c>
      <c r="F47">
        <v>1</v>
      </c>
      <c r="G47">
        <f t="shared" si="15"/>
        <v>80</v>
      </c>
      <c r="I47">
        <v>2100</v>
      </c>
      <c r="J47" t="s">
        <v>28</v>
      </c>
      <c r="K47">
        <f t="shared" si="16"/>
        <v>82.5</v>
      </c>
      <c r="L47" cm="1">
        <f t="array" ref="L47">STOWA2024_JAARROND_T(A47*60,K47,I47,J47,"")</f>
        <v>23.795166058989683</v>
      </c>
      <c r="M47">
        <f t="shared" si="17"/>
        <v>4.202534235402848E-2</v>
      </c>
    </row>
    <row r="48" spans="1:13" x14ac:dyDescent="0.3">
      <c r="A48">
        <v>24</v>
      </c>
      <c r="B48">
        <f t="shared" si="14"/>
        <v>1.0846403334586606E-2</v>
      </c>
      <c r="C48">
        <f t="shared" si="10"/>
        <v>1.0846403334586606E-2</v>
      </c>
      <c r="D48" t="s">
        <v>33</v>
      </c>
      <c r="E48" t="s">
        <v>21</v>
      </c>
      <c r="F48">
        <v>1</v>
      </c>
      <c r="G48">
        <f t="shared" si="15"/>
        <v>85</v>
      </c>
      <c r="I48">
        <v>2100</v>
      </c>
      <c r="J48" t="s">
        <v>28</v>
      </c>
      <c r="K48">
        <f t="shared" si="16"/>
        <v>87.5</v>
      </c>
      <c r="L48" cm="1">
        <f t="array" ref="L48">STOWA2024_JAARROND_T(A48*60,K48,I48,J48,"")</f>
        <v>32.072932288569604</v>
      </c>
      <c r="M48">
        <f t="shared" si="17"/>
        <v>3.1178939019441874E-2</v>
      </c>
    </row>
    <row r="49" spans="1:13" x14ac:dyDescent="0.3">
      <c r="A49">
        <v>24</v>
      </c>
      <c r="B49">
        <f t="shared" si="14"/>
        <v>7.772752334666358E-3</v>
      </c>
      <c r="C49">
        <f t="shared" si="10"/>
        <v>7.772752334666358E-3</v>
      </c>
      <c r="D49" t="s">
        <v>33</v>
      </c>
      <c r="E49" t="s">
        <v>21</v>
      </c>
      <c r="F49">
        <v>1</v>
      </c>
      <c r="G49">
        <f t="shared" si="15"/>
        <v>90</v>
      </c>
      <c r="I49">
        <v>2100</v>
      </c>
      <c r="J49" t="s">
        <v>28</v>
      </c>
      <c r="K49">
        <f t="shared" si="16"/>
        <v>92.5</v>
      </c>
      <c r="L49" cm="1">
        <f t="array" ref="L49">STOWA2024_JAARROND_T(A49*60,K49,I49,J49,"")</f>
        <v>42.723747078820274</v>
      </c>
      <c r="M49">
        <f t="shared" si="17"/>
        <v>2.3406186684775517E-2</v>
      </c>
    </row>
    <row r="50" spans="1:13" x14ac:dyDescent="0.3">
      <c r="A50">
        <v>24</v>
      </c>
      <c r="B50">
        <f t="shared" si="14"/>
        <v>5.6429472134913797E-3</v>
      </c>
      <c r="C50">
        <f t="shared" si="10"/>
        <v>5.6429472134913797E-3</v>
      </c>
      <c r="D50" t="s">
        <v>33</v>
      </c>
      <c r="E50" t="s">
        <v>21</v>
      </c>
      <c r="F50">
        <v>1</v>
      </c>
      <c r="G50">
        <f t="shared" si="15"/>
        <v>95</v>
      </c>
      <c r="I50">
        <v>2100</v>
      </c>
      <c r="J50" t="s">
        <v>28</v>
      </c>
      <c r="K50">
        <f t="shared" si="16"/>
        <v>97.5</v>
      </c>
      <c r="L50" cm="1">
        <f t="array" ref="L50">STOWA2024_JAARROND_T(A50*60,K50,I50,J50,"")</f>
        <v>56.296037759136745</v>
      </c>
      <c r="M50">
        <f t="shared" si="17"/>
        <v>1.7763239471284137E-2</v>
      </c>
    </row>
    <row r="51" spans="1:13" x14ac:dyDescent="0.3">
      <c r="A51">
        <v>24</v>
      </c>
      <c r="B51">
        <f t="shared" si="14"/>
        <v>4.145705293995286E-3</v>
      </c>
      <c r="C51">
        <f t="shared" si="10"/>
        <v>4.145705293995286E-3</v>
      </c>
      <c r="D51" t="s">
        <v>33</v>
      </c>
      <c r="E51" t="s">
        <v>21</v>
      </c>
      <c r="F51">
        <v>1</v>
      </c>
      <c r="G51">
        <f t="shared" si="15"/>
        <v>100</v>
      </c>
      <c r="I51">
        <v>2100</v>
      </c>
      <c r="J51" t="s">
        <v>28</v>
      </c>
      <c r="K51">
        <f t="shared" si="16"/>
        <v>102.5</v>
      </c>
      <c r="L51" cm="1">
        <f t="array" ref="L51">STOWA2024_JAARROND_T(A51*60,K51,I51,J51,"")</f>
        <v>73.434733996686944</v>
      </c>
      <c r="M51">
        <f t="shared" si="17"/>
        <v>1.3617534177288851E-2</v>
      </c>
    </row>
    <row r="52" spans="1:13" x14ac:dyDescent="0.3">
      <c r="A52">
        <v>24</v>
      </c>
      <c r="B52">
        <f t="shared" si="14"/>
        <v>3.07982083859327E-3</v>
      </c>
      <c r="C52">
        <f t="shared" si="10"/>
        <v>3.07982083859327E-3</v>
      </c>
      <c r="D52" t="s">
        <v>33</v>
      </c>
      <c r="E52" t="s">
        <v>21</v>
      </c>
      <c r="F52">
        <v>1</v>
      </c>
      <c r="G52">
        <f t="shared" si="15"/>
        <v>105</v>
      </c>
      <c r="I52">
        <v>2100</v>
      </c>
      <c r="J52" t="s">
        <v>28</v>
      </c>
      <c r="K52">
        <f t="shared" si="16"/>
        <v>107.5</v>
      </c>
      <c r="L52" cm="1">
        <f t="array" ref="L52">STOWA2024_JAARROND_T(A52*60,K52,I52,J52,"")</f>
        <v>94.897248374359918</v>
      </c>
      <c r="M52">
        <f t="shared" si="17"/>
        <v>1.0537713338695581E-2</v>
      </c>
    </row>
    <row r="53" spans="1:13" x14ac:dyDescent="0.3">
      <c r="A53">
        <v>24</v>
      </c>
      <c r="B53">
        <f t="shared" si="14"/>
        <v>2.3117192232471814E-3</v>
      </c>
      <c r="C53">
        <f t="shared" si="10"/>
        <v>2.3117192232471814E-3</v>
      </c>
      <c r="D53" t="s">
        <v>33</v>
      </c>
      <c r="E53" t="s">
        <v>21</v>
      </c>
      <c r="F53">
        <v>1</v>
      </c>
      <c r="G53">
        <f t="shared" si="15"/>
        <v>110</v>
      </c>
      <c r="I53">
        <v>2100</v>
      </c>
      <c r="J53" t="s">
        <v>28</v>
      </c>
      <c r="K53">
        <f t="shared" si="16"/>
        <v>112.5</v>
      </c>
      <c r="L53" cm="1">
        <f t="array" ref="L53">STOWA2024_JAARROND_T(A53*60,K53,I53,J53,"")</f>
        <v>121.56585404334317</v>
      </c>
      <c r="M53">
        <f t="shared" si="17"/>
        <v>8.2259941154483995E-3</v>
      </c>
    </row>
    <row r="54" spans="1:13" x14ac:dyDescent="0.3">
      <c r="A54">
        <v>24</v>
      </c>
      <c r="B54">
        <f t="shared" si="14"/>
        <v>1.7519677156703998E-3</v>
      </c>
      <c r="C54">
        <f t="shared" si="10"/>
        <v>1.7519677156703998E-3</v>
      </c>
      <c r="D54" t="s">
        <v>33</v>
      </c>
      <c r="E54" t="s">
        <v>21</v>
      </c>
      <c r="F54">
        <v>1</v>
      </c>
      <c r="G54">
        <f t="shared" si="15"/>
        <v>115</v>
      </c>
      <c r="I54">
        <v>2100</v>
      </c>
      <c r="J54" t="s">
        <v>28</v>
      </c>
      <c r="K54">
        <f t="shared" si="16"/>
        <v>117.5</v>
      </c>
      <c r="L54" cm="1">
        <f t="array" ref="L54">STOWA2024_JAARROND_T(A54*60,K54,I54,J54,"")</f>
        <v>154.46338001252064</v>
      </c>
      <c r="M54">
        <f t="shared" si="17"/>
        <v>6.4740263997779997E-3</v>
      </c>
    </row>
    <row r="55" spans="1:13" x14ac:dyDescent="0.3">
      <c r="A55">
        <v>24</v>
      </c>
      <c r="B55">
        <f t="shared" si="14"/>
        <v>1.3397590151091434E-3</v>
      </c>
      <c r="C55">
        <f t="shared" si="10"/>
        <v>1.3397590151091434E-3</v>
      </c>
      <c r="D55" t="s">
        <v>33</v>
      </c>
      <c r="E55" t="s">
        <v>21</v>
      </c>
      <c r="F55">
        <v>1</v>
      </c>
      <c r="G55">
        <f t="shared" si="15"/>
        <v>120</v>
      </c>
      <c r="I55">
        <v>2100</v>
      </c>
      <c r="J55" t="s">
        <v>28</v>
      </c>
      <c r="K55">
        <f t="shared" si="16"/>
        <v>122.5</v>
      </c>
      <c r="L55" cm="1">
        <f t="array" ref="L55">STOWA2024_JAARROND_T(A55*60,K55,I55,J55,"")</f>
        <v>194.76975487993536</v>
      </c>
      <c r="M55">
        <f t="shared" si="17"/>
        <v>5.1342673846688563E-3</v>
      </c>
    </row>
    <row r="56" spans="1:13" x14ac:dyDescent="0.3">
      <c r="A56">
        <v>24</v>
      </c>
      <c r="B56">
        <f t="shared" si="14"/>
        <v>1.0332150951610046E-3</v>
      </c>
      <c r="C56">
        <f t="shared" si="10"/>
        <v>1.0332150951610046E-3</v>
      </c>
      <c r="D56" t="s">
        <v>33</v>
      </c>
      <c r="E56" t="s">
        <v>21</v>
      </c>
      <c r="F56">
        <v>1</v>
      </c>
      <c r="G56">
        <f t="shared" si="15"/>
        <v>125</v>
      </c>
      <c r="I56">
        <v>2100</v>
      </c>
      <c r="J56" t="s">
        <v>28</v>
      </c>
      <c r="K56">
        <f t="shared" si="16"/>
        <v>127.5</v>
      </c>
      <c r="L56" cm="1">
        <f t="array" ref="L56">STOWA2024_JAARROND_T(A56*60,K56,I56,J56,"")</f>
        <v>243.83985606777168</v>
      </c>
      <c r="M56">
        <f t="shared" si="17"/>
        <v>4.1010522895078517E-3</v>
      </c>
    </row>
    <row r="57" spans="1:13" x14ac:dyDescent="0.3">
      <c r="A57">
        <v>24</v>
      </c>
      <c r="B57">
        <f t="shared" si="14"/>
        <v>8.0314638385870505E-4</v>
      </c>
      <c r="C57">
        <f t="shared" si="10"/>
        <v>8.0314638385870505E-4</v>
      </c>
      <c r="D57" t="s">
        <v>33</v>
      </c>
      <c r="E57" t="s">
        <v>21</v>
      </c>
      <c r="F57">
        <v>1</v>
      </c>
      <c r="G57">
        <f t="shared" si="15"/>
        <v>130</v>
      </c>
      <c r="I57">
        <v>2100</v>
      </c>
      <c r="J57" t="s">
        <v>28</v>
      </c>
      <c r="K57">
        <f t="shared" si="16"/>
        <v>132.5</v>
      </c>
      <c r="L57" cm="1">
        <f t="array" ref="L57">STOWA2024_JAARROND_T(A57*60,K57,I57,J57,"")</f>
        <v>303.22272029867509</v>
      </c>
      <c r="M57">
        <f t="shared" si="17"/>
        <v>3.2979059056491467E-3</v>
      </c>
    </row>
    <row r="58" spans="1:13" x14ac:dyDescent="0.3">
      <c r="A58">
        <v>24</v>
      </c>
      <c r="B58">
        <f t="shared" si="14"/>
        <v>6.289772083491684E-4</v>
      </c>
      <c r="C58">
        <f t="shared" si="10"/>
        <v>6.289772083491684E-4</v>
      </c>
      <c r="D58" t="s">
        <v>33</v>
      </c>
      <c r="E58" t="s">
        <v>21</v>
      </c>
      <c r="F58">
        <v>1</v>
      </c>
      <c r="G58">
        <f t="shared" si="15"/>
        <v>135</v>
      </c>
      <c r="I58">
        <v>2100</v>
      </c>
      <c r="J58" t="s">
        <v>28</v>
      </c>
      <c r="K58">
        <f t="shared" si="16"/>
        <v>137.5</v>
      </c>
      <c r="L58" cm="1">
        <f t="array" ref="L58">STOWA2024_JAARROND_T(A58*60,K58,I58,J58,"")</f>
        <v>374.68217154382955</v>
      </c>
      <c r="M58">
        <f t="shared" si="17"/>
        <v>2.6689286972999783E-3</v>
      </c>
    </row>
    <row r="59" spans="1:13" x14ac:dyDescent="0.3">
      <c r="A59">
        <v>24</v>
      </c>
      <c r="B59">
        <f t="shared" si="14"/>
        <v>4.960497701398019E-4</v>
      </c>
      <c r="C59">
        <f t="shared" si="10"/>
        <v>4.960497701398019E-4</v>
      </c>
      <c r="D59" t="s">
        <v>33</v>
      </c>
      <c r="E59" t="s">
        <v>21</v>
      </c>
      <c r="F59">
        <v>1</v>
      </c>
      <c r="G59">
        <f t="shared" si="15"/>
        <v>140</v>
      </c>
      <c r="I59">
        <v>2100</v>
      </c>
      <c r="J59" t="s">
        <v>28</v>
      </c>
      <c r="K59">
        <f t="shared" si="16"/>
        <v>142.5</v>
      </c>
      <c r="L59" cm="1">
        <f t="array" ref="L59">STOWA2024_JAARROND_T(A59*60,K59,I59,J59,"")</f>
        <v>460.21892315322901</v>
      </c>
      <c r="M59">
        <f t="shared" si="17"/>
        <v>2.1728789271601764E-3</v>
      </c>
    </row>
    <row r="60" spans="1:13" x14ac:dyDescent="0.3">
      <c r="A60">
        <v>24</v>
      </c>
      <c r="B60">
        <f t="shared" si="14"/>
        <v>3.9381773098798268E-4</v>
      </c>
      <c r="C60">
        <f t="shared" si="10"/>
        <v>3.9381773098798268E-4</v>
      </c>
      <c r="D60" t="s">
        <v>33</v>
      </c>
      <c r="E60" t="s">
        <v>21</v>
      </c>
      <c r="F60">
        <v>1</v>
      </c>
      <c r="G60">
        <f t="shared" si="15"/>
        <v>145</v>
      </c>
      <c r="I60">
        <v>2100</v>
      </c>
      <c r="J60" t="s">
        <v>28</v>
      </c>
      <c r="K60">
        <f t="shared" si="16"/>
        <v>147.5</v>
      </c>
      <c r="L60" cm="1">
        <f t="array" ref="L60">STOWA2024_JAARROND_T(A60*60,K60,I60,J60,"")</f>
        <v>562.09421134674164</v>
      </c>
      <c r="M60">
        <f t="shared" si="17"/>
        <v>1.7790611961721937E-3</v>
      </c>
    </row>
    <row r="61" spans="1:13" x14ac:dyDescent="0.3">
      <c r="A61">
        <v>24</v>
      </c>
      <c r="B61">
        <f t="shared" si="14"/>
        <v>3.1461283138517287E-4</v>
      </c>
      <c r="C61">
        <f t="shared" si="10"/>
        <v>3.1461283138517287E-4</v>
      </c>
      <c r="D61" t="s">
        <v>33</v>
      </c>
      <c r="E61" t="s">
        <v>21</v>
      </c>
      <c r="F61">
        <v>1</v>
      </c>
      <c r="G61">
        <f t="shared" si="15"/>
        <v>150</v>
      </c>
      <c r="I61">
        <v>2100</v>
      </c>
      <c r="J61" t="s">
        <v>28</v>
      </c>
      <c r="K61">
        <f t="shared" si="16"/>
        <v>152.5</v>
      </c>
      <c r="L61" cm="1">
        <f t="array" ref="L61">STOWA2024_JAARROND_T(A61*60,K61,I61,J61,"")</f>
        <v>682.85097928012851</v>
      </c>
      <c r="M61">
        <f t="shared" si="17"/>
        <v>1.4644483647870208E-3</v>
      </c>
    </row>
    <row r="62" spans="1:13" x14ac:dyDescent="0.3">
      <c r="A62">
        <v>24</v>
      </c>
      <c r="B62">
        <f t="shared" si="14"/>
        <v>2.5285062768267644E-4</v>
      </c>
      <c r="C62">
        <f t="shared" si="10"/>
        <v>2.5285062768267644E-4</v>
      </c>
      <c r="D62" t="s">
        <v>33</v>
      </c>
      <c r="E62" t="s">
        <v>21</v>
      </c>
      <c r="F62">
        <v>1</v>
      </c>
      <c r="G62">
        <f t="shared" si="15"/>
        <v>155</v>
      </c>
      <c r="I62">
        <v>2100</v>
      </c>
      <c r="J62" t="s">
        <v>28</v>
      </c>
      <c r="K62">
        <f t="shared" si="16"/>
        <v>157.5</v>
      </c>
      <c r="L62" cm="1">
        <f t="array" ref="L62">STOWA2024_JAARROND_T(A62*60,K62,I62,J62,"")</f>
        <v>825.35644411976864</v>
      </c>
      <c r="M62">
        <f t="shared" si="17"/>
        <v>1.2115977371043444E-3</v>
      </c>
    </row>
    <row r="63" spans="1:13" x14ac:dyDescent="0.3">
      <c r="A63">
        <v>24</v>
      </c>
      <c r="B63" s="1">
        <f>M62</f>
        <v>1.2115977371043444E-3</v>
      </c>
      <c r="C63">
        <f t="shared" si="10"/>
        <v>1.2115977371043444E-3</v>
      </c>
      <c r="D63" t="s">
        <v>33</v>
      </c>
      <c r="E63" t="s">
        <v>21</v>
      </c>
      <c r="F63">
        <v>1</v>
      </c>
      <c r="G63">
        <f t="shared" si="15"/>
        <v>160</v>
      </c>
      <c r="I63">
        <v>2100</v>
      </c>
      <c r="J63" t="s">
        <v>28</v>
      </c>
      <c r="K63" s="1">
        <v>999</v>
      </c>
      <c r="L63" cm="1">
        <f t="array" ref="L63">STOWA2024_JAARROND_T(A63*60,K63,I63,J63,"")</f>
        <v>158532914.19183806</v>
      </c>
      <c r="M63">
        <f>1/L63</f>
        <v>6.3078383760101483E-9</v>
      </c>
    </row>
    <row r="64" spans="1:13" x14ac:dyDescent="0.3">
      <c r="A64">
        <v>48</v>
      </c>
      <c r="B64" s="1">
        <f>365.25*24/A64 - M64</f>
        <v>142.59923209522486</v>
      </c>
      <c r="C64">
        <f>B64</f>
        <v>142.59923209522486</v>
      </c>
      <c r="D64" t="s">
        <v>33</v>
      </c>
      <c r="E64" t="s">
        <v>21</v>
      </c>
      <c r="F64">
        <v>1</v>
      </c>
      <c r="G64">
        <v>10</v>
      </c>
      <c r="I64">
        <v>2100</v>
      </c>
      <c r="J64" t="s">
        <v>28</v>
      </c>
      <c r="K64" s="1">
        <v>12.5</v>
      </c>
      <c r="L64" cm="1">
        <f t="array" ref="L64">STOWA2024_JAARROND_T(A64*60,K64,I64,J64,"")</f>
        <v>2.4983905427600758E-2</v>
      </c>
      <c r="M64">
        <f>1/L64</f>
        <v>40.025767904775144</v>
      </c>
    </row>
    <row r="65" spans="1:13" x14ac:dyDescent="0.3">
      <c r="A65">
        <v>48</v>
      </c>
      <c r="B65">
        <f t="shared" ref="B65:B69" si="18">M64-M65</f>
        <v>17.804815057145699</v>
      </c>
      <c r="C65">
        <f t="shared" ref="C65:C94" si="19">B65</f>
        <v>17.804815057145699</v>
      </c>
      <c r="D65" t="s">
        <v>33</v>
      </c>
      <c r="E65" t="s">
        <v>21</v>
      </c>
      <c r="F65">
        <v>1</v>
      </c>
      <c r="G65">
        <f t="shared" ref="G65:G69" si="20">G64+5</f>
        <v>15</v>
      </c>
      <c r="I65">
        <v>2100</v>
      </c>
      <c r="J65" t="s">
        <v>28</v>
      </c>
      <c r="K65">
        <f t="shared" ref="K65:K69" si="21">AVERAGE(G65:G66)</f>
        <v>17.5</v>
      </c>
      <c r="L65" cm="1">
        <f t="array" ref="L65">STOWA2024_JAARROND_T(A65*60,K65,I65,J65,"")</f>
        <v>4.5002570630389559E-2</v>
      </c>
      <c r="M65">
        <f t="shared" ref="M65:M69" si="22">1/L65</f>
        <v>22.220952847629444</v>
      </c>
    </row>
    <row r="66" spans="1:13" x14ac:dyDescent="0.3">
      <c r="A66">
        <v>48</v>
      </c>
      <c r="B66">
        <f t="shared" si="18"/>
        <v>9.4711291510547824</v>
      </c>
      <c r="C66">
        <f t="shared" si="19"/>
        <v>9.4711291510547824</v>
      </c>
      <c r="D66" t="s">
        <v>33</v>
      </c>
      <c r="E66" t="s">
        <v>21</v>
      </c>
      <c r="F66">
        <v>1</v>
      </c>
      <c r="G66">
        <f t="shared" si="20"/>
        <v>20</v>
      </c>
      <c r="I66">
        <v>2100</v>
      </c>
      <c r="J66" t="s">
        <v>28</v>
      </c>
      <c r="K66">
        <f t="shared" si="21"/>
        <v>22.5</v>
      </c>
      <c r="L66" cm="1">
        <f t="array" ref="L66">STOWA2024_JAARROND_T(A66*60,K66,I66,J66,"")</f>
        <v>7.8432457091046501E-2</v>
      </c>
      <c r="M66">
        <f t="shared" si="22"/>
        <v>12.749823696574662</v>
      </c>
    </row>
    <row r="67" spans="1:13" x14ac:dyDescent="0.3">
      <c r="A67">
        <v>48</v>
      </c>
      <c r="B67">
        <f t="shared" si="18"/>
        <v>5.2149562994240313</v>
      </c>
      <c r="C67">
        <f t="shared" si="19"/>
        <v>5.2149562994240313</v>
      </c>
      <c r="D67" t="s">
        <v>33</v>
      </c>
      <c r="E67" t="s">
        <v>21</v>
      </c>
      <c r="F67">
        <v>1</v>
      </c>
      <c r="G67">
        <f t="shared" si="20"/>
        <v>25</v>
      </c>
      <c r="I67">
        <v>2100</v>
      </c>
      <c r="J67" t="s">
        <v>28</v>
      </c>
      <c r="K67">
        <f t="shared" si="21"/>
        <v>27.5</v>
      </c>
      <c r="L67" cm="1">
        <f t="array" ref="L67">STOWA2024_JAARROND_T(A67*60,K67,I67,J67,"")</f>
        <v>0.1327163369030433</v>
      </c>
      <c r="M67">
        <f t="shared" si="22"/>
        <v>7.5348673971506308</v>
      </c>
    </row>
    <row r="68" spans="1:13" x14ac:dyDescent="0.3">
      <c r="A68">
        <v>48</v>
      </c>
      <c r="B68">
        <f t="shared" si="18"/>
        <v>2.9624197824375464</v>
      </c>
      <c r="C68">
        <f t="shared" si="19"/>
        <v>2.9624197824375464</v>
      </c>
      <c r="D68" t="s">
        <v>33</v>
      </c>
      <c r="E68" t="s">
        <v>21</v>
      </c>
      <c r="F68">
        <v>1</v>
      </c>
      <c r="G68">
        <f t="shared" si="20"/>
        <v>30</v>
      </c>
      <c r="I68">
        <v>2100</v>
      </c>
      <c r="J68" t="s">
        <v>28</v>
      </c>
      <c r="K68">
        <f t="shared" si="21"/>
        <v>32.5</v>
      </c>
      <c r="L68" cm="1">
        <f t="array" ref="L68">STOWA2024_JAARROND_T(A68*60,K68,I68,J68,"")</f>
        <v>0.21870124805415594</v>
      </c>
      <c r="M68">
        <f t="shared" si="22"/>
        <v>4.5724476147130844</v>
      </c>
    </row>
    <row r="69" spans="1:13" x14ac:dyDescent="0.3">
      <c r="A69">
        <v>48</v>
      </c>
      <c r="B69">
        <f t="shared" si="18"/>
        <v>1.730338387834816</v>
      </c>
      <c r="C69">
        <f t="shared" si="19"/>
        <v>1.730338387834816</v>
      </c>
      <c r="D69" t="s">
        <v>33</v>
      </c>
      <c r="E69" t="s">
        <v>21</v>
      </c>
      <c r="F69">
        <v>1</v>
      </c>
      <c r="G69">
        <f t="shared" si="20"/>
        <v>35</v>
      </c>
      <c r="I69">
        <v>2100</v>
      </c>
      <c r="J69" t="s">
        <v>28</v>
      </c>
      <c r="K69">
        <f t="shared" si="21"/>
        <v>37.5</v>
      </c>
      <c r="L69" cm="1">
        <f t="array" ref="L69">STOWA2024_JAARROND_T(A69*60,K69,I69,J69,"")</f>
        <v>0.3518513611450414</v>
      </c>
      <c r="M69">
        <f t="shared" si="22"/>
        <v>2.8421092268782684</v>
      </c>
    </row>
    <row r="70" spans="1:13" x14ac:dyDescent="0.3">
      <c r="A70">
        <v>48</v>
      </c>
      <c r="B70">
        <f>M69-M70</f>
        <v>1.0366388170516407</v>
      </c>
      <c r="C70">
        <f t="shared" si="19"/>
        <v>1.0366388170516407</v>
      </c>
      <c r="D70" t="s">
        <v>33</v>
      </c>
      <c r="E70" t="s">
        <v>21</v>
      </c>
      <c r="F70">
        <v>1</v>
      </c>
      <c r="G70">
        <f>G69+5</f>
        <v>40</v>
      </c>
      <c r="I70">
        <v>2100</v>
      </c>
      <c r="J70" t="s">
        <v>28</v>
      </c>
      <c r="K70">
        <f>AVERAGE(G70:G71)</f>
        <v>42.5</v>
      </c>
      <c r="L70" cm="1">
        <f t="array" ref="L70">STOWA2024_JAARROND_T(A70*60,K70,I70,J70,"")</f>
        <v>0.55387227315236154</v>
      </c>
      <c r="M70">
        <f>1/L70</f>
        <v>1.8054704098266277</v>
      </c>
    </row>
    <row r="71" spans="1:13" x14ac:dyDescent="0.3">
      <c r="A71">
        <v>48</v>
      </c>
      <c r="B71">
        <f t="shared" ref="B71:B93" si="23">M70-M71</f>
        <v>0.63551491040191288</v>
      </c>
      <c r="C71">
        <f t="shared" si="19"/>
        <v>0.63551491040191288</v>
      </c>
      <c r="D71" t="s">
        <v>33</v>
      </c>
      <c r="E71" t="s">
        <v>21</v>
      </c>
      <c r="F71">
        <v>1</v>
      </c>
      <c r="G71">
        <f t="shared" ref="G71:G94" si="24">G70+5</f>
        <v>45</v>
      </c>
      <c r="I71">
        <v>2100</v>
      </c>
      <c r="J71" t="s">
        <v>28</v>
      </c>
      <c r="K71">
        <f t="shared" ref="K71:K93" si="25">AVERAGE(G71:G72)</f>
        <v>47.5</v>
      </c>
      <c r="L71" cm="1">
        <f t="array" ref="L71">STOWA2024_JAARROND_T(A71*60,K71,I71,J71,"")</f>
        <v>0.85473336421061774</v>
      </c>
      <c r="M71">
        <f t="shared" ref="M71:M93" si="26">1/L71</f>
        <v>1.1699554994247148</v>
      </c>
    </row>
    <row r="72" spans="1:13" x14ac:dyDescent="0.3">
      <c r="A72">
        <v>48</v>
      </c>
      <c r="B72">
        <f t="shared" si="23"/>
        <v>0.39780467376276141</v>
      </c>
      <c r="C72">
        <f t="shared" si="19"/>
        <v>0.39780467376276141</v>
      </c>
      <c r="D72" t="s">
        <v>33</v>
      </c>
      <c r="E72" t="s">
        <v>21</v>
      </c>
      <c r="F72">
        <v>1</v>
      </c>
      <c r="G72">
        <f t="shared" si="24"/>
        <v>50</v>
      </c>
      <c r="I72">
        <v>2100</v>
      </c>
      <c r="J72" t="s">
        <v>28</v>
      </c>
      <c r="K72">
        <f t="shared" si="25"/>
        <v>52.5</v>
      </c>
      <c r="L72" cm="1">
        <f t="array" ref="L72">STOWA2024_JAARROND_T(A72*60,K72,I72,J72,"")</f>
        <v>1.2950837670123774</v>
      </c>
      <c r="M72">
        <f t="shared" si="26"/>
        <v>0.77215082566195337</v>
      </c>
    </row>
    <row r="73" spans="1:13" x14ac:dyDescent="0.3">
      <c r="A73">
        <v>48</v>
      </c>
      <c r="B73">
        <f t="shared" si="23"/>
        <v>0.25401094908645061</v>
      </c>
      <c r="C73">
        <f t="shared" si="19"/>
        <v>0.25401094908645061</v>
      </c>
      <c r="D73" t="s">
        <v>33</v>
      </c>
      <c r="E73" t="s">
        <v>21</v>
      </c>
      <c r="F73">
        <v>1</v>
      </c>
      <c r="G73">
        <f t="shared" si="24"/>
        <v>55</v>
      </c>
      <c r="I73">
        <v>2100</v>
      </c>
      <c r="J73" t="s">
        <v>28</v>
      </c>
      <c r="K73">
        <f t="shared" si="25"/>
        <v>57.5</v>
      </c>
      <c r="L73" cm="1">
        <f t="array" ref="L73">STOWA2024_JAARROND_T(A73*60,K73,I73,J73,"")</f>
        <v>1.9299807739354358</v>
      </c>
      <c r="M73">
        <f t="shared" si="26"/>
        <v>0.51813987657550276</v>
      </c>
    </row>
    <row r="74" spans="1:13" x14ac:dyDescent="0.3">
      <c r="A74">
        <v>48</v>
      </c>
      <c r="B74">
        <f t="shared" si="23"/>
        <v>0.16503852123569585</v>
      </c>
      <c r="C74">
        <f t="shared" si="19"/>
        <v>0.16503852123569585</v>
      </c>
      <c r="D74" t="s">
        <v>33</v>
      </c>
      <c r="E74" t="s">
        <v>21</v>
      </c>
      <c r="F74">
        <v>1</v>
      </c>
      <c r="G74">
        <f t="shared" si="24"/>
        <v>60</v>
      </c>
      <c r="I74">
        <v>2100</v>
      </c>
      <c r="J74" t="s">
        <v>28</v>
      </c>
      <c r="K74">
        <f t="shared" si="25"/>
        <v>62.5</v>
      </c>
      <c r="L74" cm="1">
        <f t="array" ref="L74">STOWA2024_JAARROND_T(A74*60,K74,I74,J74,"")</f>
        <v>2.8320480362859284</v>
      </c>
      <c r="M74">
        <f t="shared" si="26"/>
        <v>0.35310135533980691</v>
      </c>
    </row>
    <row r="75" spans="1:13" x14ac:dyDescent="0.3">
      <c r="A75">
        <v>48</v>
      </c>
      <c r="B75">
        <f t="shared" si="23"/>
        <v>0.10900610029705043</v>
      </c>
      <c r="C75">
        <f t="shared" si="19"/>
        <v>0.10900610029705043</v>
      </c>
      <c r="D75" t="s">
        <v>33</v>
      </c>
      <c r="E75" t="s">
        <v>21</v>
      </c>
      <c r="F75">
        <v>1</v>
      </c>
      <c r="G75">
        <f t="shared" si="24"/>
        <v>65</v>
      </c>
      <c r="I75">
        <v>2100</v>
      </c>
      <c r="J75" t="s">
        <v>28</v>
      </c>
      <c r="K75">
        <f t="shared" si="25"/>
        <v>67.5</v>
      </c>
      <c r="L75" cm="1">
        <f t="array" ref="L75">STOWA2024_JAARROND_T(A75*60,K75,I75,J75,"")</f>
        <v>4.0967613230533173</v>
      </c>
      <c r="M75">
        <f t="shared" si="26"/>
        <v>0.24409525504275648</v>
      </c>
    </row>
    <row r="76" spans="1:13" x14ac:dyDescent="0.3">
      <c r="A76">
        <v>48</v>
      </c>
      <c r="B76">
        <f t="shared" si="23"/>
        <v>7.3102796545366083E-2</v>
      </c>
      <c r="C76">
        <f t="shared" si="19"/>
        <v>7.3102796545366083E-2</v>
      </c>
      <c r="D76" t="s">
        <v>33</v>
      </c>
      <c r="E76" t="s">
        <v>21</v>
      </c>
      <c r="F76">
        <v>1</v>
      </c>
      <c r="G76">
        <f t="shared" si="24"/>
        <v>70</v>
      </c>
      <c r="I76">
        <v>2100</v>
      </c>
      <c r="J76" t="s">
        <v>28</v>
      </c>
      <c r="K76">
        <f t="shared" si="25"/>
        <v>72.5</v>
      </c>
      <c r="L76" cm="1">
        <f t="array" ref="L76">STOWA2024_JAARROND_T(A76*60,K76,I76,J76,"")</f>
        <v>5.8482111362546529</v>
      </c>
      <c r="M76">
        <f t="shared" si="26"/>
        <v>0.17099245849739039</v>
      </c>
    </row>
    <row r="77" spans="1:13" x14ac:dyDescent="0.3">
      <c r="A77">
        <v>48</v>
      </c>
      <c r="B77">
        <f t="shared" si="23"/>
        <v>4.9721035258026403E-2</v>
      </c>
      <c r="C77">
        <f t="shared" si="19"/>
        <v>4.9721035258026403E-2</v>
      </c>
      <c r="D77" t="s">
        <v>33</v>
      </c>
      <c r="E77" t="s">
        <v>21</v>
      </c>
      <c r="F77">
        <v>1</v>
      </c>
      <c r="G77">
        <f t="shared" si="24"/>
        <v>75</v>
      </c>
      <c r="I77">
        <v>2100</v>
      </c>
      <c r="J77" t="s">
        <v>28</v>
      </c>
      <c r="K77">
        <f t="shared" si="25"/>
        <v>77.5</v>
      </c>
      <c r="L77" cm="1">
        <f t="array" ref="L77">STOWA2024_JAARROND_T(A77*60,K77,I77,J77,"")</f>
        <v>8.2459657295042437</v>
      </c>
      <c r="M77">
        <f t="shared" si="26"/>
        <v>0.12127142323936399</v>
      </c>
    </row>
    <row r="78" spans="1:13" x14ac:dyDescent="0.3">
      <c r="A78">
        <v>48</v>
      </c>
      <c r="B78">
        <f t="shared" si="23"/>
        <v>3.4268286245717899E-2</v>
      </c>
      <c r="C78">
        <f t="shared" si="19"/>
        <v>3.4268286245717899E-2</v>
      </c>
      <c r="D78" t="s">
        <v>33</v>
      </c>
      <c r="E78" t="s">
        <v>21</v>
      </c>
      <c r="F78">
        <v>1</v>
      </c>
      <c r="G78">
        <f t="shared" si="24"/>
        <v>80</v>
      </c>
      <c r="I78">
        <v>2100</v>
      </c>
      <c r="J78" t="s">
        <v>28</v>
      </c>
      <c r="K78">
        <f t="shared" si="25"/>
        <v>82.5</v>
      </c>
      <c r="L78" cm="1">
        <f t="array" ref="L78">STOWA2024_JAARROND_T(A78*60,K78,I78,J78,"")</f>
        <v>11.493838435653542</v>
      </c>
      <c r="M78">
        <f t="shared" si="26"/>
        <v>8.7003136993646091E-2</v>
      </c>
    </row>
    <row r="79" spans="1:13" x14ac:dyDescent="0.3">
      <c r="A79">
        <v>48</v>
      </c>
      <c r="B79">
        <f t="shared" si="23"/>
        <v>2.3908588379827261E-2</v>
      </c>
      <c r="C79">
        <f t="shared" si="19"/>
        <v>2.3908588379827261E-2</v>
      </c>
      <c r="D79" t="s">
        <v>33</v>
      </c>
      <c r="E79" t="s">
        <v>21</v>
      </c>
      <c r="F79">
        <v>1</v>
      </c>
      <c r="G79">
        <f t="shared" si="24"/>
        <v>85</v>
      </c>
      <c r="I79">
        <v>2100</v>
      </c>
      <c r="J79" t="s">
        <v>28</v>
      </c>
      <c r="K79">
        <f t="shared" si="25"/>
        <v>87.5</v>
      </c>
      <c r="L79" cm="1">
        <f t="array" ref="L79">STOWA2024_JAARROND_T(A79*60,K79,I79,J79,"")</f>
        <v>15.84922979829326</v>
      </c>
      <c r="M79">
        <f t="shared" si="26"/>
        <v>6.3094548613818829E-2</v>
      </c>
    </row>
    <row r="80" spans="1:13" x14ac:dyDescent="0.3">
      <c r="A80">
        <v>48</v>
      </c>
      <c r="B80">
        <f t="shared" si="23"/>
        <v>1.687445262009838E-2</v>
      </c>
      <c r="C80">
        <f t="shared" si="19"/>
        <v>1.687445262009838E-2</v>
      </c>
      <c r="D80" t="s">
        <v>33</v>
      </c>
      <c r="E80" t="s">
        <v>21</v>
      </c>
      <c r="F80">
        <v>1</v>
      </c>
      <c r="G80">
        <f t="shared" si="24"/>
        <v>90</v>
      </c>
      <c r="I80">
        <v>2100</v>
      </c>
      <c r="J80" t="s">
        <v>28</v>
      </c>
      <c r="K80">
        <f t="shared" si="25"/>
        <v>92.5</v>
      </c>
      <c r="L80" cm="1">
        <f t="array" ref="L80">STOWA2024_JAARROND_T(A80*60,K80,I80,J80,"")</f>
        <v>21.635610625643483</v>
      </c>
      <c r="M80">
        <f t="shared" si="26"/>
        <v>4.6220095993720449E-2</v>
      </c>
    </row>
    <row r="81" spans="1:13" x14ac:dyDescent="0.3">
      <c r="A81">
        <v>48</v>
      </c>
      <c r="B81">
        <f t="shared" si="23"/>
        <v>1.2039067742064292E-2</v>
      </c>
      <c r="C81">
        <f t="shared" si="19"/>
        <v>1.2039067742064292E-2</v>
      </c>
      <c r="D81" t="s">
        <v>33</v>
      </c>
      <c r="E81" t="s">
        <v>21</v>
      </c>
      <c r="F81">
        <v>1</v>
      </c>
      <c r="G81">
        <f t="shared" si="24"/>
        <v>95</v>
      </c>
      <c r="I81">
        <v>2100</v>
      </c>
      <c r="J81" t="s">
        <v>28</v>
      </c>
      <c r="K81">
        <f t="shared" si="25"/>
        <v>97.5</v>
      </c>
      <c r="L81" cm="1">
        <f t="array" ref="L81">STOWA2024_JAARROND_T(A81*60,K81,I81,J81,"")</f>
        <v>29.255995245009853</v>
      </c>
      <c r="M81">
        <f t="shared" si="26"/>
        <v>3.4181028251656156E-2</v>
      </c>
    </row>
    <row r="82" spans="1:13" x14ac:dyDescent="0.3">
      <c r="A82">
        <v>48</v>
      </c>
      <c r="B82">
        <f t="shared" si="23"/>
        <v>8.6768381093292393E-3</v>
      </c>
      <c r="C82">
        <f t="shared" si="19"/>
        <v>8.6768381093292393E-3</v>
      </c>
      <c r="D82" t="s">
        <v>33</v>
      </c>
      <c r="E82" t="s">
        <v>21</v>
      </c>
      <c r="F82">
        <v>1</v>
      </c>
      <c r="G82">
        <f t="shared" si="24"/>
        <v>100</v>
      </c>
      <c r="I82">
        <v>2100</v>
      </c>
      <c r="J82" t="s">
        <v>28</v>
      </c>
      <c r="K82">
        <f t="shared" si="25"/>
        <v>102.5</v>
      </c>
      <c r="L82" cm="1">
        <f t="array" ref="L82">STOWA2024_JAARROND_T(A82*60,K82,I82,J82,"")</f>
        <v>39.209243438802382</v>
      </c>
      <c r="M82">
        <f t="shared" si="26"/>
        <v>2.5504190142326917E-2</v>
      </c>
    </row>
    <row r="83" spans="1:13" x14ac:dyDescent="0.3">
      <c r="A83">
        <v>48</v>
      </c>
      <c r="B83">
        <f t="shared" si="23"/>
        <v>6.3136197609611408E-3</v>
      </c>
      <c r="C83">
        <f t="shared" si="19"/>
        <v>6.3136197609611408E-3</v>
      </c>
      <c r="D83" t="s">
        <v>33</v>
      </c>
      <c r="E83" t="s">
        <v>21</v>
      </c>
      <c r="F83">
        <v>1</v>
      </c>
      <c r="G83">
        <f t="shared" si="24"/>
        <v>105</v>
      </c>
      <c r="I83">
        <v>2100</v>
      </c>
      <c r="J83" t="s">
        <v>28</v>
      </c>
      <c r="K83">
        <f t="shared" si="25"/>
        <v>107.5</v>
      </c>
      <c r="L83" cm="1">
        <f t="array" ref="L83">STOWA2024_JAARROND_T(A83*60,K83,I83,J83,"")</f>
        <v>52.108925379883935</v>
      </c>
      <c r="M83">
        <f t="shared" si="26"/>
        <v>1.9190570381365776E-2</v>
      </c>
    </row>
    <row r="84" spans="1:13" x14ac:dyDescent="0.3">
      <c r="A84">
        <v>48</v>
      </c>
      <c r="B84">
        <f t="shared" si="23"/>
        <v>4.6355122249293161E-3</v>
      </c>
      <c r="C84">
        <f t="shared" si="19"/>
        <v>4.6355122249293161E-3</v>
      </c>
      <c r="D84" t="s">
        <v>33</v>
      </c>
      <c r="E84" t="s">
        <v>21</v>
      </c>
      <c r="F84">
        <v>1</v>
      </c>
      <c r="G84">
        <f t="shared" si="24"/>
        <v>110</v>
      </c>
      <c r="I84">
        <v>2100</v>
      </c>
      <c r="J84" t="s">
        <v>28</v>
      </c>
      <c r="K84">
        <f t="shared" si="25"/>
        <v>112.5</v>
      </c>
      <c r="L84" cm="1">
        <f t="array" ref="L84">STOWA2024_JAARROND_T(A84*60,K84,I84,J84,"")</f>
        <v>68.70463788272707</v>
      </c>
      <c r="M84">
        <f t="shared" si="26"/>
        <v>1.455505815643646E-2</v>
      </c>
    </row>
    <row r="85" spans="1:13" x14ac:dyDescent="0.3">
      <c r="A85">
        <v>48</v>
      </c>
      <c r="B85">
        <f t="shared" si="23"/>
        <v>3.4327340022716098E-3</v>
      </c>
      <c r="C85">
        <f t="shared" si="19"/>
        <v>3.4327340022716098E-3</v>
      </c>
      <c r="D85" t="s">
        <v>33</v>
      </c>
      <c r="E85" t="s">
        <v>21</v>
      </c>
      <c r="F85">
        <v>1</v>
      </c>
      <c r="G85">
        <f t="shared" si="24"/>
        <v>115</v>
      </c>
      <c r="I85">
        <v>2100</v>
      </c>
      <c r="J85" t="s">
        <v>28</v>
      </c>
      <c r="K85">
        <f t="shared" si="25"/>
        <v>117.5</v>
      </c>
      <c r="L85" cm="1">
        <f t="array" ref="L85">STOWA2024_JAARROND_T(A85*60,K85,I85,J85,"")</f>
        <v>89.909265917730096</v>
      </c>
      <c r="M85">
        <f t="shared" si="26"/>
        <v>1.112232415416485E-2</v>
      </c>
    </row>
    <row r="86" spans="1:13" x14ac:dyDescent="0.3">
      <c r="A86">
        <v>48</v>
      </c>
      <c r="B86">
        <f t="shared" si="23"/>
        <v>2.56251199208757E-3</v>
      </c>
      <c r="C86">
        <f t="shared" si="19"/>
        <v>2.56251199208757E-3</v>
      </c>
      <c r="D86" t="s">
        <v>33</v>
      </c>
      <c r="E86" t="s">
        <v>21</v>
      </c>
      <c r="F86">
        <v>1</v>
      </c>
      <c r="G86">
        <f t="shared" si="24"/>
        <v>120</v>
      </c>
      <c r="I86">
        <v>2100</v>
      </c>
      <c r="J86" t="s">
        <v>28</v>
      </c>
      <c r="K86">
        <f t="shared" si="25"/>
        <v>122.5</v>
      </c>
      <c r="L86" cm="1">
        <f t="array" ref="L86">STOWA2024_JAARROND_T(A86*60,K86,I86,J86,"")</f>
        <v>116.82499347711406</v>
      </c>
      <c r="M86">
        <f t="shared" si="26"/>
        <v>8.5598121620772804E-3</v>
      </c>
    </row>
    <row r="87" spans="1:13" x14ac:dyDescent="0.3">
      <c r="A87">
        <v>48</v>
      </c>
      <c r="B87">
        <f t="shared" si="23"/>
        <v>1.9275160401428576E-3</v>
      </c>
      <c r="C87">
        <f t="shared" si="19"/>
        <v>1.9275160401428576E-3</v>
      </c>
      <c r="D87" t="s">
        <v>33</v>
      </c>
      <c r="E87" t="s">
        <v>21</v>
      </c>
      <c r="F87">
        <v>1</v>
      </c>
      <c r="G87">
        <f t="shared" si="24"/>
        <v>125</v>
      </c>
      <c r="I87">
        <v>2100</v>
      </c>
      <c r="J87" t="s">
        <v>28</v>
      </c>
      <c r="K87">
        <f t="shared" si="25"/>
        <v>127.5</v>
      </c>
      <c r="L87" cm="1">
        <f t="array" ref="L87">STOWA2024_JAARROND_T(A87*60,K87,I87,J87,"")</f>
        <v>150.77734492173622</v>
      </c>
      <c r="M87">
        <f t="shared" si="26"/>
        <v>6.6322961219344228E-3</v>
      </c>
    </row>
    <row r="88" spans="1:13" x14ac:dyDescent="0.3">
      <c r="A88">
        <v>48</v>
      </c>
      <c r="B88">
        <f t="shared" si="23"/>
        <v>1.4604627733721398E-3</v>
      </c>
      <c r="C88">
        <f t="shared" si="19"/>
        <v>1.4604627733721398E-3</v>
      </c>
      <c r="D88" t="s">
        <v>33</v>
      </c>
      <c r="E88" t="s">
        <v>21</v>
      </c>
      <c r="F88">
        <v>1</v>
      </c>
      <c r="G88">
        <f t="shared" si="24"/>
        <v>130</v>
      </c>
      <c r="I88">
        <v>2100</v>
      </c>
      <c r="J88" t="s">
        <v>28</v>
      </c>
      <c r="K88">
        <f t="shared" si="25"/>
        <v>132.5</v>
      </c>
      <c r="L88" cm="1">
        <f t="array" ref="L88">STOWA2024_JAARROND_T(A88*60,K88,I88,J88,"")</f>
        <v>193.35503149535739</v>
      </c>
      <c r="M88">
        <f t="shared" si="26"/>
        <v>5.171833348562283E-3</v>
      </c>
    </row>
    <row r="89" spans="1:13" x14ac:dyDescent="0.3">
      <c r="A89">
        <v>48</v>
      </c>
      <c r="B89">
        <f t="shared" si="23"/>
        <v>1.114255174547424E-3</v>
      </c>
      <c r="C89">
        <f t="shared" si="19"/>
        <v>1.114255174547424E-3</v>
      </c>
      <c r="D89" t="s">
        <v>33</v>
      </c>
      <c r="E89" t="s">
        <v>21</v>
      </c>
      <c r="F89">
        <v>1</v>
      </c>
      <c r="G89">
        <f t="shared" si="24"/>
        <v>135</v>
      </c>
      <c r="I89">
        <v>2100</v>
      </c>
      <c r="J89" t="s">
        <v>28</v>
      </c>
      <c r="K89">
        <f t="shared" si="25"/>
        <v>137.5</v>
      </c>
      <c r="L89" cm="1">
        <f t="array" ref="L89">STOWA2024_JAARROND_T(A89*60,K89,I89,J89,"")</f>
        <v>246.45242977796488</v>
      </c>
      <c r="M89">
        <f t="shared" si="26"/>
        <v>4.057578174014859E-3</v>
      </c>
    </row>
    <row r="90" spans="1:13" x14ac:dyDescent="0.3">
      <c r="A90">
        <v>48</v>
      </c>
      <c r="B90">
        <f t="shared" si="23"/>
        <v>8.5565788403189685E-4</v>
      </c>
      <c r="C90">
        <f t="shared" si="19"/>
        <v>8.5565788403189685E-4</v>
      </c>
      <c r="D90" t="s">
        <v>33</v>
      </c>
      <c r="E90" t="s">
        <v>21</v>
      </c>
      <c r="F90">
        <v>1</v>
      </c>
      <c r="G90">
        <f t="shared" si="24"/>
        <v>140</v>
      </c>
      <c r="I90">
        <v>2100</v>
      </c>
      <c r="J90" t="s">
        <v>28</v>
      </c>
      <c r="K90">
        <f t="shared" si="25"/>
        <v>142.5</v>
      </c>
      <c r="L90" cm="1">
        <f t="array" ref="L90">STOWA2024_JAARROND_T(A90*60,K90,I90,J90,"")</f>
        <v>312.31258414784622</v>
      </c>
      <c r="M90">
        <f t="shared" si="26"/>
        <v>3.2019202899829621E-3</v>
      </c>
    </row>
    <row r="91" spans="1:13" x14ac:dyDescent="0.3">
      <c r="A91">
        <v>48</v>
      </c>
      <c r="B91">
        <f t="shared" si="23"/>
        <v>6.6121146637999114E-4</v>
      </c>
      <c r="C91">
        <f t="shared" si="19"/>
        <v>6.6121146637999114E-4</v>
      </c>
      <c r="D91" t="s">
        <v>33</v>
      </c>
      <c r="E91" t="s">
        <v>21</v>
      </c>
      <c r="F91">
        <v>1</v>
      </c>
      <c r="G91">
        <f t="shared" si="24"/>
        <v>145</v>
      </c>
      <c r="I91">
        <v>2100</v>
      </c>
      <c r="J91" t="s">
        <v>28</v>
      </c>
      <c r="K91">
        <f t="shared" si="25"/>
        <v>147.5</v>
      </c>
      <c r="L91" cm="1">
        <f t="array" ref="L91">STOWA2024_JAARROND_T(A91*60,K91,I91,J91,"")</f>
        <v>393.59095017503944</v>
      </c>
      <c r="M91">
        <f t="shared" si="26"/>
        <v>2.540708823602971E-3</v>
      </c>
    </row>
    <row r="92" spans="1:13" x14ac:dyDescent="0.3">
      <c r="A92">
        <v>48</v>
      </c>
      <c r="B92">
        <f t="shared" si="23"/>
        <v>5.1400395942871558E-4</v>
      </c>
      <c r="C92">
        <f t="shared" si="19"/>
        <v>5.1400395942871558E-4</v>
      </c>
      <c r="D92" t="s">
        <v>33</v>
      </c>
      <c r="E92" t="s">
        <v>21</v>
      </c>
      <c r="F92">
        <v>1</v>
      </c>
      <c r="G92">
        <f t="shared" si="24"/>
        <v>150</v>
      </c>
      <c r="I92">
        <v>2100</v>
      </c>
      <c r="J92" t="s">
        <v>28</v>
      </c>
      <c r="K92">
        <f t="shared" si="25"/>
        <v>152.5</v>
      </c>
      <c r="L92" cm="1">
        <f t="array" ref="L92">STOWA2024_JAARROND_T(A92*60,K92,I92,J92,"")</f>
        <v>493.4117530760613</v>
      </c>
      <c r="M92">
        <f t="shared" si="26"/>
        <v>2.0267048641742554E-3</v>
      </c>
    </row>
    <row r="93" spans="1:13" x14ac:dyDescent="0.3">
      <c r="A93">
        <v>48</v>
      </c>
      <c r="B93">
        <f t="shared" si="23"/>
        <v>4.0185738090868853E-4</v>
      </c>
      <c r="C93">
        <f t="shared" si="19"/>
        <v>4.0185738090868853E-4</v>
      </c>
      <c r="D93" t="s">
        <v>33</v>
      </c>
      <c r="E93" t="s">
        <v>21</v>
      </c>
      <c r="F93">
        <v>1</v>
      </c>
      <c r="G93">
        <f t="shared" si="24"/>
        <v>155</v>
      </c>
      <c r="I93">
        <v>2100</v>
      </c>
      <c r="J93" t="s">
        <v>28</v>
      </c>
      <c r="K93">
        <f t="shared" si="25"/>
        <v>157.5</v>
      </c>
      <c r="L93" cm="1">
        <f t="array" ref="L93">STOWA2024_JAARROND_T(A93*60,K93,I93,J93,"")</f>
        <v>615.442378622658</v>
      </c>
      <c r="M93">
        <f t="shared" si="26"/>
        <v>1.6248474832655669E-3</v>
      </c>
    </row>
    <row r="94" spans="1:13" x14ac:dyDescent="0.3">
      <c r="A94">
        <v>48</v>
      </c>
      <c r="B94" s="1">
        <f>M93</f>
        <v>1.6248474832655669E-3</v>
      </c>
      <c r="C94">
        <f t="shared" si="19"/>
        <v>1.6248474832655669E-3</v>
      </c>
      <c r="D94" t="s">
        <v>33</v>
      </c>
      <c r="E94" t="s">
        <v>21</v>
      </c>
      <c r="F94">
        <v>1</v>
      </c>
      <c r="G94">
        <f t="shared" si="24"/>
        <v>160</v>
      </c>
      <c r="I94">
        <v>2100</v>
      </c>
      <c r="J94" t="s">
        <v>28</v>
      </c>
      <c r="K94" s="1">
        <v>999</v>
      </c>
      <c r="L94" cm="1">
        <f t="array" ref="L94">STOWA2024_JAARROND_T(A94*60,K94,I94,J94,"")</f>
        <v>2885396197.3270431</v>
      </c>
      <c r="M94">
        <f>1/L94</f>
        <v>3.4657285572302836E-10</v>
      </c>
    </row>
    <row r="95" spans="1:13" x14ac:dyDescent="0.3">
      <c r="A95">
        <v>96</v>
      </c>
      <c r="B95" s="1">
        <f>365.25*24/A95 - M95</f>
        <v>36.519389618176042</v>
      </c>
      <c r="C95">
        <f>B95</f>
        <v>36.519389618176042</v>
      </c>
      <c r="D95" t="s">
        <v>33</v>
      </c>
      <c r="E95" t="s">
        <v>21</v>
      </c>
      <c r="F95">
        <v>1</v>
      </c>
      <c r="G95">
        <v>10</v>
      </c>
      <c r="I95">
        <v>2100</v>
      </c>
      <c r="J95" t="s">
        <v>28</v>
      </c>
      <c r="K95" s="1">
        <v>12.5</v>
      </c>
      <c r="L95" cm="1">
        <f t="array" ref="L95">STOWA2024_JAARROND_T(A95*60,K95,I95,J95,"")</f>
        <v>1.8250469685541365E-2</v>
      </c>
      <c r="M95">
        <f>1/L95</f>
        <v>54.793110381823958</v>
      </c>
    </row>
    <row r="96" spans="1:13" x14ac:dyDescent="0.3">
      <c r="A96">
        <v>96</v>
      </c>
      <c r="B96">
        <f t="shared" ref="B96:B100" si="27">M95-M96</f>
        <v>19.594136244843206</v>
      </c>
      <c r="C96">
        <f t="shared" ref="C96:C125" si="28">B96</f>
        <v>19.594136244843206</v>
      </c>
      <c r="D96" t="s">
        <v>33</v>
      </c>
      <c r="E96" t="s">
        <v>21</v>
      </c>
      <c r="F96">
        <v>1</v>
      </c>
      <c r="G96">
        <f t="shared" ref="G96:G100" si="29">G95+5</f>
        <v>15</v>
      </c>
      <c r="I96">
        <v>2100</v>
      </c>
      <c r="J96" t="s">
        <v>28</v>
      </c>
      <c r="K96">
        <f t="shared" ref="K96:K100" si="30">AVERAGE(G96:G97)</f>
        <v>17.5</v>
      </c>
      <c r="L96" cm="1">
        <f t="array" ref="L96">STOWA2024_JAARROND_T(A96*60,K96,I96,J96,"")</f>
        <v>2.8409918883101196E-2</v>
      </c>
      <c r="M96">
        <f t="shared" ref="M96:M100" si="31">1/L96</f>
        <v>35.198974136980752</v>
      </c>
    </row>
    <row r="97" spans="1:13" x14ac:dyDescent="0.3">
      <c r="A97">
        <v>96</v>
      </c>
      <c r="B97">
        <f t="shared" si="27"/>
        <v>12.353700282146175</v>
      </c>
      <c r="C97">
        <f t="shared" si="28"/>
        <v>12.353700282146175</v>
      </c>
      <c r="D97" t="s">
        <v>33</v>
      </c>
      <c r="E97" t="s">
        <v>21</v>
      </c>
      <c r="F97">
        <v>1</v>
      </c>
      <c r="G97">
        <f t="shared" si="29"/>
        <v>20</v>
      </c>
      <c r="I97">
        <v>2100</v>
      </c>
      <c r="J97" t="s">
        <v>28</v>
      </c>
      <c r="K97">
        <f t="shared" si="30"/>
        <v>22.5</v>
      </c>
      <c r="L97" cm="1">
        <f t="array" ref="L97">STOWA2024_JAARROND_T(A97*60,K97,I97,J97,"")</f>
        <v>4.3772729815115673E-2</v>
      </c>
      <c r="M97">
        <f t="shared" si="31"/>
        <v>22.845273854834577</v>
      </c>
    </row>
    <row r="98" spans="1:13" x14ac:dyDescent="0.3">
      <c r="A98">
        <v>96</v>
      </c>
      <c r="B98">
        <f t="shared" si="27"/>
        <v>7.8718448988510534</v>
      </c>
      <c r="C98">
        <f t="shared" si="28"/>
        <v>7.8718448988510534</v>
      </c>
      <c r="D98" t="s">
        <v>33</v>
      </c>
      <c r="E98" t="s">
        <v>21</v>
      </c>
      <c r="F98">
        <v>1</v>
      </c>
      <c r="G98">
        <f t="shared" si="29"/>
        <v>25</v>
      </c>
      <c r="I98">
        <v>2100</v>
      </c>
      <c r="J98" t="s">
        <v>28</v>
      </c>
      <c r="K98">
        <f t="shared" si="30"/>
        <v>27.5</v>
      </c>
      <c r="L98" cm="1">
        <f t="array" ref="L98">STOWA2024_JAARROND_T(A98*60,K98,I98,J98,"")</f>
        <v>6.6784969758072049E-2</v>
      </c>
      <c r="M98">
        <f t="shared" si="31"/>
        <v>14.973428955983524</v>
      </c>
    </row>
    <row r="99" spans="1:13" x14ac:dyDescent="0.3">
      <c r="A99">
        <v>96</v>
      </c>
      <c r="B99">
        <f t="shared" si="27"/>
        <v>5.0672758035592409</v>
      </c>
      <c r="C99">
        <f t="shared" si="28"/>
        <v>5.0672758035592409</v>
      </c>
      <c r="D99" t="s">
        <v>33</v>
      </c>
      <c r="E99" t="s">
        <v>21</v>
      </c>
      <c r="F99">
        <v>1</v>
      </c>
      <c r="G99">
        <f t="shared" si="29"/>
        <v>30</v>
      </c>
      <c r="I99">
        <v>2100</v>
      </c>
      <c r="J99" t="s">
        <v>28</v>
      </c>
      <c r="K99">
        <f t="shared" si="30"/>
        <v>32.5</v>
      </c>
      <c r="L99" cm="1">
        <f t="array" ref="L99">STOWA2024_JAARROND_T(A99*60,K99,I99,J99,"")</f>
        <v>0.10094735914266327</v>
      </c>
      <c r="M99">
        <f t="shared" si="31"/>
        <v>9.9061531524242827</v>
      </c>
    </row>
    <row r="100" spans="1:13" x14ac:dyDescent="0.3">
      <c r="A100">
        <v>96</v>
      </c>
      <c r="B100">
        <f t="shared" si="27"/>
        <v>3.2934199382360676</v>
      </c>
      <c r="C100">
        <f t="shared" si="28"/>
        <v>3.2934199382360676</v>
      </c>
      <c r="D100" t="s">
        <v>33</v>
      </c>
      <c r="E100" t="s">
        <v>21</v>
      </c>
      <c r="F100">
        <v>1</v>
      </c>
      <c r="G100">
        <f t="shared" si="29"/>
        <v>35</v>
      </c>
      <c r="I100">
        <v>2100</v>
      </c>
      <c r="J100" t="s">
        <v>28</v>
      </c>
      <c r="K100">
        <f t="shared" si="30"/>
        <v>37.5</v>
      </c>
      <c r="L100" cm="1">
        <f t="array" ref="L100">STOWA2024_JAARROND_T(A100*60,K100,I100,J100,"")</f>
        <v>0.15122340000869985</v>
      </c>
      <c r="M100">
        <f t="shared" si="31"/>
        <v>6.6127332141882151</v>
      </c>
    </row>
    <row r="101" spans="1:13" x14ac:dyDescent="0.3">
      <c r="A101">
        <v>96</v>
      </c>
      <c r="B101">
        <f>M100-M101</f>
        <v>2.1604445006803656</v>
      </c>
      <c r="C101">
        <f t="shared" si="28"/>
        <v>2.1604445006803656</v>
      </c>
      <c r="D101" t="s">
        <v>33</v>
      </c>
      <c r="E101" t="s">
        <v>21</v>
      </c>
      <c r="F101">
        <v>1</v>
      </c>
      <c r="G101">
        <f>G100+5</f>
        <v>40</v>
      </c>
      <c r="I101">
        <v>2100</v>
      </c>
      <c r="J101" t="s">
        <v>28</v>
      </c>
      <c r="K101">
        <f>AVERAGE(G101:G102)</f>
        <v>42.5</v>
      </c>
      <c r="L101" cm="1">
        <f t="array" ref="L101">STOWA2024_JAARROND_T(A101*60,K101,I101,J101,"")</f>
        <v>0.22460358353807752</v>
      </c>
      <c r="M101">
        <f>1/L101</f>
        <v>4.4522887135078495</v>
      </c>
    </row>
    <row r="102" spans="1:13" x14ac:dyDescent="0.3">
      <c r="A102">
        <v>96</v>
      </c>
      <c r="B102">
        <f t="shared" ref="B102:B124" si="32">M101-M102</f>
        <v>1.4298970158455568</v>
      </c>
      <c r="C102">
        <f t="shared" si="28"/>
        <v>1.4298970158455568</v>
      </c>
      <c r="D102" t="s">
        <v>33</v>
      </c>
      <c r="E102" t="s">
        <v>21</v>
      </c>
      <c r="F102">
        <v>1</v>
      </c>
      <c r="G102">
        <f t="shared" ref="G102:G125" si="33">G101+5</f>
        <v>45</v>
      </c>
      <c r="I102">
        <v>2100</v>
      </c>
      <c r="J102" t="s">
        <v>28</v>
      </c>
      <c r="K102">
        <f t="shared" ref="K102:K124" si="34">AVERAGE(G102:G103)</f>
        <v>47.5</v>
      </c>
      <c r="L102" cm="1">
        <f t="array" ref="L102">STOWA2024_JAARROND_T(A102*60,K102,I102,J102,"")</f>
        <v>0.33086379927971044</v>
      </c>
      <c r="M102">
        <f t="shared" ref="M102:M124" si="35">1/L102</f>
        <v>3.0223916976622927</v>
      </c>
    </row>
    <row r="103" spans="1:13" x14ac:dyDescent="0.3">
      <c r="A103">
        <v>96</v>
      </c>
      <c r="B103">
        <f t="shared" si="32"/>
        <v>0.95444161511204939</v>
      </c>
      <c r="C103">
        <f t="shared" si="28"/>
        <v>0.95444161511204939</v>
      </c>
      <c r="D103" t="s">
        <v>33</v>
      </c>
      <c r="E103" t="s">
        <v>21</v>
      </c>
      <c r="F103">
        <v>1</v>
      </c>
      <c r="G103">
        <f t="shared" si="33"/>
        <v>50</v>
      </c>
      <c r="I103">
        <v>2100</v>
      </c>
      <c r="J103" t="s">
        <v>28</v>
      </c>
      <c r="K103">
        <f t="shared" si="34"/>
        <v>52.5</v>
      </c>
      <c r="L103" cm="1">
        <f t="array" ref="L103">STOWA2024_JAARROND_T(A103*60,K103,I103,J103,"")</f>
        <v>0.48357066664141968</v>
      </c>
      <c r="M103">
        <f t="shared" si="35"/>
        <v>2.0679500825502433</v>
      </c>
    </row>
    <row r="104" spans="1:13" x14ac:dyDescent="0.3">
      <c r="A104">
        <v>96</v>
      </c>
      <c r="B104">
        <f t="shared" si="32"/>
        <v>0.64227903236397066</v>
      </c>
      <c r="C104">
        <f t="shared" si="28"/>
        <v>0.64227903236397066</v>
      </c>
      <c r="D104" t="s">
        <v>33</v>
      </c>
      <c r="E104" t="s">
        <v>21</v>
      </c>
      <c r="F104">
        <v>1</v>
      </c>
      <c r="G104">
        <f t="shared" si="33"/>
        <v>55</v>
      </c>
      <c r="I104">
        <v>2100</v>
      </c>
      <c r="J104" t="s">
        <v>28</v>
      </c>
      <c r="K104">
        <f t="shared" si="34"/>
        <v>57.5</v>
      </c>
      <c r="L104" cm="1">
        <f t="array" ref="L104">STOWA2024_JAARROND_T(A104*60,K104,I104,J104,"")</f>
        <v>0.70142407666154394</v>
      </c>
      <c r="M104">
        <f t="shared" si="35"/>
        <v>1.4256710501862726</v>
      </c>
    </row>
    <row r="105" spans="1:13" x14ac:dyDescent="0.3">
      <c r="A105">
        <v>96</v>
      </c>
      <c r="B105">
        <f t="shared" si="32"/>
        <v>0.43552031148325498</v>
      </c>
      <c r="C105">
        <f t="shared" si="28"/>
        <v>0.43552031148325498</v>
      </c>
      <c r="D105" t="s">
        <v>33</v>
      </c>
      <c r="E105" t="s">
        <v>21</v>
      </c>
      <c r="F105">
        <v>1</v>
      </c>
      <c r="G105">
        <f t="shared" si="33"/>
        <v>60</v>
      </c>
      <c r="I105">
        <v>2100</v>
      </c>
      <c r="J105" t="s">
        <v>28</v>
      </c>
      <c r="K105">
        <f t="shared" si="34"/>
        <v>62.5</v>
      </c>
      <c r="L105" cm="1">
        <f t="array" ref="L105">STOWA2024_JAARROND_T(A105*60,K105,I105,J105,"")</f>
        <v>1.0099472342058582</v>
      </c>
      <c r="M105">
        <f t="shared" si="35"/>
        <v>0.99015073870301762</v>
      </c>
    </row>
    <row r="106" spans="1:13" x14ac:dyDescent="0.3">
      <c r="A106">
        <v>96</v>
      </c>
      <c r="B106">
        <f t="shared" si="32"/>
        <v>0.29772344870798706</v>
      </c>
      <c r="C106">
        <f t="shared" si="28"/>
        <v>0.29772344870798706</v>
      </c>
      <c r="D106" t="s">
        <v>33</v>
      </c>
      <c r="E106" t="s">
        <v>21</v>
      </c>
      <c r="F106">
        <v>1</v>
      </c>
      <c r="G106">
        <f t="shared" si="33"/>
        <v>65</v>
      </c>
      <c r="I106">
        <v>2100</v>
      </c>
      <c r="J106" t="s">
        <v>28</v>
      </c>
      <c r="K106">
        <f t="shared" si="34"/>
        <v>67.5</v>
      </c>
      <c r="L106" cm="1">
        <f t="array" ref="L106">STOWA2024_JAARROND_T(A106*60,K106,I106,J106,"")</f>
        <v>1.444194956566742</v>
      </c>
      <c r="M106">
        <f t="shared" si="35"/>
        <v>0.69242728999503056</v>
      </c>
    </row>
    <row r="107" spans="1:13" x14ac:dyDescent="0.3">
      <c r="A107">
        <v>96</v>
      </c>
      <c r="B107">
        <f t="shared" si="32"/>
        <v>0.20492948267573458</v>
      </c>
      <c r="C107">
        <f t="shared" si="28"/>
        <v>0.20492948267573458</v>
      </c>
      <c r="D107" t="s">
        <v>33</v>
      </c>
      <c r="E107" t="s">
        <v>21</v>
      </c>
      <c r="F107">
        <v>1</v>
      </c>
      <c r="G107">
        <f t="shared" si="33"/>
        <v>70</v>
      </c>
      <c r="I107">
        <v>2100</v>
      </c>
      <c r="J107" t="s">
        <v>28</v>
      </c>
      <c r="K107">
        <f t="shared" si="34"/>
        <v>72.5</v>
      </c>
      <c r="L107" cm="1">
        <f t="array" ref="L107">STOWA2024_JAARROND_T(A107*60,K107,I107,J107,"")</f>
        <v>2.0512912775934415</v>
      </c>
      <c r="M107">
        <f t="shared" si="35"/>
        <v>0.48749780731929598</v>
      </c>
    </row>
    <row r="108" spans="1:13" x14ac:dyDescent="0.3">
      <c r="A108">
        <v>96</v>
      </c>
      <c r="B108">
        <f t="shared" si="32"/>
        <v>0.14204743422587723</v>
      </c>
      <c r="C108">
        <f t="shared" si="28"/>
        <v>0.14204743422587723</v>
      </c>
      <c r="D108" t="s">
        <v>33</v>
      </c>
      <c r="E108" t="s">
        <v>21</v>
      </c>
      <c r="F108">
        <v>1</v>
      </c>
      <c r="G108">
        <f t="shared" si="33"/>
        <v>75</v>
      </c>
      <c r="I108">
        <v>2100</v>
      </c>
      <c r="J108" t="s">
        <v>28</v>
      </c>
      <c r="K108">
        <f t="shared" si="34"/>
        <v>77.5</v>
      </c>
      <c r="L108" cm="1">
        <f t="array" ref="L108">STOWA2024_JAARROND_T(A108*60,K108,I108,J108,"")</f>
        <v>2.894771804833379</v>
      </c>
      <c r="M108">
        <f t="shared" si="35"/>
        <v>0.34545037309341875</v>
      </c>
    </row>
    <row r="109" spans="1:13" x14ac:dyDescent="0.3">
      <c r="A109">
        <v>96</v>
      </c>
      <c r="B109">
        <f t="shared" si="32"/>
        <v>9.9124858426977991E-2</v>
      </c>
      <c r="C109">
        <f t="shared" si="28"/>
        <v>9.9124858426977991E-2</v>
      </c>
      <c r="D109" t="s">
        <v>33</v>
      </c>
      <c r="E109" t="s">
        <v>21</v>
      </c>
      <c r="F109">
        <v>1</v>
      </c>
      <c r="G109">
        <f t="shared" si="33"/>
        <v>80</v>
      </c>
      <c r="I109">
        <v>2100</v>
      </c>
      <c r="J109" t="s">
        <v>28</v>
      </c>
      <c r="K109">
        <f t="shared" si="34"/>
        <v>82.5</v>
      </c>
      <c r="L109" cm="1">
        <f t="array" ref="L109">STOWA2024_JAARROND_T(A109*60,K109,I109,J109,"")</f>
        <v>4.0596687734688794</v>
      </c>
      <c r="M109">
        <f t="shared" si="35"/>
        <v>0.24632551466644076</v>
      </c>
    </row>
    <row r="110" spans="1:13" x14ac:dyDescent="0.3">
      <c r="A110">
        <v>96</v>
      </c>
      <c r="B110">
        <f t="shared" si="32"/>
        <v>6.9619076769659199E-2</v>
      </c>
      <c r="C110">
        <f t="shared" si="28"/>
        <v>6.9619076769659199E-2</v>
      </c>
      <c r="D110" t="s">
        <v>33</v>
      </c>
      <c r="E110" t="s">
        <v>21</v>
      </c>
      <c r="F110">
        <v>1</v>
      </c>
      <c r="G110">
        <f t="shared" si="33"/>
        <v>85</v>
      </c>
      <c r="I110">
        <v>2100</v>
      </c>
      <c r="J110" t="s">
        <v>28</v>
      </c>
      <c r="K110">
        <f t="shared" si="34"/>
        <v>87.5</v>
      </c>
      <c r="L110" cm="1">
        <f t="array" ref="L110">STOWA2024_JAARROND_T(A110*60,K110,I110,J110,"")</f>
        <v>5.6591033801729616</v>
      </c>
      <c r="M110">
        <f t="shared" si="35"/>
        <v>0.17670643789678156</v>
      </c>
    </row>
    <row r="111" spans="1:13" x14ac:dyDescent="0.3">
      <c r="A111">
        <v>96</v>
      </c>
      <c r="B111">
        <f t="shared" si="32"/>
        <v>4.9203834149405157E-2</v>
      </c>
      <c r="C111">
        <f t="shared" si="28"/>
        <v>4.9203834149405157E-2</v>
      </c>
      <c r="D111" t="s">
        <v>33</v>
      </c>
      <c r="E111" t="s">
        <v>21</v>
      </c>
      <c r="F111">
        <v>1</v>
      </c>
      <c r="G111">
        <f t="shared" si="33"/>
        <v>90</v>
      </c>
      <c r="I111">
        <v>2100</v>
      </c>
      <c r="J111" t="s">
        <v>28</v>
      </c>
      <c r="K111">
        <f t="shared" si="34"/>
        <v>92.5</v>
      </c>
      <c r="L111" cm="1">
        <f t="array" ref="L111">STOWA2024_JAARROND_T(A111*60,K111,I111,J111,"")</f>
        <v>7.8429770891684774</v>
      </c>
      <c r="M111">
        <f t="shared" si="35"/>
        <v>0.1275026037473764</v>
      </c>
    </row>
    <row r="112" spans="1:13" x14ac:dyDescent="0.3">
      <c r="A112">
        <v>96</v>
      </c>
      <c r="B112">
        <f t="shared" si="32"/>
        <v>3.4985334186880546E-2</v>
      </c>
      <c r="C112">
        <f t="shared" si="28"/>
        <v>3.4985334186880546E-2</v>
      </c>
      <c r="D112" t="s">
        <v>33</v>
      </c>
      <c r="E112" t="s">
        <v>21</v>
      </c>
      <c r="F112">
        <v>1</v>
      </c>
      <c r="G112">
        <f t="shared" si="33"/>
        <v>95</v>
      </c>
      <c r="I112">
        <v>2100</v>
      </c>
      <c r="J112" t="s">
        <v>28</v>
      </c>
      <c r="K112">
        <f t="shared" si="34"/>
        <v>97.5</v>
      </c>
      <c r="L112" cm="1">
        <f t="array" ref="L112">STOWA2024_JAARROND_T(A112*60,K112,I112,J112,"")</f>
        <v>10.808792831333104</v>
      </c>
      <c r="M112">
        <f t="shared" si="35"/>
        <v>9.2517269560495857E-2</v>
      </c>
    </row>
    <row r="113" spans="1:13" x14ac:dyDescent="0.3">
      <c r="A113">
        <v>96</v>
      </c>
      <c r="B113">
        <f t="shared" si="32"/>
        <v>2.5020751796535234E-2</v>
      </c>
      <c r="C113">
        <f t="shared" si="28"/>
        <v>2.5020751796535234E-2</v>
      </c>
      <c r="D113" t="s">
        <v>33</v>
      </c>
      <c r="E113" t="s">
        <v>21</v>
      </c>
      <c r="F113">
        <v>1</v>
      </c>
      <c r="G113">
        <f t="shared" si="33"/>
        <v>100</v>
      </c>
      <c r="I113">
        <v>2100</v>
      </c>
      <c r="J113" t="s">
        <v>28</v>
      </c>
      <c r="K113">
        <f t="shared" si="34"/>
        <v>102.5</v>
      </c>
      <c r="L113" cm="1">
        <f t="array" ref="L113">STOWA2024_JAARROND_T(A113*60,K113,I113,J113,"")</f>
        <v>14.815579131016211</v>
      </c>
      <c r="M113">
        <f t="shared" si="35"/>
        <v>6.7496517763960623E-2</v>
      </c>
    </row>
    <row r="114" spans="1:13" x14ac:dyDescent="0.3">
      <c r="A114">
        <v>96</v>
      </c>
      <c r="B114">
        <f t="shared" si="32"/>
        <v>1.799522388555188E-2</v>
      </c>
      <c r="C114">
        <f t="shared" si="28"/>
        <v>1.799522388555188E-2</v>
      </c>
      <c r="D114" t="s">
        <v>33</v>
      </c>
      <c r="E114" t="s">
        <v>21</v>
      </c>
      <c r="F114">
        <v>1</v>
      </c>
      <c r="G114">
        <f t="shared" si="33"/>
        <v>105</v>
      </c>
      <c r="I114">
        <v>2100</v>
      </c>
      <c r="J114" t="s">
        <v>28</v>
      </c>
      <c r="K114">
        <f t="shared" si="34"/>
        <v>107.5</v>
      </c>
      <c r="L114" cm="1">
        <f t="array" ref="L114">STOWA2024_JAARROND_T(A114*60,K114,I114,J114,"")</f>
        <v>20.201492156070199</v>
      </c>
      <c r="M114">
        <f t="shared" si="35"/>
        <v>4.9501293878408743E-2</v>
      </c>
    </row>
    <row r="115" spans="1:13" x14ac:dyDescent="0.3">
      <c r="A115">
        <v>96</v>
      </c>
      <c r="B115">
        <f t="shared" si="32"/>
        <v>1.3012963825769511E-2</v>
      </c>
      <c r="C115">
        <f t="shared" si="28"/>
        <v>1.3012963825769511E-2</v>
      </c>
      <c r="D115" t="s">
        <v>33</v>
      </c>
      <c r="E115" t="s">
        <v>21</v>
      </c>
      <c r="F115">
        <v>1</v>
      </c>
      <c r="G115">
        <f t="shared" si="33"/>
        <v>110</v>
      </c>
      <c r="I115">
        <v>2100</v>
      </c>
      <c r="J115" t="s">
        <v>28</v>
      </c>
      <c r="K115">
        <f t="shared" si="34"/>
        <v>112.5</v>
      </c>
      <c r="L115" cm="1">
        <f t="array" ref="L115">STOWA2024_JAARROND_T(A115*60,K115,I115,J115,"")</f>
        <v>27.406022653198107</v>
      </c>
      <c r="M115">
        <f t="shared" si="35"/>
        <v>3.6488330052639233E-2</v>
      </c>
    </row>
    <row r="116" spans="1:13" x14ac:dyDescent="0.3">
      <c r="A116">
        <v>96</v>
      </c>
      <c r="B116">
        <f t="shared" si="32"/>
        <v>9.4595724523752929E-3</v>
      </c>
      <c r="C116">
        <f t="shared" si="28"/>
        <v>9.4595724523752929E-3</v>
      </c>
      <c r="D116" t="s">
        <v>33</v>
      </c>
      <c r="E116" t="s">
        <v>21</v>
      </c>
      <c r="F116">
        <v>1</v>
      </c>
      <c r="G116">
        <f t="shared" si="33"/>
        <v>115</v>
      </c>
      <c r="I116">
        <v>2100</v>
      </c>
      <c r="J116" t="s">
        <v>28</v>
      </c>
      <c r="K116">
        <f t="shared" si="34"/>
        <v>117.5</v>
      </c>
      <c r="L116" cm="1">
        <f t="array" ref="L116">STOWA2024_JAARROND_T(A116*60,K116,I116,J116,"")</f>
        <v>36.997630996928798</v>
      </c>
      <c r="M116">
        <f t="shared" si="35"/>
        <v>2.702875760026394E-2</v>
      </c>
    </row>
    <row r="117" spans="1:13" x14ac:dyDescent="0.3">
      <c r="A117">
        <v>96</v>
      </c>
      <c r="B117">
        <f t="shared" si="32"/>
        <v>6.9119682509481625E-3</v>
      </c>
      <c r="C117">
        <f t="shared" si="28"/>
        <v>6.9119682509481625E-3</v>
      </c>
      <c r="D117" t="s">
        <v>33</v>
      </c>
      <c r="E117" t="s">
        <v>21</v>
      </c>
      <c r="F117">
        <v>1</v>
      </c>
      <c r="G117">
        <f t="shared" si="33"/>
        <v>120</v>
      </c>
      <c r="I117">
        <v>2100</v>
      </c>
      <c r="J117" t="s">
        <v>28</v>
      </c>
      <c r="K117">
        <f t="shared" si="34"/>
        <v>122.5</v>
      </c>
      <c r="L117" cm="1">
        <f t="array" ref="L117">STOWA2024_JAARROND_T(A117*60,K117,I117,J117,"")</f>
        <v>49.70972169741453</v>
      </c>
      <c r="M117">
        <f t="shared" si="35"/>
        <v>2.0116789349315777E-2</v>
      </c>
    </row>
    <row r="118" spans="1:13" x14ac:dyDescent="0.3">
      <c r="A118">
        <v>96</v>
      </c>
      <c r="B118">
        <f t="shared" si="32"/>
        <v>5.0751918973368417E-3</v>
      </c>
      <c r="C118">
        <f t="shared" si="28"/>
        <v>5.0751918973368417E-3</v>
      </c>
      <c r="D118" t="s">
        <v>33</v>
      </c>
      <c r="E118" t="s">
        <v>21</v>
      </c>
      <c r="F118">
        <v>1</v>
      </c>
      <c r="G118">
        <f t="shared" si="33"/>
        <v>125</v>
      </c>
      <c r="I118">
        <v>2100</v>
      </c>
      <c r="J118" t="s">
        <v>28</v>
      </c>
      <c r="K118">
        <f t="shared" si="34"/>
        <v>127.5</v>
      </c>
      <c r="L118" cm="1">
        <f t="array" ref="L118">STOWA2024_JAARROND_T(A118*60,K118,I118,J118,"")</f>
        <v>66.482300380165796</v>
      </c>
      <c r="M118">
        <f t="shared" si="35"/>
        <v>1.5041597451978935E-2</v>
      </c>
    </row>
    <row r="119" spans="1:13" x14ac:dyDescent="0.3">
      <c r="A119">
        <v>96</v>
      </c>
      <c r="B119">
        <f t="shared" si="32"/>
        <v>3.7445672873040927E-3</v>
      </c>
      <c r="C119">
        <f t="shared" si="28"/>
        <v>3.7445672873040927E-3</v>
      </c>
      <c r="D119" t="s">
        <v>33</v>
      </c>
      <c r="E119" t="s">
        <v>21</v>
      </c>
      <c r="F119">
        <v>1</v>
      </c>
      <c r="G119">
        <f t="shared" si="33"/>
        <v>130</v>
      </c>
      <c r="I119">
        <v>2100</v>
      </c>
      <c r="J119" t="s">
        <v>28</v>
      </c>
      <c r="K119">
        <f t="shared" si="34"/>
        <v>132.5</v>
      </c>
      <c r="L119" cm="1">
        <f t="array" ref="L119">STOWA2024_JAARROND_T(A119*60,K119,I119,J119,"")</f>
        <v>88.518839502344775</v>
      </c>
      <c r="M119">
        <f t="shared" si="35"/>
        <v>1.1297030164674843E-2</v>
      </c>
    </row>
    <row r="120" spans="1:13" x14ac:dyDescent="0.3">
      <c r="A120">
        <v>96</v>
      </c>
      <c r="B120">
        <f t="shared" si="32"/>
        <v>2.7755089848494011E-3</v>
      </c>
      <c r="C120">
        <f t="shared" si="28"/>
        <v>2.7755089848494011E-3</v>
      </c>
      <c r="D120" t="s">
        <v>33</v>
      </c>
      <c r="E120" t="s">
        <v>21</v>
      </c>
      <c r="F120">
        <v>1</v>
      </c>
      <c r="G120">
        <f t="shared" si="33"/>
        <v>135</v>
      </c>
      <c r="I120">
        <v>2100</v>
      </c>
      <c r="J120" t="s">
        <v>28</v>
      </c>
      <c r="K120">
        <f t="shared" si="34"/>
        <v>137.5</v>
      </c>
      <c r="L120" cm="1">
        <f t="array" ref="L120">STOWA2024_JAARROND_T(A120*60,K120,I120,J120,"")</f>
        <v>117.34994009842787</v>
      </c>
      <c r="M120">
        <f t="shared" si="35"/>
        <v>8.5215211798254416E-3</v>
      </c>
    </row>
    <row r="121" spans="1:13" x14ac:dyDescent="0.3">
      <c r="A121">
        <v>96</v>
      </c>
      <c r="B121">
        <f t="shared" si="32"/>
        <v>2.0665620717315947E-3</v>
      </c>
      <c r="C121">
        <f t="shared" si="28"/>
        <v>2.0665620717315947E-3</v>
      </c>
      <c r="D121" t="s">
        <v>33</v>
      </c>
      <c r="E121" t="s">
        <v>21</v>
      </c>
      <c r="F121">
        <v>1</v>
      </c>
      <c r="G121">
        <f t="shared" si="33"/>
        <v>140</v>
      </c>
      <c r="I121">
        <v>2100</v>
      </c>
      <c r="J121" t="s">
        <v>28</v>
      </c>
      <c r="K121">
        <f t="shared" si="34"/>
        <v>142.5</v>
      </c>
      <c r="L121" cm="1">
        <f t="array" ref="L121">STOWA2024_JAARROND_T(A121*60,K121,I121,J121,"")</f>
        <v>154.91964910298256</v>
      </c>
      <c r="M121">
        <f t="shared" si="35"/>
        <v>6.4549591080938469E-3</v>
      </c>
    </row>
    <row r="122" spans="1:13" x14ac:dyDescent="0.3">
      <c r="A122">
        <v>96</v>
      </c>
      <c r="B122">
        <f t="shared" si="32"/>
        <v>1.5454604161676535E-3</v>
      </c>
      <c r="C122">
        <f t="shared" si="28"/>
        <v>1.5454604161676535E-3</v>
      </c>
      <c r="D122" t="s">
        <v>33</v>
      </c>
      <c r="E122" t="s">
        <v>21</v>
      </c>
      <c r="F122">
        <v>1</v>
      </c>
      <c r="G122">
        <f t="shared" si="33"/>
        <v>145</v>
      </c>
      <c r="I122">
        <v>2100</v>
      </c>
      <c r="J122" t="s">
        <v>28</v>
      </c>
      <c r="K122">
        <f t="shared" si="34"/>
        <v>147.5</v>
      </c>
      <c r="L122" cm="1">
        <f t="array" ref="L122">STOWA2024_JAARROND_T(A122*60,K122,I122,J122,"")</f>
        <v>203.6867840793048</v>
      </c>
      <c r="M122">
        <f t="shared" si="35"/>
        <v>4.9094986919261934E-3</v>
      </c>
    </row>
    <row r="123" spans="1:13" x14ac:dyDescent="0.3">
      <c r="A123">
        <v>96</v>
      </c>
      <c r="B123">
        <f t="shared" si="32"/>
        <v>1.1606116049282032E-3</v>
      </c>
      <c r="C123">
        <f t="shared" si="28"/>
        <v>1.1606116049282032E-3</v>
      </c>
      <c r="D123" t="s">
        <v>33</v>
      </c>
      <c r="E123" t="s">
        <v>21</v>
      </c>
      <c r="F123">
        <v>1</v>
      </c>
      <c r="G123">
        <f t="shared" si="33"/>
        <v>150</v>
      </c>
      <c r="I123">
        <v>2100</v>
      </c>
      <c r="J123" t="s">
        <v>28</v>
      </c>
      <c r="K123">
        <f t="shared" si="34"/>
        <v>152.5</v>
      </c>
      <c r="L123" cm="1">
        <f t="array" ref="L123">STOWA2024_JAARROND_T(A123*60,K123,I123,J123,"")</f>
        <v>266.74583064084055</v>
      </c>
      <c r="M123">
        <f t="shared" si="35"/>
        <v>3.7488870869979902E-3</v>
      </c>
    </row>
    <row r="124" spans="1:13" x14ac:dyDescent="0.3">
      <c r="A124">
        <v>96</v>
      </c>
      <c r="B124">
        <f t="shared" si="32"/>
        <v>8.7521374008850926E-4</v>
      </c>
      <c r="C124">
        <f t="shared" si="28"/>
        <v>8.7521374008850926E-4</v>
      </c>
      <c r="D124" t="s">
        <v>33</v>
      </c>
      <c r="E124" t="s">
        <v>21</v>
      </c>
      <c r="F124">
        <v>1</v>
      </c>
      <c r="G124">
        <f t="shared" si="33"/>
        <v>155</v>
      </c>
      <c r="I124">
        <v>2100</v>
      </c>
      <c r="J124" t="s">
        <v>28</v>
      </c>
      <c r="K124">
        <f t="shared" si="34"/>
        <v>157.5</v>
      </c>
      <c r="L124" cm="1">
        <f t="array" ref="L124">STOWA2024_JAARROND_T(A124*60,K124,I124,J124,"")</f>
        <v>347.98666350699165</v>
      </c>
      <c r="M124">
        <f t="shared" si="35"/>
        <v>2.8736733469094809E-3</v>
      </c>
    </row>
    <row r="125" spans="1:13" x14ac:dyDescent="0.3">
      <c r="A125">
        <v>96</v>
      </c>
      <c r="B125" s="1">
        <f>M124</f>
        <v>2.8736733469094809E-3</v>
      </c>
      <c r="C125">
        <f t="shared" si="28"/>
        <v>2.8736733469094809E-3</v>
      </c>
      <c r="D125" t="s">
        <v>33</v>
      </c>
      <c r="E125" t="s">
        <v>21</v>
      </c>
      <c r="F125">
        <v>1</v>
      </c>
      <c r="G125">
        <f t="shared" si="33"/>
        <v>160</v>
      </c>
      <c r="I125">
        <v>2100</v>
      </c>
      <c r="J125" t="s">
        <v>28</v>
      </c>
      <c r="K125" s="1">
        <v>999</v>
      </c>
      <c r="L125" cm="1">
        <f t="array" ref="L125">STOWA2024_JAARROND_T(A125*60,K125,I125,J125,"")</f>
        <v>2575341383410.0151</v>
      </c>
      <c r="M125">
        <f>1/L125</f>
        <v>3.8829803553107891E-13</v>
      </c>
    </row>
    <row r="126" spans="1:13" x14ac:dyDescent="0.3">
      <c r="A126">
        <v>192</v>
      </c>
      <c r="B126" s="1">
        <f>365.25*24/A126 - M126</f>
        <v>-19.686931165278679</v>
      </c>
      <c r="C126">
        <f>B126</f>
        <v>-19.686931165278679</v>
      </c>
      <c r="D126" t="s">
        <v>33</v>
      </c>
      <c r="E126" t="s">
        <v>21</v>
      </c>
      <c r="F126">
        <v>1</v>
      </c>
      <c r="G126">
        <v>10</v>
      </c>
      <c r="I126">
        <v>2100</v>
      </c>
      <c r="J126" t="s">
        <v>28</v>
      </c>
      <c r="K126" s="1">
        <v>12.5</v>
      </c>
      <c r="L126" cm="1">
        <f t="array" ref="L126">STOWA2024_JAARROND_T(A126*60,K126,I126,J126,"")</f>
        <v>1.5303815672374529E-2</v>
      </c>
      <c r="M126">
        <f>1/L126</f>
        <v>65.343181165278679</v>
      </c>
    </row>
    <row r="127" spans="1:13" x14ac:dyDescent="0.3">
      <c r="A127">
        <v>192</v>
      </c>
      <c r="B127">
        <f t="shared" ref="B127:B131" si="36">M126-M127</f>
        <v>16.638492825572399</v>
      </c>
      <c r="C127">
        <f t="shared" ref="C127:C156" si="37">B127</f>
        <v>16.638492825572399</v>
      </c>
      <c r="D127" t="s">
        <v>33</v>
      </c>
      <c r="E127" t="s">
        <v>21</v>
      </c>
      <c r="F127">
        <v>1</v>
      </c>
      <c r="G127">
        <f t="shared" ref="G127:G131" si="38">G126+5</f>
        <v>15</v>
      </c>
      <c r="I127">
        <v>2100</v>
      </c>
      <c r="J127" t="s">
        <v>28</v>
      </c>
      <c r="K127">
        <f t="shared" ref="K127:K131" si="39">AVERAGE(G127:G128)</f>
        <v>17.5</v>
      </c>
      <c r="L127" cm="1">
        <f t="array" ref="L127">STOWA2024_JAARROND_T(A127*60,K127,I127,J127,"")</f>
        <v>2.0531904300981934E-2</v>
      </c>
      <c r="M127">
        <f t="shared" ref="M127:M131" si="40">1/L127</f>
        <v>48.70468833970628</v>
      </c>
    </row>
    <row r="128" spans="1:13" x14ac:dyDescent="0.3">
      <c r="A128">
        <v>192</v>
      </c>
      <c r="B128">
        <f t="shared" si="36"/>
        <v>12.416186273238274</v>
      </c>
      <c r="C128">
        <f t="shared" si="37"/>
        <v>12.416186273238274</v>
      </c>
      <c r="D128" t="s">
        <v>33</v>
      </c>
      <c r="E128" t="s">
        <v>21</v>
      </c>
      <c r="F128">
        <v>1</v>
      </c>
      <c r="G128">
        <f t="shared" si="38"/>
        <v>20</v>
      </c>
      <c r="I128">
        <v>2100</v>
      </c>
      <c r="J128" t="s">
        <v>28</v>
      </c>
      <c r="K128">
        <f t="shared" si="39"/>
        <v>22.5</v>
      </c>
      <c r="L128" cm="1">
        <f t="array" ref="L128">STOWA2024_JAARROND_T(A128*60,K128,I128,J128,"")</f>
        <v>2.7556937957051667E-2</v>
      </c>
      <c r="M128">
        <f t="shared" si="40"/>
        <v>36.288502066468006</v>
      </c>
    </row>
    <row r="129" spans="1:13" x14ac:dyDescent="0.3">
      <c r="A129">
        <v>192</v>
      </c>
      <c r="B129">
        <f t="shared" si="36"/>
        <v>9.2611096407314406</v>
      </c>
      <c r="C129">
        <f t="shared" si="37"/>
        <v>9.2611096407314406</v>
      </c>
      <c r="D129" t="s">
        <v>33</v>
      </c>
      <c r="E129" t="s">
        <v>21</v>
      </c>
      <c r="F129">
        <v>1</v>
      </c>
      <c r="G129">
        <f t="shared" si="38"/>
        <v>25</v>
      </c>
      <c r="I129">
        <v>2100</v>
      </c>
      <c r="J129" t="s">
        <v>28</v>
      </c>
      <c r="K129">
        <f t="shared" si="39"/>
        <v>27.5</v>
      </c>
      <c r="L129" cm="1">
        <f t="array" ref="L129">STOWA2024_JAARROND_T(A129*60,K129,I129,J129,"")</f>
        <v>3.6999499775929548E-2</v>
      </c>
      <c r="M129">
        <f t="shared" si="40"/>
        <v>27.027392425736565</v>
      </c>
    </row>
    <row r="130" spans="1:13" x14ac:dyDescent="0.3">
      <c r="A130">
        <v>192</v>
      </c>
      <c r="B130">
        <f t="shared" si="36"/>
        <v>6.9050643641387843</v>
      </c>
      <c r="C130">
        <f t="shared" si="37"/>
        <v>6.9050643641387843</v>
      </c>
      <c r="D130" t="s">
        <v>33</v>
      </c>
      <c r="E130" t="s">
        <v>21</v>
      </c>
      <c r="F130">
        <v>1</v>
      </c>
      <c r="G130">
        <f t="shared" si="38"/>
        <v>30</v>
      </c>
      <c r="I130">
        <v>2100</v>
      </c>
      <c r="J130" t="s">
        <v>28</v>
      </c>
      <c r="K130">
        <f t="shared" si="39"/>
        <v>32.5</v>
      </c>
      <c r="L130" cm="1">
        <f t="array" ref="L130">STOWA2024_JAARROND_T(A130*60,K130,I130,J130,"")</f>
        <v>4.9696038994038579E-2</v>
      </c>
      <c r="M130">
        <f t="shared" si="40"/>
        <v>20.122328061597781</v>
      </c>
    </row>
    <row r="131" spans="1:13" x14ac:dyDescent="0.3">
      <c r="A131">
        <v>192</v>
      </c>
      <c r="B131">
        <f t="shared" si="36"/>
        <v>5.1464847829173479</v>
      </c>
      <c r="C131">
        <f t="shared" si="37"/>
        <v>5.1464847829173479</v>
      </c>
      <c r="D131" t="s">
        <v>33</v>
      </c>
      <c r="E131" t="s">
        <v>21</v>
      </c>
      <c r="F131">
        <v>1</v>
      </c>
      <c r="G131">
        <f t="shared" si="38"/>
        <v>35</v>
      </c>
      <c r="I131">
        <v>2100</v>
      </c>
      <c r="J131" t="s">
        <v>28</v>
      </c>
      <c r="K131">
        <f t="shared" si="39"/>
        <v>37.5</v>
      </c>
      <c r="L131" cm="1">
        <f t="array" ref="L131">STOWA2024_JAARROND_T(A131*60,K131,I131,J131,"")</f>
        <v>6.6774203054301262E-2</v>
      </c>
      <c r="M131">
        <f t="shared" si="40"/>
        <v>14.975843278680433</v>
      </c>
    </row>
    <row r="132" spans="1:13" x14ac:dyDescent="0.3">
      <c r="A132">
        <v>192</v>
      </c>
      <c r="B132">
        <f>M131-M132</f>
        <v>3.8343660627781055</v>
      </c>
      <c r="C132">
        <f t="shared" si="37"/>
        <v>3.8343660627781055</v>
      </c>
      <c r="D132" t="s">
        <v>33</v>
      </c>
      <c r="E132" t="s">
        <v>21</v>
      </c>
      <c r="F132">
        <v>1</v>
      </c>
      <c r="G132">
        <f>G131+5</f>
        <v>40</v>
      </c>
      <c r="I132">
        <v>2100</v>
      </c>
      <c r="J132" t="s">
        <v>28</v>
      </c>
      <c r="K132">
        <f>AVERAGE(G132:G133)</f>
        <v>42.5</v>
      </c>
      <c r="L132" cm="1">
        <f t="array" ref="L132">STOWA2024_JAARROND_T(A132*60,K132,I132,J132,"")</f>
        <v>8.9754704930212606E-2</v>
      </c>
      <c r="M132">
        <f>1/L132</f>
        <v>11.141477215902327</v>
      </c>
    </row>
    <row r="133" spans="1:13" x14ac:dyDescent="0.3">
      <c r="A133">
        <v>192</v>
      </c>
      <c r="B133">
        <f t="shared" ref="B133:B155" si="41">M132-M133</f>
        <v>2.8558398910040808</v>
      </c>
      <c r="C133">
        <f t="shared" si="37"/>
        <v>2.8558398910040808</v>
      </c>
      <c r="D133" t="s">
        <v>33</v>
      </c>
      <c r="E133" t="s">
        <v>21</v>
      </c>
      <c r="F133">
        <v>1</v>
      </c>
      <c r="G133">
        <f t="shared" ref="G133:G156" si="42">G132+5</f>
        <v>45</v>
      </c>
      <c r="I133">
        <v>2100</v>
      </c>
      <c r="J133" t="s">
        <v>28</v>
      </c>
      <c r="K133">
        <f t="shared" ref="K133:K155" si="43">AVERAGE(G133:G134)</f>
        <v>47.5</v>
      </c>
      <c r="L133" cm="1">
        <f t="array" ref="L133">STOWA2024_JAARROND_T(A133*60,K133,I133,J133,"")</f>
        <v>0.12069077619352363</v>
      </c>
      <c r="M133">
        <f t="shared" ref="M133:M155" si="44">1/L133</f>
        <v>8.2856373248982464</v>
      </c>
    </row>
    <row r="134" spans="1:13" x14ac:dyDescent="0.3">
      <c r="A134">
        <v>192</v>
      </c>
      <c r="B134">
        <f t="shared" si="41"/>
        <v>2.1260224110951027</v>
      </c>
      <c r="C134">
        <f t="shared" si="37"/>
        <v>2.1260224110951027</v>
      </c>
      <c r="D134" t="s">
        <v>33</v>
      </c>
      <c r="E134" t="s">
        <v>21</v>
      </c>
      <c r="F134">
        <v>1</v>
      </c>
      <c r="G134">
        <f t="shared" si="42"/>
        <v>50</v>
      </c>
      <c r="I134">
        <v>2100</v>
      </c>
      <c r="J134" t="s">
        <v>28</v>
      </c>
      <c r="K134">
        <f t="shared" si="43"/>
        <v>52.5</v>
      </c>
      <c r="L134" cm="1">
        <f t="array" ref="L134">STOWA2024_JAARROND_T(A134*60,K134,I134,J134,"")</f>
        <v>0.16234781134760387</v>
      </c>
      <c r="M134">
        <f t="shared" si="44"/>
        <v>6.1596149138031437</v>
      </c>
    </row>
    <row r="135" spans="1:13" x14ac:dyDescent="0.3">
      <c r="A135">
        <v>192</v>
      </c>
      <c r="B135">
        <f t="shared" si="41"/>
        <v>1.5822259683106026</v>
      </c>
      <c r="C135">
        <f t="shared" si="37"/>
        <v>1.5822259683106026</v>
      </c>
      <c r="D135" t="s">
        <v>33</v>
      </c>
      <c r="E135" t="s">
        <v>21</v>
      </c>
      <c r="F135">
        <v>1</v>
      </c>
      <c r="G135">
        <f t="shared" si="42"/>
        <v>55</v>
      </c>
      <c r="I135">
        <v>2100</v>
      </c>
      <c r="J135" t="s">
        <v>28</v>
      </c>
      <c r="K135">
        <f t="shared" si="43"/>
        <v>57.5</v>
      </c>
      <c r="L135" cm="1">
        <f t="array" ref="L135">STOWA2024_JAARROND_T(A135*60,K135,I135,J135,"")</f>
        <v>0.21846515817379311</v>
      </c>
      <c r="M135">
        <f t="shared" si="44"/>
        <v>4.5773889454925412</v>
      </c>
    </row>
    <row r="136" spans="1:13" x14ac:dyDescent="0.3">
      <c r="A136">
        <v>192</v>
      </c>
      <c r="B136">
        <f t="shared" si="41"/>
        <v>1.1771146321562527</v>
      </c>
      <c r="C136">
        <f t="shared" si="37"/>
        <v>1.1771146321562527</v>
      </c>
      <c r="D136" t="s">
        <v>33</v>
      </c>
      <c r="E136" t="s">
        <v>21</v>
      </c>
      <c r="F136">
        <v>1</v>
      </c>
      <c r="G136">
        <f t="shared" si="42"/>
        <v>60</v>
      </c>
      <c r="I136">
        <v>2100</v>
      </c>
      <c r="J136" t="s">
        <v>28</v>
      </c>
      <c r="K136">
        <f t="shared" si="43"/>
        <v>62.5</v>
      </c>
      <c r="L136" cm="1">
        <f t="array" ref="L136">STOWA2024_JAARROND_T(A136*60,K136,I136,J136,"")</f>
        <v>0.29409391944581609</v>
      </c>
      <c r="M136">
        <f t="shared" si="44"/>
        <v>3.4002743133362885</v>
      </c>
    </row>
    <row r="137" spans="1:13" x14ac:dyDescent="0.3">
      <c r="A137">
        <v>192</v>
      </c>
      <c r="B137">
        <f t="shared" si="41"/>
        <v>0.87535651636044154</v>
      </c>
      <c r="C137">
        <f t="shared" si="37"/>
        <v>0.87535651636044154</v>
      </c>
      <c r="D137" t="s">
        <v>33</v>
      </c>
      <c r="E137" t="s">
        <v>21</v>
      </c>
      <c r="F137">
        <v>1</v>
      </c>
      <c r="G137">
        <f t="shared" si="42"/>
        <v>65</v>
      </c>
      <c r="I137">
        <v>2100</v>
      </c>
      <c r="J137" t="s">
        <v>28</v>
      </c>
      <c r="K137">
        <f t="shared" si="43"/>
        <v>67.5</v>
      </c>
      <c r="L137" cm="1">
        <f t="array" ref="L137">STOWA2024_JAARROND_T(A137*60,K137,I137,J137,"")</f>
        <v>0.39605249770813267</v>
      </c>
      <c r="M137">
        <f t="shared" si="44"/>
        <v>2.524917796975847</v>
      </c>
    </row>
    <row r="138" spans="1:13" x14ac:dyDescent="0.3">
      <c r="A138">
        <v>192</v>
      </c>
      <c r="B138">
        <f t="shared" si="41"/>
        <v>0.65072757003842185</v>
      </c>
      <c r="C138">
        <f t="shared" si="37"/>
        <v>0.65072757003842185</v>
      </c>
      <c r="D138" t="s">
        <v>33</v>
      </c>
      <c r="E138" t="s">
        <v>21</v>
      </c>
      <c r="F138">
        <v>1</v>
      </c>
      <c r="G138">
        <f t="shared" si="42"/>
        <v>70</v>
      </c>
      <c r="I138">
        <v>2100</v>
      </c>
      <c r="J138" t="s">
        <v>28</v>
      </c>
      <c r="K138">
        <f t="shared" si="43"/>
        <v>72.5</v>
      </c>
      <c r="L138" cm="1">
        <f t="array" ref="L138">STOWA2024_JAARROND_T(A138*60,K138,I138,J138,"")</f>
        <v>0.53356376830225982</v>
      </c>
      <c r="M138">
        <f t="shared" si="44"/>
        <v>1.8741902269374251</v>
      </c>
    </row>
    <row r="139" spans="1:13" x14ac:dyDescent="0.3">
      <c r="A139">
        <v>192</v>
      </c>
      <c r="B139">
        <f t="shared" si="41"/>
        <v>0.48354593723602801</v>
      </c>
      <c r="C139">
        <f t="shared" si="37"/>
        <v>0.48354593723602801</v>
      </c>
      <c r="D139" t="s">
        <v>33</v>
      </c>
      <c r="E139" t="s">
        <v>21</v>
      </c>
      <c r="F139">
        <v>1</v>
      </c>
      <c r="G139">
        <f t="shared" si="42"/>
        <v>75</v>
      </c>
      <c r="I139">
        <v>2100</v>
      </c>
      <c r="J139" t="s">
        <v>28</v>
      </c>
      <c r="K139">
        <f t="shared" si="43"/>
        <v>77.5</v>
      </c>
      <c r="L139" cm="1">
        <f t="array" ref="L139">STOWA2024_JAARROND_T(A139*60,K139,I139,J139,"")</f>
        <v>0.71909114890531978</v>
      </c>
      <c r="M139">
        <f t="shared" si="44"/>
        <v>1.3906442897013971</v>
      </c>
    </row>
    <row r="140" spans="1:13" x14ac:dyDescent="0.3">
      <c r="A140">
        <v>192</v>
      </c>
      <c r="B140">
        <f t="shared" si="41"/>
        <v>0.35918392583006131</v>
      </c>
      <c r="C140">
        <f t="shared" si="37"/>
        <v>0.35918392583006131</v>
      </c>
      <c r="D140" t="s">
        <v>33</v>
      </c>
      <c r="E140" t="s">
        <v>21</v>
      </c>
      <c r="F140">
        <v>1</v>
      </c>
      <c r="G140">
        <f t="shared" si="42"/>
        <v>80</v>
      </c>
      <c r="I140">
        <v>2100</v>
      </c>
      <c r="J140" t="s">
        <v>28</v>
      </c>
      <c r="K140">
        <f t="shared" si="43"/>
        <v>82.5</v>
      </c>
      <c r="L140" cm="1">
        <f t="array" ref="L140">STOWA2024_JAARROND_T(A140*60,K140,I140,J140,"")</f>
        <v>0.96949920232198072</v>
      </c>
      <c r="M140">
        <f t="shared" si="44"/>
        <v>1.0314603638713358</v>
      </c>
    </row>
    <row r="141" spans="1:13" x14ac:dyDescent="0.3">
      <c r="A141">
        <v>192</v>
      </c>
      <c r="B141">
        <f t="shared" si="41"/>
        <v>0.26663662222823481</v>
      </c>
      <c r="C141">
        <f t="shared" si="37"/>
        <v>0.26663662222823481</v>
      </c>
      <c r="D141" t="s">
        <v>33</v>
      </c>
      <c r="E141" t="s">
        <v>21</v>
      </c>
      <c r="F141">
        <v>1</v>
      </c>
      <c r="G141">
        <f t="shared" si="42"/>
        <v>85</v>
      </c>
      <c r="I141">
        <v>2100</v>
      </c>
      <c r="J141" t="s">
        <v>28</v>
      </c>
      <c r="K141">
        <f t="shared" si="43"/>
        <v>87.5</v>
      </c>
      <c r="L141" cm="1">
        <f t="array" ref="L141">STOWA2024_JAARROND_T(A141*60,K141,I141,J141,"")</f>
        <v>1.3074907923904933</v>
      </c>
      <c r="M141">
        <f t="shared" si="44"/>
        <v>0.76482374164310096</v>
      </c>
    </row>
    <row r="142" spans="1:13" x14ac:dyDescent="0.3">
      <c r="A142">
        <v>192</v>
      </c>
      <c r="B142">
        <f t="shared" si="41"/>
        <v>0.19797590803373366</v>
      </c>
      <c r="C142">
        <f t="shared" si="37"/>
        <v>0.19797590803373366</v>
      </c>
      <c r="D142" t="s">
        <v>33</v>
      </c>
      <c r="E142" t="s">
        <v>21</v>
      </c>
      <c r="F142">
        <v>1</v>
      </c>
      <c r="G142">
        <f t="shared" si="42"/>
        <v>90</v>
      </c>
      <c r="I142">
        <v>2100</v>
      </c>
      <c r="J142" t="s">
        <v>28</v>
      </c>
      <c r="K142">
        <f t="shared" si="43"/>
        <v>92.5</v>
      </c>
      <c r="L142" cm="1">
        <f t="array" ref="L142">STOWA2024_JAARROND_T(A142*60,K142,I142,J142,"")</f>
        <v>1.7641418749588651</v>
      </c>
      <c r="M142">
        <f t="shared" si="44"/>
        <v>0.5668478336093673</v>
      </c>
    </row>
    <row r="143" spans="1:13" x14ac:dyDescent="0.3">
      <c r="A143">
        <v>192</v>
      </c>
      <c r="B143">
        <f t="shared" si="41"/>
        <v>0.14689227505754615</v>
      </c>
      <c r="C143">
        <f t="shared" si="37"/>
        <v>0.14689227505754615</v>
      </c>
      <c r="D143" t="s">
        <v>33</v>
      </c>
      <c r="E143" t="s">
        <v>21</v>
      </c>
      <c r="F143">
        <v>1</v>
      </c>
      <c r="G143">
        <f t="shared" si="42"/>
        <v>95</v>
      </c>
      <c r="I143">
        <v>2100</v>
      </c>
      <c r="J143" t="s">
        <v>28</v>
      </c>
      <c r="K143">
        <f t="shared" si="43"/>
        <v>97.5</v>
      </c>
      <c r="L143" cm="1">
        <f t="array" ref="L143">STOWA2024_JAARROND_T(A143*60,K143,I143,J143,"")</f>
        <v>2.3812043432605341</v>
      </c>
      <c r="M143">
        <f t="shared" si="44"/>
        <v>0.41995555855182115</v>
      </c>
    </row>
    <row r="144" spans="1:13" x14ac:dyDescent="0.3">
      <c r="A144">
        <v>192</v>
      </c>
      <c r="B144">
        <f t="shared" si="41"/>
        <v>0.10894534495639702</v>
      </c>
      <c r="C144">
        <f t="shared" si="37"/>
        <v>0.10894534495639702</v>
      </c>
      <c r="D144" t="s">
        <v>33</v>
      </c>
      <c r="E144" t="s">
        <v>21</v>
      </c>
      <c r="F144">
        <v>1</v>
      </c>
      <c r="G144">
        <f t="shared" si="42"/>
        <v>100</v>
      </c>
      <c r="I144">
        <v>2100</v>
      </c>
      <c r="J144" t="s">
        <v>28</v>
      </c>
      <c r="K144">
        <f t="shared" si="43"/>
        <v>102.5</v>
      </c>
      <c r="L144" cm="1">
        <f t="array" ref="L144">STOWA2024_JAARROND_T(A144*60,K144,I144,J144,"")</f>
        <v>3.2153284885391074</v>
      </c>
      <c r="M144">
        <f t="shared" si="44"/>
        <v>0.31101021359542413</v>
      </c>
    </row>
    <row r="145" spans="1:13" x14ac:dyDescent="0.3">
      <c r="A145">
        <v>192</v>
      </c>
      <c r="B145">
        <f t="shared" si="41"/>
        <v>8.077410059409923E-2</v>
      </c>
      <c r="C145">
        <f t="shared" si="37"/>
        <v>8.077410059409923E-2</v>
      </c>
      <c r="D145" t="s">
        <v>33</v>
      </c>
      <c r="E145" t="s">
        <v>21</v>
      </c>
      <c r="F145">
        <v>1</v>
      </c>
      <c r="G145">
        <f t="shared" si="42"/>
        <v>105</v>
      </c>
      <c r="I145">
        <v>2100</v>
      </c>
      <c r="J145" t="s">
        <v>28</v>
      </c>
      <c r="K145">
        <f t="shared" si="43"/>
        <v>107.5</v>
      </c>
      <c r="L145" cm="1">
        <f t="array" ref="L145">STOWA2024_JAARROND_T(A145*60,K145,I145,J145,"")</f>
        <v>4.343367280502366</v>
      </c>
      <c r="M145">
        <f t="shared" si="44"/>
        <v>0.2302361130013249</v>
      </c>
    </row>
    <row r="146" spans="1:13" x14ac:dyDescent="0.3">
      <c r="A146">
        <v>192</v>
      </c>
      <c r="B146">
        <f t="shared" si="41"/>
        <v>5.9860692964536333E-2</v>
      </c>
      <c r="C146">
        <f t="shared" si="37"/>
        <v>5.9860692964536333E-2</v>
      </c>
      <c r="D146" t="s">
        <v>33</v>
      </c>
      <c r="E146" t="s">
        <v>21</v>
      </c>
      <c r="F146">
        <v>1</v>
      </c>
      <c r="G146">
        <f t="shared" si="42"/>
        <v>110</v>
      </c>
      <c r="I146">
        <v>2100</v>
      </c>
      <c r="J146" t="s">
        <v>28</v>
      </c>
      <c r="K146">
        <f t="shared" si="43"/>
        <v>112.5</v>
      </c>
      <c r="L146" cm="1">
        <f t="array" ref="L146">STOWA2024_JAARROND_T(A146*60,K146,I146,J146,"")</f>
        <v>5.8693912524710043</v>
      </c>
      <c r="M146">
        <f t="shared" si="44"/>
        <v>0.17037542003678857</v>
      </c>
    </row>
    <row r="147" spans="1:13" x14ac:dyDescent="0.3">
      <c r="A147">
        <v>192</v>
      </c>
      <c r="B147">
        <f t="shared" si="41"/>
        <v>4.4346191405553625E-2</v>
      </c>
      <c r="C147">
        <f t="shared" si="37"/>
        <v>4.4346191405553625E-2</v>
      </c>
      <c r="D147" t="s">
        <v>33</v>
      </c>
      <c r="E147" t="s">
        <v>21</v>
      </c>
      <c r="F147">
        <v>1</v>
      </c>
      <c r="G147">
        <f t="shared" si="42"/>
        <v>115</v>
      </c>
      <c r="I147">
        <v>2100</v>
      </c>
      <c r="J147" t="s">
        <v>28</v>
      </c>
      <c r="K147">
        <f t="shared" si="43"/>
        <v>117.5</v>
      </c>
      <c r="L147" cm="1">
        <f t="array" ref="L147">STOWA2024_JAARROND_T(A147*60,K147,I147,J147,"")</f>
        <v>7.9346673058360775</v>
      </c>
      <c r="M147">
        <f t="shared" si="44"/>
        <v>0.12602922863123495</v>
      </c>
    </row>
    <row r="148" spans="1:13" x14ac:dyDescent="0.3">
      <c r="A148">
        <v>192</v>
      </c>
      <c r="B148">
        <f t="shared" si="41"/>
        <v>3.2839911256567517E-2</v>
      </c>
      <c r="C148">
        <f t="shared" si="37"/>
        <v>3.2839911256567517E-2</v>
      </c>
      <c r="D148" t="s">
        <v>33</v>
      </c>
      <c r="E148" t="s">
        <v>21</v>
      </c>
      <c r="F148">
        <v>1</v>
      </c>
      <c r="G148">
        <f t="shared" si="42"/>
        <v>120</v>
      </c>
      <c r="I148">
        <v>2100</v>
      </c>
      <c r="J148" t="s">
        <v>28</v>
      </c>
      <c r="K148">
        <f t="shared" si="43"/>
        <v>122.5</v>
      </c>
      <c r="L148" cm="1">
        <f t="array" ref="L148">STOWA2024_JAARROND_T(A148*60,K148,I148,J148,"")</f>
        <v>10.730843707970328</v>
      </c>
      <c r="M148">
        <f t="shared" si="44"/>
        <v>9.318931737466743E-2</v>
      </c>
    </row>
    <row r="149" spans="1:13" x14ac:dyDescent="0.3">
      <c r="A149">
        <v>192</v>
      </c>
      <c r="B149">
        <f t="shared" si="41"/>
        <v>2.4309636895751344E-2</v>
      </c>
      <c r="C149">
        <f t="shared" si="37"/>
        <v>2.4309636895751344E-2</v>
      </c>
      <c r="D149" t="s">
        <v>33</v>
      </c>
      <c r="E149" t="s">
        <v>21</v>
      </c>
      <c r="F149">
        <v>1</v>
      </c>
      <c r="G149">
        <f t="shared" si="42"/>
        <v>125</v>
      </c>
      <c r="I149">
        <v>2100</v>
      </c>
      <c r="J149" t="s">
        <v>28</v>
      </c>
      <c r="K149">
        <f t="shared" si="43"/>
        <v>127.5</v>
      </c>
      <c r="L149" cm="1">
        <f t="array" ref="L149">STOWA2024_JAARROND_T(A149*60,K149,I149,J149,"")</f>
        <v>14.518069669415754</v>
      </c>
      <c r="M149">
        <f t="shared" si="44"/>
        <v>6.8879680478916086E-2</v>
      </c>
    </row>
    <row r="150" spans="1:13" x14ac:dyDescent="0.3">
      <c r="A150">
        <v>192</v>
      </c>
      <c r="B150">
        <f t="shared" si="41"/>
        <v>1.7988109287569047E-2</v>
      </c>
      <c r="C150">
        <f t="shared" si="37"/>
        <v>1.7988109287569047E-2</v>
      </c>
      <c r="D150" t="s">
        <v>33</v>
      </c>
      <c r="E150" t="s">
        <v>21</v>
      </c>
      <c r="F150">
        <v>1</v>
      </c>
      <c r="G150">
        <f t="shared" si="42"/>
        <v>130</v>
      </c>
      <c r="I150">
        <v>2100</v>
      </c>
      <c r="J150" t="s">
        <v>28</v>
      </c>
      <c r="K150">
        <f t="shared" si="43"/>
        <v>132.5</v>
      </c>
      <c r="L150" cm="1">
        <f t="array" ref="L150">STOWA2024_JAARROND_T(A150*60,K150,I150,J150,"")</f>
        <v>19.649619310044557</v>
      </c>
      <c r="M150">
        <f t="shared" si="44"/>
        <v>5.0891571191347039E-2</v>
      </c>
    </row>
    <row r="151" spans="1:13" x14ac:dyDescent="0.3">
      <c r="A151">
        <v>192</v>
      </c>
      <c r="B151">
        <f t="shared" si="41"/>
        <v>1.3305241342539464E-2</v>
      </c>
      <c r="C151">
        <f t="shared" si="37"/>
        <v>1.3305241342539464E-2</v>
      </c>
      <c r="D151" t="s">
        <v>33</v>
      </c>
      <c r="E151" t="s">
        <v>21</v>
      </c>
      <c r="F151">
        <v>1</v>
      </c>
      <c r="G151">
        <f t="shared" si="42"/>
        <v>135</v>
      </c>
      <c r="I151">
        <v>2100</v>
      </c>
      <c r="J151" t="s">
        <v>28</v>
      </c>
      <c r="K151">
        <f t="shared" si="43"/>
        <v>137.5</v>
      </c>
      <c r="L151" cm="1">
        <f t="array" ref="L151">STOWA2024_JAARROND_T(A151*60,K151,I151,J151,"")</f>
        <v>26.605417555332952</v>
      </c>
      <c r="M151">
        <f t="shared" si="44"/>
        <v>3.7586329848807574E-2</v>
      </c>
    </row>
    <row r="152" spans="1:13" x14ac:dyDescent="0.3">
      <c r="A152">
        <v>192</v>
      </c>
      <c r="B152">
        <f t="shared" si="41"/>
        <v>9.8376145316328954E-3</v>
      </c>
      <c r="C152">
        <f t="shared" si="37"/>
        <v>9.8376145316328954E-3</v>
      </c>
      <c r="D152" t="s">
        <v>33</v>
      </c>
      <c r="E152" t="s">
        <v>21</v>
      </c>
      <c r="F152">
        <v>1</v>
      </c>
      <c r="G152">
        <f t="shared" si="42"/>
        <v>140</v>
      </c>
      <c r="I152">
        <v>2100</v>
      </c>
      <c r="J152" t="s">
        <v>28</v>
      </c>
      <c r="K152">
        <f t="shared" si="43"/>
        <v>142.5</v>
      </c>
      <c r="L152" cm="1">
        <f t="array" ref="L152">STOWA2024_JAARROND_T(A152*60,K152,I152,J152,"")</f>
        <v>36.037704397113622</v>
      </c>
      <c r="M152">
        <f t="shared" si="44"/>
        <v>2.7748715317174679E-2</v>
      </c>
    </row>
    <row r="153" spans="1:13" x14ac:dyDescent="0.3">
      <c r="A153">
        <v>192</v>
      </c>
      <c r="B153">
        <f t="shared" si="41"/>
        <v>7.2707391887263349E-3</v>
      </c>
      <c r="C153">
        <f t="shared" si="37"/>
        <v>7.2707391887263349E-3</v>
      </c>
      <c r="D153" t="s">
        <v>33</v>
      </c>
      <c r="E153" t="s">
        <v>21</v>
      </c>
      <c r="F153">
        <v>1</v>
      </c>
      <c r="G153">
        <f t="shared" si="42"/>
        <v>145</v>
      </c>
      <c r="I153">
        <v>2100</v>
      </c>
      <c r="J153" t="s">
        <v>28</v>
      </c>
      <c r="K153">
        <f t="shared" si="43"/>
        <v>147.5</v>
      </c>
      <c r="L153" cm="1">
        <f t="array" ref="L153">STOWA2024_JAARROND_T(A153*60,K153,I153,J153,"")</f>
        <v>48.832950762687112</v>
      </c>
      <c r="M153">
        <f t="shared" si="44"/>
        <v>2.0477976128448344E-2</v>
      </c>
    </row>
    <row r="154" spans="1:13" x14ac:dyDescent="0.3">
      <c r="A154">
        <v>192</v>
      </c>
      <c r="B154">
        <f t="shared" si="41"/>
        <v>5.3717357541934029E-3</v>
      </c>
      <c r="C154">
        <f t="shared" si="37"/>
        <v>5.3717357541934029E-3</v>
      </c>
      <c r="D154" t="s">
        <v>33</v>
      </c>
      <c r="E154" t="s">
        <v>21</v>
      </c>
      <c r="F154">
        <v>1</v>
      </c>
      <c r="G154">
        <f t="shared" si="42"/>
        <v>150</v>
      </c>
      <c r="I154">
        <v>2100</v>
      </c>
      <c r="J154" t="s">
        <v>28</v>
      </c>
      <c r="K154">
        <f t="shared" si="43"/>
        <v>152.5</v>
      </c>
      <c r="L154" cm="1">
        <f t="array" ref="L154">STOWA2024_JAARROND_T(A154*60,K154,I154,J154,"")</f>
        <v>66.197808006833156</v>
      </c>
      <c r="M154">
        <f t="shared" si="44"/>
        <v>1.5106240374254941E-2</v>
      </c>
    </row>
    <row r="155" spans="1:13" x14ac:dyDescent="0.3">
      <c r="A155">
        <v>192</v>
      </c>
      <c r="B155">
        <f t="shared" si="41"/>
        <v>3.9670574143924175E-3</v>
      </c>
      <c r="C155">
        <f t="shared" si="37"/>
        <v>3.9670574143924175E-3</v>
      </c>
      <c r="D155" t="s">
        <v>33</v>
      </c>
      <c r="E155" t="s">
        <v>21</v>
      </c>
      <c r="F155">
        <v>1</v>
      </c>
      <c r="G155">
        <f t="shared" si="42"/>
        <v>155</v>
      </c>
      <c r="I155">
        <v>2100</v>
      </c>
      <c r="J155" t="s">
        <v>28</v>
      </c>
      <c r="K155">
        <f t="shared" si="43"/>
        <v>157.5</v>
      </c>
      <c r="L155" cm="1">
        <f t="array" ref="L155">STOWA2024_JAARROND_T(A155*60,K155,I155,J155,"")</f>
        <v>89.773191050301378</v>
      </c>
      <c r="M155">
        <f t="shared" si="44"/>
        <v>1.1139182959862524E-2</v>
      </c>
    </row>
    <row r="156" spans="1:13" x14ac:dyDescent="0.3">
      <c r="A156">
        <v>192</v>
      </c>
      <c r="B156" s="1">
        <f>M155</f>
        <v>1.1139182959862524E-2</v>
      </c>
      <c r="C156">
        <f t="shared" si="37"/>
        <v>1.1139182959862524E-2</v>
      </c>
      <c r="D156" t="s">
        <v>33</v>
      </c>
      <c r="E156" t="s">
        <v>21</v>
      </c>
      <c r="F156">
        <v>1</v>
      </c>
      <c r="G156">
        <f t="shared" si="42"/>
        <v>160</v>
      </c>
      <c r="I156">
        <v>2100</v>
      </c>
      <c r="J156" t="s">
        <v>28</v>
      </c>
      <c r="K156" s="1">
        <v>999</v>
      </c>
      <c r="L156" cm="1">
        <f t="array" ref="L156">STOWA2024_JAARROND_T(A156*60,K156,I156,J156,"")</f>
        <v>5847994999942755</v>
      </c>
      <c r="M156">
        <f>1/L156</f>
        <v>1.7099877821540355E-16</v>
      </c>
    </row>
    <row r="157" spans="1:13" x14ac:dyDescent="0.3">
      <c r="A157">
        <v>216</v>
      </c>
      <c r="B157" s="1">
        <f>365.25*24/A157 - M157</f>
        <v>-25.784441654373985</v>
      </c>
      <c r="C157">
        <f>B157</f>
        <v>-25.784441654373985</v>
      </c>
      <c r="D157" t="s">
        <v>33</v>
      </c>
      <c r="E157" t="s">
        <v>21</v>
      </c>
      <c r="F157">
        <v>1</v>
      </c>
      <c r="G157">
        <v>10</v>
      </c>
      <c r="I157">
        <v>2100</v>
      </c>
      <c r="J157" t="s">
        <v>28</v>
      </c>
      <c r="K157" s="1">
        <v>12.5</v>
      </c>
      <c r="L157" cm="1">
        <f t="array" ref="L157">STOWA2024_JAARROND_T(A157*60,K157,I157,J157,"")</f>
        <v>1.5067553495430886E-2</v>
      </c>
      <c r="M157">
        <f>1/L157</f>
        <v>66.367774987707321</v>
      </c>
    </row>
    <row r="158" spans="1:13" x14ac:dyDescent="0.3">
      <c r="A158">
        <v>216</v>
      </c>
      <c r="B158">
        <f t="shared" ref="B158:B162" si="45">M157-M158</f>
        <v>15.754018386113181</v>
      </c>
      <c r="C158">
        <f t="shared" ref="C158:C187" si="46">B158</f>
        <v>15.754018386113181</v>
      </c>
      <c r="D158" t="s">
        <v>33</v>
      </c>
      <c r="E158" t="s">
        <v>21</v>
      </c>
      <c r="F158">
        <v>1</v>
      </c>
      <c r="G158">
        <f t="shared" ref="G158:G162" si="47">G157+5</f>
        <v>15</v>
      </c>
      <c r="I158">
        <v>2100</v>
      </c>
      <c r="J158" t="s">
        <v>28</v>
      </c>
      <c r="K158">
        <f t="shared" ref="K158:K162" si="48">AVERAGE(G158:G159)</f>
        <v>17.5</v>
      </c>
      <c r="L158" cm="1">
        <f t="array" ref="L158">STOWA2024_JAARROND_T(A158*60,K158,I158,J158,"")</f>
        <v>1.9757474393206843E-2</v>
      </c>
      <c r="M158">
        <f t="shared" ref="M158:M162" si="49">1/L158</f>
        <v>50.61375660159414</v>
      </c>
    </row>
    <row r="159" spans="1:13" x14ac:dyDescent="0.3">
      <c r="A159">
        <v>216</v>
      </c>
      <c r="B159">
        <f t="shared" si="45"/>
        <v>12.058496330926928</v>
      </c>
      <c r="C159">
        <f t="shared" si="46"/>
        <v>12.058496330926928</v>
      </c>
      <c r="D159" t="s">
        <v>33</v>
      </c>
      <c r="E159" t="s">
        <v>21</v>
      </c>
      <c r="F159">
        <v>1</v>
      </c>
      <c r="G159">
        <f t="shared" si="47"/>
        <v>20</v>
      </c>
      <c r="I159">
        <v>2100</v>
      </c>
      <c r="J159" t="s">
        <v>28</v>
      </c>
      <c r="K159">
        <f t="shared" si="48"/>
        <v>22.5</v>
      </c>
      <c r="L159" cm="1">
        <f t="array" ref="L159">STOWA2024_JAARROND_T(A159*60,K159,I159,J159,"")</f>
        <v>2.5936798065419847E-2</v>
      </c>
      <c r="M159">
        <f t="shared" si="49"/>
        <v>38.555260270667212</v>
      </c>
    </row>
    <row r="160" spans="1:13" x14ac:dyDescent="0.3">
      <c r="A160">
        <v>216</v>
      </c>
      <c r="B160">
        <f t="shared" si="45"/>
        <v>9.2183660547776043</v>
      </c>
      <c r="C160">
        <f t="shared" si="46"/>
        <v>9.2183660547776043</v>
      </c>
      <c r="D160" t="s">
        <v>33</v>
      </c>
      <c r="E160" t="s">
        <v>21</v>
      </c>
      <c r="F160">
        <v>1</v>
      </c>
      <c r="G160">
        <f t="shared" si="47"/>
        <v>25</v>
      </c>
      <c r="I160">
        <v>2100</v>
      </c>
      <c r="J160" t="s">
        <v>28</v>
      </c>
      <c r="K160">
        <f t="shared" si="48"/>
        <v>27.5</v>
      </c>
      <c r="L160" cm="1">
        <f t="array" ref="L160">STOWA2024_JAARROND_T(A160*60,K160,I160,J160,"")</f>
        <v>3.4086771170834251E-2</v>
      </c>
      <c r="M160">
        <f t="shared" si="49"/>
        <v>29.336894215889608</v>
      </c>
    </row>
    <row r="161" spans="1:13" x14ac:dyDescent="0.3">
      <c r="A161">
        <v>216</v>
      </c>
      <c r="B161">
        <f t="shared" si="45"/>
        <v>7.0398624521183955</v>
      </c>
      <c r="C161">
        <f t="shared" si="46"/>
        <v>7.0398624521183955</v>
      </c>
      <c r="D161" t="s">
        <v>33</v>
      </c>
      <c r="E161" t="s">
        <v>21</v>
      </c>
      <c r="F161">
        <v>1</v>
      </c>
      <c r="G161">
        <f t="shared" si="47"/>
        <v>30</v>
      </c>
      <c r="I161">
        <v>2100</v>
      </c>
      <c r="J161" t="s">
        <v>28</v>
      </c>
      <c r="K161">
        <f t="shared" si="48"/>
        <v>32.5</v>
      </c>
      <c r="L161" cm="1">
        <f t="array" ref="L161">STOWA2024_JAARROND_T(A161*60,K161,I161,J161,"")</f>
        <v>4.4849018945419705E-2</v>
      </c>
      <c r="M161">
        <f t="shared" si="49"/>
        <v>22.297031763771212</v>
      </c>
    </row>
    <row r="162" spans="1:13" x14ac:dyDescent="0.3">
      <c r="A162">
        <v>216</v>
      </c>
      <c r="B162">
        <f t="shared" si="45"/>
        <v>5.3699412522010377</v>
      </c>
      <c r="C162">
        <f t="shared" si="46"/>
        <v>5.3699412522010377</v>
      </c>
      <c r="D162" t="s">
        <v>33</v>
      </c>
      <c r="E162" t="s">
        <v>21</v>
      </c>
      <c r="F162">
        <v>1</v>
      </c>
      <c r="G162">
        <f t="shared" si="47"/>
        <v>35</v>
      </c>
      <c r="I162">
        <v>2100</v>
      </c>
      <c r="J162" t="s">
        <v>28</v>
      </c>
      <c r="K162">
        <f t="shared" si="48"/>
        <v>37.5</v>
      </c>
      <c r="L162" cm="1">
        <f t="array" ref="L162">STOWA2024_JAARROND_T(A162*60,K162,I162,J162,"")</f>
        <v>5.9076898024292473E-2</v>
      </c>
      <c r="M162">
        <f t="shared" si="49"/>
        <v>16.927090511570174</v>
      </c>
    </row>
    <row r="163" spans="1:13" x14ac:dyDescent="0.3">
      <c r="A163">
        <v>216</v>
      </c>
      <c r="B163">
        <f>M162-M163</f>
        <v>4.0916773189745825</v>
      </c>
      <c r="C163">
        <f t="shared" si="46"/>
        <v>4.0916773189745825</v>
      </c>
      <c r="D163" t="s">
        <v>33</v>
      </c>
      <c r="E163" t="s">
        <v>21</v>
      </c>
      <c r="F163">
        <v>1</v>
      </c>
      <c r="G163">
        <f>G162+5</f>
        <v>40</v>
      </c>
      <c r="I163">
        <v>2100</v>
      </c>
      <c r="J163" t="s">
        <v>28</v>
      </c>
      <c r="K163">
        <f>AVERAGE(G163:G164)</f>
        <v>42.5</v>
      </c>
      <c r="L163" cm="1">
        <f t="array" ref="L163">STOWA2024_JAARROND_T(A163*60,K163,I163,J163,"")</f>
        <v>7.7909451374488931E-2</v>
      </c>
      <c r="M163">
        <f>1/L163</f>
        <v>12.835413192595592</v>
      </c>
    </row>
    <row r="164" spans="1:13" x14ac:dyDescent="0.3">
      <c r="A164">
        <v>216</v>
      </c>
      <c r="B164">
        <f t="shared" ref="B164:B186" si="50">M163-M164</f>
        <v>3.1138158055982785</v>
      </c>
      <c r="C164">
        <f t="shared" si="46"/>
        <v>3.1138158055982785</v>
      </c>
      <c r="D164" t="s">
        <v>33</v>
      </c>
      <c r="E164" t="s">
        <v>21</v>
      </c>
      <c r="F164">
        <v>1</v>
      </c>
      <c r="G164">
        <f t="shared" ref="G164:G187" si="51">G163+5</f>
        <v>45</v>
      </c>
      <c r="I164">
        <v>2100</v>
      </c>
      <c r="J164" t="s">
        <v>28</v>
      </c>
      <c r="K164">
        <f t="shared" ref="K164:K186" si="52">AVERAGE(G164:G165)</f>
        <v>47.5</v>
      </c>
      <c r="L164" cm="1">
        <f t="array" ref="L164">STOWA2024_JAARROND_T(A164*60,K164,I164,J164,"")</f>
        <v>0.10286375378366371</v>
      </c>
      <c r="M164">
        <f t="shared" ref="M164:M186" si="53">1/L164</f>
        <v>9.7215973869973134</v>
      </c>
    </row>
    <row r="165" spans="1:13" x14ac:dyDescent="0.3">
      <c r="A165">
        <v>216</v>
      </c>
      <c r="B165">
        <f t="shared" si="50"/>
        <v>2.3670722868400942</v>
      </c>
      <c r="C165">
        <f t="shared" si="46"/>
        <v>2.3670722868400942</v>
      </c>
      <c r="D165" t="s">
        <v>33</v>
      </c>
      <c r="E165" t="s">
        <v>21</v>
      </c>
      <c r="F165">
        <v>1</v>
      </c>
      <c r="G165">
        <f t="shared" si="51"/>
        <v>50</v>
      </c>
      <c r="I165">
        <v>2100</v>
      </c>
      <c r="J165" t="s">
        <v>28</v>
      </c>
      <c r="K165">
        <f t="shared" si="52"/>
        <v>52.5</v>
      </c>
      <c r="L165" cm="1">
        <f t="array" ref="L165">STOWA2024_JAARROND_T(A165*60,K165,I165,J165,"")</f>
        <v>0.13597071005694478</v>
      </c>
      <c r="M165">
        <f t="shared" si="53"/>
        <v>7.3545251001572192</v>
      </c>
    </row>
    <row r="166" spans="1:13" x14ac:dyDescent="0.3">
      <c r="A166">
        <v>216</v>
      </c>
      <c r="B166">
        <f t="shared" si="50"/>
        <v>1.7973838209499728</v>
      </c>
      <c r="C166">
        <f t="shared" si="46"/>
        <v>1.7973838209499728</v>
      </c>
      <c r="D166" t="s">
        <v>33</v>
      </c>
      <c r="E166" t="s">
        <v>21</v>
      </c>
      <c r="F166">
        <v>1</v>
      </c>
      <c r="G166">
        <f t="shared" si="51"/>
        <v>55</v>
      </c>
      <c r="I166">
        <v>2100</v>
      </c>
      <c r="J166" t="s">
        <v>28</v>
      </c>
      <c r="K166">
        <f t="shared" si="52"/>
        <v>57.5</v>
      </c>
      <c r="L166" cm="1">
        <f t="array" ref="L166">STOWA2024_JAARROND_T(A166*60,K166,I166,J166,"")</f>
        <v>0.17994863721417839</v>
      </c>
      <c r="M166">
        <f t="shared" si="53"/>
        <v>5.5571412792072463</v>
      </c>
    </row>
    <row r="167" spans="1:13" x14ac:dyDescent="0.3">
      <c r="A167">
        <v>216</v>
      </c>
      <c r="B167">
        <f t="shared" si="50"/>
        <v>1.363080668151742</v>
      </c>
      <c r="C167">
        <f t="shared" si="46"/>
        <v>1.363080668151742</v>
      </c>
      <c r="D167" t="s">
        <v>33</v>
      </c>
      <c r="E167" t="s">
        <v>21</v>
      </c>
      <c r="F167">
        <v>1</v>
      </c>
      <c r="G167">
        <f t="shared" si="51"/>
        <v>60</v>
      </c>
      <c r="I167">
        <v>2100</v>
      </c>
      <c r="J167" t="s">
        <v>28</v>
      </c>
      <c r="K167">
        <f t="shared" si="52"/>
        <v>62.5</v>
      </c>
      <c r="L167" cm="1">
        <f t="array" ref="L167">STOWA2024_JAARROND_T(A167*60,K167,I167,J167,"")</f>
        <v>0.23843241496415418</v>
      </c>
      <c r="M167">
        <f t="shared" si="53"/>
        <v>4.1940606110555043</v>
      </c>
    </row>
    <row r="168" spans="1:13" x14ac:dyDescent="0.3">
      <c r="A168">
        <v>216</v>
      </c>
      <c r="B168">
        <f t="shared" si="50"/>
        <v>1.0325858595280448</v>
      </c>
      <c r="C168">
        <f t="shared" si="46"/>
        <v>1.0325858595280448</v>
      </c>
      <c r="D168" t="s">
        <v>33</v>
      </c>
      <c r="E168" t="s">
        <v>21</v>
      </c>
      <c r="F168">
        <v>1</v>
      </c>
      <c r="G168">
        <f t="shared" si="51"/>
        <v>65</v>
      </c>
      <c r="I168">
        <v>2100</v>
      </c>
      <c r="J168" t="s">
        <v>28</v>
      </c>
      <c r="K168">
        <f t="shared" si="52"/>
        <v>67.5</v>
      </c>
      <c r="L168" cm="1">
        <f t="array" ref="L168">STOWA2024_JAARROND_T(A168*60,K168,I168,J168,"")</f>
        <v>0.31630807727211874</v>
      </c>
      <c r="M168">
        <f t="shared" si="53"/>
        <v>3.1614747515274595</v>
      </c>
    </row>
    <row r="169" spans="1:13" x14ac:dyDescent="0.3">
      <c r="A169">
        <v>216</v>
      </c>
      <c r="B169">
        <f t="shared" si="50"/>
        <v>0.78125257754320554</v>
      </c>
      <c r="C169">
        <f t="shared" si="46"/>
        <v>0.78125257754320554</v>
      </c>
      <c r="D169" t="s">
        <v>33</v>
      </c>
      <c r="E169" t="s">
        <v>21</v>
      </c>
      <c r="F169">
        <v>1</v>
      </c>
      <c r="G169">
        <f t="shared" si="51"/>
        <v>70</v>
      </c>
      <c r="I169">
        <v>2100</v>
      </c>
      <c r="J169" t="s">
        <v>28</v>
      </c>
      <c r="K169">
        <f t="shared" si="52"/>
        <v>72.5</v>
      </c>
      <c r="L169" cm="1">
        <f t="array" ref="L169">STOWA2024_JAARROND_T(A169*60,K169,I169,J169,"")</f>
        <v>0.42012884802518241</v>
      </c>
      <c r="M169">
        <f t="shared" si="53"/>
        <v>2.380222173984254</v>
      </c>
    </row>
    <row r="170" spans="1:13" x14ac:dyDescent="0.3">
      <c r="A170">
        <v>216</v>
      </c>
      <c r="B170">
        <f t="shared" si="50"/>
        <v>0.5903985982068285</v>
      </c>
      <c r="C170">
        <f t="shared" si="46"/>
        <v>0.5903985982068285</v>
      </c>
      <c r="D170" t="s">
        <v>33</v>
      </c>
      <c r="E170" t="s">
        <v>21</v>
      </c>
      <c r="F170">
        <v>1</v>
      </c>
      <c r="G170">
        <f t="shared" si="51"/>
        <v>75</v>
      </c>
      <c r="I170">
        <v>2100</v>
      </c>
      <c r="J170" t="s">
        <v>28</v>
      </c>
      <c r="K170">
        <f t="shared" si="52"/>
        <v>77.5</v>
      </c>
      <c r="L170" cm="1">
        <f t="array" ref="L170">STOWA2024_JAARROND_T(A170*60,K170,I170,J170,"")</f>
        <v>0.55871428532593848</v>
      </c>
      <c r="M170">
        <f t="shared" si="53"/>
        <v>1.7898235757774255</v>
      </c>
    </row>
    <row r="171" spans="1:13" x14ac:dyDescent="0.3">
      <c r="A171">
        <v>216</v>
      </c>
      <c r="B171">
        <f t="shared" si="50"/>
        <v>0.44561521789016467</v>
      </c>
      <c r="C171">
        <f t="shared" si="46"/>
        <v>0.44561521789016467</v>
      </c>
      <c r="D171" t="s">
        <v>33</v>
      </c>
      <c r="E171" t="s">
        <v>21</v>
      </c>
      <c r="F171">
        <v>1</v>
      </c>
      <c r="G171">
        <f t="shared" si="51"/>
        <v>80</v>
      </c>
      <c r="I171">
        <v>2100</v>
      </c>
      <c r="J171" t="s">
        <v>28</v>
      </c>
      <c r="K171">
        <f t="shared" si="52"/>
        <v>82.5</v>
      </c>
      <c r="L171" cm="1">
        <f t="array" ref="L171">STOWA2024_JAARROND_T(A171*60,K171,I171,J171,"")</f>
        <v>0.74393228857149418</v>
      </c>
      <c r="M171">
        <f t="shared" si="53"/>
        <v>1.3442083578872608</v>
      </c>
    </row>
    <row r="172" spans="1:13" x14ac:dyDescent="0.3">
      <c r="A172">
        <v>216</v>
      </c>
      <c r="B172">
        <f t="shared" si="50"/>
        <v>0.33593487246966558</v>
      </c>
      <c r="C172">
        <f t="shared" si="46"/>
        <v>0.33593487246966558</v>
      </c>
      <c r="D172" t="s">
        <v>33</v>
      </c>
      <c r="E172" t="s">
        <v>21</v>
      </c>
      <c r="F172">
        <v>1</v>
      </c>
      <c r="G172">
        <f t="shared" si="51"/>
        <v>85</v>
      </c>
      <c r="I172">
        <v>2100</v>
      </c>
      <c r="J172" t="s">
        <v>28</v>
      </c>
      <c r="K172">
        <f t="shared" si="52"/>
        <v>87.5</v>
      </c>
      <c r="L172" cm="1">
        <f t="array" ref="L172">STOWA2024_JAARROND_T(A172*60,K172,I172,J172,"")</f>
        <v>0.99179440346567416</v>
      </c>
      <c r="M172">
        <f t="shared" si="53"/>
        <v>1.0082734854175952</v>
      </c>
    </row>
    <row r="173" spans="1:13" x14ac:dyDescent="0.3">
      <c r="A173">
        <v>216</v>
      </c>
      <c r="B173">
        <f t="shared" si="50"/>
        <v>0.25286464087610683</v>
      </c>
      <c r="C173">
        <f t="shared" si="46"/>
        <v>0.25286464087610683</v>
      </c>
      <c r="D173" t="s">
        <v>33</v>
      </c>
      <c r="E173" t="s">
        <v>21</v>
      </c>
      <c r="F173">
        <v>1</v>
      </c>
      <c r="G173">
        <f t="shared" si="51"/>
        <v>90</v>
      </c>
      <c r="I173">
        <v>2100</v>
      </c>
      <c r="J173" t="s">
        <v>28</v>
      </c>
      <c r="K173">
        <f t="shared" si="52"/>
        <v>92.5</v>
      </c>
      <c r="L173" cm="1">
        <f t="array" ref="L173">STOWA2024_JAARROND_T(A173*60,K173,I173,J173,"")</f>
        <v>1.3237864597772502</v>
      </c>
      <c r="M173">
        <f t="shared" si="53"/>
        <v>0.75540884454148838</v>
      </c>
    </row>
    <row r="174" spans="1:13" x14ac:dyDescent="0.3">
      <c r="A174">
        <v>216</v>
      </c>
      <c r="B174">
        <f t="shared" si="50"/>
        <v>0.19021620104231252</v>
      </c>
      <c r="C174">
        <f t="shared" si="46"/>
        <v>0.19021620104231252</v>
      </c>
      <c r="D174" t="s">
        <v>33</v>
      </c>
      <c r="E174" t="s">
        <v>21</v>
      </c>
      <c r="F174">
        <v>1</v>
      </c>
      <c r="G174">
        <f t="shared" si="51"/>
        <v>95</v>
      </c>
      <c r="I174">
        <v>2100</v>
      </c>
      <c r="J174" t="s">
        <v>28</v>
      </c>
      <c r="K174">
        <f t="shared" si="52"/>
        <v>97.5</v>
      </c>
      <c r="L174" cm="1">
        <f t="array" ref="L174">STOWA2024_JAARROND_T(A174*60,K174,I174,J174,"")</f>
        <v>1.769308237645981</v>
      </c>
      <c r="M174">
        <f t="shared" si="53"/>
        <v>0.56519264349917586</v>
      </c>
    </row>
    <row r="175" spans="1:13" x14ac:dyDescent="0.3">
      <c r="A175">
        <v>216</v>
      </c>
      <c r="B175">
        <f t="shared" si="50"/>
        <v>0.14286157742779532</v>
      </c>
      <c r="C175">
        <f t="shared" si="46"/>
        <v>0.14286157742779532</v>
      </c>
      <c r="D175" t="s">
        <v>33</v>
      </c>
      <c r="E175" t="s">
        <v>21</v>
      </c>
      <c r="F175">
        <v>1</v>
      </c>
      <c r="G175">
        <f t="shared" si="51"/>
        <v>100</v>
      </c>
      <c r="I175">
        <v>2100</v>
      </c>
      <c r="J175" t="s">
        <v>28</v>
      </c>
      <c r="K175">
        <f t="shared" si="52"/>
        <v>102.5</v>
      </c>
      <c r="L175" cm="1">
        <f t="array" ref="L175">STOWA2024_JAARROND_T(A175*60,K175,I175,J175,"")</f>
        <v>2.3678106593062807</v>
      </c>
      <c r="M175">
        <f t="shared" si="53"/>
        <v>0.42233106607138055</v>
      </c>
    </row>
    <row r="176" spans="1:13" x14ac:dyDescent="0.3">
      <c r="A176">
        <v>216</v>
      </c>
      <c r="B176">
        <f t="shared" si="50"/>
        <v>0.10716031906446022</v>
      </c>
      <c r="C176">
        <f t="shared" si="46"/>
        <v>0.10716031906446022</v>
      </c>
      <c r="D176" t="s">
        <v>33</v>
      </c>
      <c r="E176" t="s">
        <v>21</v>
      </c>
      <c r="F176">
        <v>1</v>
      </c>
      <c r="G176">
        <f t="shared" si="51"/>
        <v>105</v>
      </c>
      <c r="I176">
        <v>2100</v>
      </c>
      <c r="J176" t="s">
        <v>28</v>
      </c>
      <c r="K176">
        <f t="shared" si="52"/>
        <v>107.5</v>
      </c>
      <c r="L176" cm="1">
        <f t="array" ref="L176">STOWA2024_JAARROND_T(A176*60,K176,I176,J176,"")</f>
        <v>3.1728833005495991</v>
      </c>
      <c r="M176">
        <f t="shared" si="53"/>
        <v>0.31517074700692033</v>
      </c>
    </row>
    <row r="177" spans="1:13" x14ac:dyDescent="0.3">
      <c r="A177">
        <v>216</v>
      </c>
      <c r="B177">
        <f t="shared" si="50"/>
        <v>8.0275381384411509E-2</v>
      </c>
      <c r="C177">
        <f t="shared" si="46"/>
        <v>8.0275381384411509E-2</v>
      </c>
      <c r="D177" t="s">
        <v>33</v>
      </c>
      <c r="E177" t="s">
        <v>21</v>
      </c>
      <c r="F177">
        <v>1</v>
      </c>
      <c r="G177">
        <f t="shared" si="51"/>
        <v>110</v>
      </c>
      <c r="I177">
        <v>2100</v>
      </c>
      <c r="J177" t="s">
        <v>28</v>
      </c>
      <c r="K177">
        <f t="shared" si="52"/>
        <v>112.5</v>
      </c>
      <c r="L177" cm="1">
        <f t="array" ref="L177">STOWA2024_JAARROND_T(A177*60,K177,I177,J177,"")</f>
        <v>4.2572146851422392</v>
      </c>
      <c r="M177">
        <f t="shared" si="53"/>
        <v>0.23489536562250882</v>
      </c>
    </row>
    <row r="178" spans="1:13" x14ac:dyDescent="0.3">
      <c r="A178">
        <v>216</v>
      </c>
      <c r="B178">
        <f t="shared" si="50"/>
        <v>6.005957722627478E-2</v>
      </c>
      <c r="C178">
        <f t="shared" si="46"/>
        <v>6.005957722627478E-2</v>
      </c>
      <c r="D178" t="s">
        <v>33</v>
      </c>
      <c r="E178" t="s">
        <v>21</v>
      </c>
      <c r="F178">
        <v>1</v>
      </c>
      <c r="G178">
        <f t="shared" si="51"/>
        <v>115</v>
      </c>
      <c r="I178">
        <v>2100</v>
      </c>
      <c r="J178" t="s">
        <v>28</v>
      </c>
      <c r="K178">
        <f t="shared" si="52"/>
        <v>117.5</v>
      </c>
      <c r="L178" cm="1">
        <f t="array" ref="L178">STOWA2024_JAARROND_T(A178*60,K178,I178,J178,"")</f>
        <v>5.7196527620173443</v>
      </c>
      <c r="M178">
        <f t="shared" si="53"/>
        <v>0.17483578839623404</v>
      </c>
    </row>
    <row r="179" spans="1:13" x14ac:dyDescent="0.3">
      <c r="A179">
        <v>216</v>
      </c>
      <c r="B179">
        <f t="shared" si="50"/>
        <v>4.487710408602022E-2</v>
      </c>
      <c r="C179">
        <f t="shared" si="46"/>
        <v>4.487710408602022E-2</v>
      </c>
      <c r="D179" t="s">
        <v>33</v>
      </c>
      <c r="E179" t="s">
        <v>21</v>
      </c>
      <c r="F179">
        <v>1</v>
      </c>
      <c r="G179">
        <f t="shared" si="51"/>
        <v>120</v>
      </c>
      <c r="I179">
        <v>2100</v>
      </c>
      <c r="J179" t="s">
        <v>28</v>
      </c>
      <c r="K179">
        <f t="shared" si="52"/>
        <v>122.5</v>
      </c>
      <c r="L179" cm="1">
        <f t="array" ref="L179">STOWA2024_JAARROND_T(A179*60,K179,I179,J179,"")</f>
        <v>7.6947531848889854</v>
      </c>
      <c r="M179">
        <f t="shared" si="53"/>
        <v>0.12995868431021382</v>
      </c>
    </row>
    <row r="180" spans="1:13" x14ac:dyDescent="0.3">
      <c r="A180">
        <v>216</v>
      </c>
      <c r="B180">
        <f t="shared" si="50"/>
        <v>3.3486792028592172E-2</v>
      </c>
      <c r="C180">
        <f t="shared" si="46"/>
        <v>3.3486792028592172E-2</v>
      </c>
      <c r="D180" t="s">
        <v>33</v>
      </c>
      <c r="E180" t="s">
        <v>21</v>
      </c>
      <c r="F180">
        <v>1</v>
      </c>
      <c r="G180">
        <f t="shared" si="51"/>
        <v>125</v>
      </c>
      <c r="I180">
        <v>2100</v>
      </c>
      <c r="J180" t="s">
        <v>28</v>
      </c>
      <c r="K180">
        <f t="shared" si="52"/>
        <v>127.5</v>
      </c>
      <c r="L180" cm="1">
        <f t="array" ref="L180">STOWA2024_JAARROND_T(A180*60,K180,I180,J180,"")</f>
        <v>10.365713539450338</v>
      </c>
      <c r="M180">
        <f t="shared" si="53"/>
        <v>9.6471892281621646E-2</v>
      </c>
    </row>
    <row r="181" spans="1:13" x14ac:dyDescent="0.3">
      <c r="A181">
        <v>216</v>
      </c>
      <c r="B181">
        <f t="shared" si="50"/>
        <v>2.4955055793905903E-2</v>
      </c>
      <c r="C181">
        <f t="shared" si="46"/>
        <v>2.4955055793905903E-2</v>
      </c>
      <c r="D181" t="s">
        <v>33</v>
      </c>
      <c r="E181" t="s">
        <v>21</v>
      </c>
      <c r="F181">
        <v>1</v>
      </c>
      <c r="G181">
        <f t="shared" si="51"/>
        <v>130</v>
      </c>
      <c r="I181">
        <v>2100</v>
      </c>
      <c r="J181" t="s">
        <v>28</v>
      </c>
      <c r="K181">
        <f t="shared" si="52"/>
        <v>132.5</v>
      </c>
      <c r="L181" cm="1">
        <f t="array" ref="L181">STOWA2024_JAARROND_T(A181*60,K181,I181,J181,"")</f>
        <v>13.982721399761122</v>
      </c>
      <c r="M181">
        <f t="shared" si="53"/>
        <v>7.1516836487715743E-2</v>
      </c>
    </row>
    <row r="182" spans="1:13" x14ac:dyDescent="0.3">
      <c r="A182">
        <v>216</v>
      </c>
      <c r="B182">
        <f t="shared" si="50"/>
        <v>1.8572139144298762E-2</v>
      </c>
      <c r="C182">
        <f t="shared" si="46"/>
        <v>1.8572139144298762E-2</v>
      </c>
      <c r="D182" t="s">
        <v>33</v>
      </c>
      <c r="E182" t="s">
        <v>21</v>
      </c>
      <c r="F182">
        <v>1</v>
      </c>
      <c r="G182">
        <f t="shared" si="51"/>
        <v>135</v>
      </c>
      <c r="I182">
        <v>2100</v>
      </c>
      <c r="J182" t="s">
        <v>28</v>
      </c>
      <c r="K182">
        <f t="shared" si="52"/>
        <v>137.5</v>
      </c>
      <c r="L182" cm="1">
        <f t="array" ref="L182">STOWA2024_JAARROND_T(A182*60,K182,I182,J182,"")</f>
        <v>18.887632759776984</v>
      </c>
      <c r="M182">
        <f t="shared" si="53"/>
        <v>5.2944697343416981E-2</v>
      </c>
    </row>
    <row r="183" spans="1:13" x14ac:dyDescent="0.3">
      <c r="A183">
        <v>216</v>
      </c>
      <c r="B183">
        <f t="shared" si="50"/>
        <v>1.3803157628655631E-2</v>
      </c>
      <c r="C183">
        <f t="shared" si="46"/>
        <v>1.3803157628655631E-2</v>
      </c>
      <c r="D183" t="s">
        <v>33</v>
      </c>
      <c r="E183" t="s">
        <v>21</v>
      </c>
      <c r="F183">
        <v>1</v>
      </c>
      <c r="G183">
        <f t="shared" si="51"/>
        <v>140</v>
      </c>
      <c r="I183">
        <v>2100</v>
      </c>
      <c r="J183" t="s">
        <v>28</v>
      </c>
      <c r="K183">
        <f t="shared" si="52"/>
        <v>142.5</v>
      </c>
      <c r="L183" cm="1">
        <f t="array" ref="L183">STOWA2024_JAARROND_T(A183*60,K183,I183,J183,"")</f>
        <v>25.548305132791508</v>
      </c>
      <c r="M183">
        <f t="shared" si="53"/>
        <v>3.914153971476135E-2</v>
      </c>
    </row>
    <row r="184" spans="1:13" x14ac:dyDescent="0.3">
      <c r="A184">
        <v>216</v>
      </c>
      <c r="B184">
        <f t="shared" si="50"/>
        <v>1.024497016255526E-2</v>
      </c>
      <c r="C184">
        <f t="shared" si="46"/>
        <v>1.024497016255526E-2</v>
      </c>
      <c r="D184" t="s">
        <v>33</v>
      </c>
      <c r="E184" t="s">
        <v>21</v>
      </c>
      <c r="F184">
        <v>1</v>
      </c>
      <c r="G184">
        <f t="shared" si="51"/>
        <v>145</v>
      </c>
      <c r="I184">
        <v>2100</v>
      </c>
      <c r="J184" t="s">
        <v>28</v>
      </c>
      <c r="K184">
        <f t="shared" si="52"/>
        <v>147.5</v>
      </c>
      <c r="L184" cm="1">
        <f t="array" ref="L184">STOWA2024_JAARROND_T(A184*60,K184,I184,J184,"")</f>
        <v>34.606183899903634</v>
      </c>
      <c r="M184">
        <f t="shared" si="53"/>
        <v>2.889656955220609E-2</v>
      </c>
    </row>
    <row r="185" spans="1:13" x14ac:dyDescent="0.3">
      <c r="A185">
        <v>216</v>
      </c>
      <c r="B185">
        <f t="shared" si="50"/>
        <v>7.5932311809514125E-3</v>
      </c>
      <c r="C185">
        <f t="shared" si="46"/>
        <v>7.5932311809514125E-3</v>
      </c>
      <c r="D185" t="s">
        <v>33</v>
      </c>
      <c r="E185" t="s">
        <v>21</v>
      </c>
      <c r="F185">
        <v>1</v>
      </c>
      <c r="G185">
        <f t="shared" si="51"/>
        <v>150</v>
      </c>
      <c r="I185">
        <v>2100</v>
      </c>
      <c r="J185" t="s">
        <v>28</v>
      </c>
      <c r="K185">
        <f t="shared" si="52"/>
        <v>152.5</v>
      </c>
      <c r="L185" cm="1">
        <f t="array" ref="L185">STOWA2024_JAARROND_T(A185*60,K185,I185,J185,"")</f>
        <v>46.94099969558453</v>
      </c>
      <c r="M185">
        <f t="shared" si="53"/>
        <v>2.1303338371254678E-2</v>
      </c>
    </row>
    <row r="186" spans="1:13" x14ac:dyDescent="0.3">
      <c r="A186">
        <v>216</v>
      </c>
      <c r="B186">
        <f t="shared" si="50"/>
        <v>5.6201787901299129E-3</v>
      </c>
      <c r="C186">
        <f t="shared" si="46"/>
        <v>5.6201787901299129E-3</v>
      </c>
      <c r="D186" t="s">
        <v>33</v>
      </c>
      <c r="E186" t="s">
        <v>21</v>
      </c>
      <c r="F186">
        <v>1</v>
      </c>
      <c r="G186">
        <f t="shared" si="51"/>
        <v>155</v>
      </c>
      <c r="I186">
        <v>2100</v>
      </c>
      <c r="J186" t="s">
        <v>28</v>
      </c>
      <c r="K186">
        <f t="shared" si="52"/>
        <v>157.5</v>
      </c>
      <c r="L186" cm="1">
        <f t="array" ref="L186">STOWA2024_JAARROND_T(A186*60,K186,I186,J186,"")</f>
        <v>63.762661779169498</v>
      </c>
      <c r="M186">
        <f t="shared" si="53"/>
        <v>1.5683159581124765E-2</v>
      </c>
    </row>
    <row r="187" spans="1:13" x14ac:dyDescent="0.3">
      <c r="A187">
        <v>216</v>
      </c>
      <c r="B187" s="1">
        <f>M186</f>
        <v>1.5683159581124765E-2</v>
      </c>
      <c r="C187">
        <f t="shared" si="46"/>
        <v>1.5683159581124765E-2</v>
      </c>
      <c r="D187" t="s">
        <v>33</v>
      </c>
      <c r="E187" t="s">
        <v>21</v>
      </c>
      <c r="F187">
        <v>1</v>
      </c>
      <c r="G187">
        <f t="shared" si="51"/>
        <v>160</v>
      </c>
      <c r="I187">
        <v>2100</v>
      </c>
      <c r="J187" t="s">
        <v>28</v>
      </c>
      <c r="K187" s="1">
        <v>999</v>
      </c>
      <c r="L187" cm="1">
        <f t="array" ref="L187">STOWA2024_JAARROND_T(A187*60,K187,I187,J187,"")</f>
        <v>2.4511448214951648E+16</v>
      </c>
      <c r="M187">
        <f>1/L187</f>
        <v>4.0797263027078657E-17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M187"/>
  <sheetViews>
    <sheetView workbookViewId="0">
      <selection activeCell="K32" sqref="K32:K3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725.67297248098123</v>
      </c>
      <c r="C2">
        <f>B2</f>
        <v>725.67297248098123</v>
      </c>
      <c r="D2" t="s">
        <v>33</v>
      </c>
      <c r="E2" t="s">
        <v>19</v>
      </c>
      <c r="F2">
        <v>1</v>
      </c>
      <c r="G2">
        <v>10</v>
      </c>
      <c r="I2">
        <v>2100</v>
      </c>
      <c r="J2" t="s">
        <v>28</v>
      </c>
      <c r="K2" s="1">
        <v>12.5</v>
      </c>
      <c r="L2" cm="1">
        <f t="array" ref="L2">STOWA2024_NDJF_T(A2*60,K2,I2,J2,"")</f>
        <v>0.20716683218812115</v>
      </c>
      <c r="M2">
        <f>1/L2</f>
        <v>4.827027519018749</v>
      </c>
    </row>
    <row r="3" spans="1:13" x14ac:dyDescent="0.3">
      <c r="A3">
        <v>12</v>
      </c>
      <c r="B3">
        <f t="shared" ref="B3:B7" si="0">M2-M3</f>
        <v>2.8733796375681449</v>
      </c>
      <c r="C3">
        <f t="shared" ref="C3:C32" si="1">B3</f>
        <v>2.8733796375681449</v>
      </c>
      <c r="D3" t="s">
        <v>33</v>
      </c>
      <c r="E3" t="s">
        <v>19</v>
      </c>
      <c r="F3">
        <v>1</v>
      </c>
      <c r="G3">
        <f t="shared" ref="G3:G7" si="2">G2+5</f>
        <v>15</v>
      </c>
      <c r="I3">
        <v>2100</v>
      </c>
      <c r="J3" t="s">
        <v>28</v>
      </c>
      <c r="K3">
        <f t="shared" ref="K3:K7" si="3">AVERAGE(G3:G4)</f>
        <v>17.5</v>
      </c>
      <c r="L3" cm="1">
        <f t="array" ref="L3">STOWA2024_NDJF_T(A3*60,K3,I3,J3,"")</f>
        <v>0.51186296645099094</v>
      </c>
      <c r="M3">
        <f t="shared" ref="M3:M7" si="4">1/L3</f>
        <v>1.953647881450604</v>
      </c>
    </row>
    <row r="4" spans="1:13" x14ac:dyDescent="0.3">
      <c r="A4">
        <v>12</v>
      </c>
      <c r="B4">
        <f t="shared" si="0"/>
        <v>1.1441048623708618</v>
      </c>
      <c r="C4">
        <f t="shared" si="1"/>
        <v>1.1441048623708618</v>
      </c>
      <c r="D4" t="s">
        <v>33</v>
      </c>
      <c r="E4" t="s">
        <v>19</v>
      </c>
      <c r="F4">
        <v>1</v>
      </c>
      <c r="G4">
        <f t="shared" si="2"/>
        <v>20</v>
      </c>
      <c r="I4">
        <v>2100</v>
      </c>
      <c r="J4" t="s">
        <v>28</v>
      </c>
      <c r="K4">
        <f t="shared" si="3"/>
        <v>22.5</v>
      </c>
      <c r="L4" cm="1">
        <f t="array" ref="L4">STOWA2024_NDJF_T(A4*60,K4,I4,J4,"")</f>
        <v>1.2352648054908337</v>
      </c>
      <c r="M4">
        <f t="shared" si="4"/>
        <v>0.80954301907974213</v>
      </c>
    </row>
    <row r="5" spans="1:13" x14ac:dyDescent="0.3">
      <c r="A5">
        <v>12</v>
      </c>
      <c r="B5">
        <f t="shared" si="0"/>
        <v>0.46648148428042024</v>
      </c>
      <c r="C5">
        <f t="shared" si="1"/>
        <v>0.46648148428042024</v>
      </c>
      <c r="D5" t="s">
        <v>33</v>
      </c>
      <c r="E5" t="s">
        <v>19</v>
      </c>
      <c r="F5">
        <v>1</v>
      </c>
      <c r="G5">
        <f t="shared" si="2"/>
        <v>25</v>
      </c>
      <c r="I5">
        <v>2100</v>
      </c>
      <c r="J5" t="s">
        <v>28</v>
      </c>
      <c r="K5">
        <f t="shared" si="3"/>
        <v>27.5</v>
      </c>
      <c r="L5" cm="1">
        <f t="array" ref="L5">STOWA2024_NDJF_T(A5*60,K5,I5,J5,"")</f>
        <v>2.9149289516965591</v>
      </c>
      <c r="M5">
        <f t="shared" si="4"/>
        <v>0.34306153479932189</v>
      </c>
    </row>
    <row r="6" spans="1:13" x14ac:dyDescent="0.3">
      <c r="A6">
        <v>12</v>
      </c>
      <c r="B6">
        <f t="shared" si="0"/>
        <v>0.19456013780585996</v>
      </c>
      <c r="C6">
        <f t="shared" si="1"/>
        <v>0.19456013780585996</v>
      </c>
      <c r="D6" t="s">
        <v>33</v>
      </c>
      <c r="E6" t="s">
        <v>19</v>
      </c>
      <c r="F6">
        <v>1</v>
      </c>
      <c r="G6">
        <f t="shared" si="2"/>
        <v>30</v>
      </c>
      <c r="I6">
        <v>2100</v>
      </c>
      <c r="J6" t="s">
        <v>28</v>
      </c>
      <c r="K6">
        <f t="shared" si="3"/>
        <v>32.5</v>
      </c>
      <c r="L6" cm="1">
        <f t="array" ref="L6">STOWA2024_NDJF_T(A6*60,K6,I6,J6,"")</f>
        <v>6.733943385354328</v>
      </c>
      <c r="M6">
        <f t="shared" si="4"/>
        <v>0.14850139699346193</v>
      </c>
    </row>
    <row r="7" spans="1:13" x14ac:dyDescent="0.3">
      <c r="A7">
        <v>12</v>
      </c>
      <c r="B7">
        <f t="shared" si="0"/>
        <v>8.2904609497723769E-2</v>
      </c>
      <c r="C7">
        <f t="shared" si="1"/>
        <v>8.2904609497723769E-2</v>
      </c>
      <c r="D7" t="s">
        <v>33</v>
      </c>
      <c r="E7" t="s">
        <v>19</v>
      </c>
      <c r="F7">
        <v>1</v>
      </c>
      <c r="G7">
        <f t="shared" si="2"/>
        <v>35</v>
      </c>
      <c r="I7">
        <v>2100</v>
      </c>
      <c r="J7" t="s">
        <v>28</v>
      </c>
      <c r="K7">
        <f t="shared" si="3"/>
        <v>37.5</v>
      </c>
      <c r="L7" cm="1">
        <f t="array" ref="L7">STOWA2024_NDJF_T(A7*60,K7,I7,J7,"")</f>
        <v>15.244648986278028</v>
      </c>
      <c r="M7">
        <f t="shared" si="4"/>
        <v>6.5596787495738162E-2</v>
      </c>
    </row>
    <row r="8" spans="1:13" x14ac:dyDescent="0.3">
      <c r="A8">
        <v>12</v>
      </c>
      <c r="B8">
        <f>M7-M8</f>
        <v>3.6056666999950651E-2</v>
      </c>
      <c r="C8">
        <f t="shared" si="1"/>
        <v>3.6056666999950651E-2</v>
      </c>
      <c r="D8" t="s">
        <v>33</v>
      </c>
      <c r="E8" t="s">
        <v>19</v>
      </c>
      <c r="F8">
        <v>1</v>
      </c>
      <c r="G8">
        <f>G7+5</f>
        <v>40</v>
      </c>
      <c r="I8">
        <v>2100</v>
      </c>
      <c r="J8" t="s">
        <v>28</v>
      </c>
      <c r="K8">
        <f>AVERAGE(G8:G9)</f>
        <v>42.5</v>
      </c>
      <c r="L8" cm="1">
        <f t="array" ref="L8">STOWA2024_NDJF_T(A8*60,K8,I8,J8,"")</f>
        <v>33.85226543482117</v>
      </c>
      <c r="M8">
        <f>1/L8</f>
        <v>2.9540120495787511E-2</v>
      </c>
    </row>
    <row r="9" spans="1:13" x14ac:dyDescent="0.3">
      <c r="A9">
        <v>12</v>
      </c>
      <c r="B9">
        <f t="shared" ref="B9:B31" si="5">M8-M9</f>
        <v>1.5990588054313457E-2</v>
      </c>
      <c r="C9">
        <f t="shared" si="1"/>
        <v>1.5990588054313457E-2</v>
      </c>
      <c r="D9" t="s">
        <v>33</v>
      </c>
      <c r="E9" t="s">
        <v>19</v>
      </c>
      <c r="F9">
        <v>1</v>
      </c>
      <c r="G9">
        <f t="shared" ref="G9:G32" si="6">G8+5</f>
        <v>45</v>
      </c>
      <c r="I9">
        <v>2100</v>
      </c>
      <c r="J9" t="s">
        <v>28</v>
      </c>
      <c r="K9">
        <f t="shared" ref="K9:K31" si="7">AVERAGE(G9:G10)</f>
        <v>47.5</v>
      </c>
      <c r="L9" cm="1">
        <f t="array" ref="L9">STOWA2024_NDJF_T(A9*60,K9,I9,J9,"")</f>
        <v>73.803284675645216</v>
      </c>
      <c r="M9">
        <f t="shared" ref="M9:M31" si="8">1/L9</f>
        <v>1.3549532441474057E-2</v>
      </c>
    </row>
    <row r="10" spans="1:13" x14ac:dyDescent="0.3">
      <c r="A10">
        <v>12</v>
      </c>
      <c r="B10">
        <f t="shared" si="5"/>
        <v>7.2243091815477004E-3</v>
      </c>
      <c r="C10">
        <f t="shared" si="1"/>
        <v>7.2243091815477004E-3</v>
      </c>
      <c r="D10" t="s">
        <v>33</v>
      </c>
      <c r="E10" t="s">
        <v>19</v>
      </c>
      <c r="F10">
        <v>1</v>
      </c>
      <c r="G10">
        <f t="shared" si="6"/>
        <v>50</v>
      </c>
      <c r="I10">
        <v>2100</v>
      </c>
      <c r="J10" t="s">
        <v>28</v>
      </c>
      <c r="K10">
        <f t="shared" si="7"/>
        <v>52.5</v>
      </c>
      <c r="L10" cm="1">
        <f t="array" ref="L10">STOWA2024_NDJF_T(A10*60,K10,I10,J10,"")</f>
        <v>158.09718628202901</v>
      </c>
      <c r="M10">
        <f t="shared" si="8"/>
        <v>6.3252232599263561E-3</v>
      </c>
    </row>
    <row r="11" spans="1:13" x14ac:dyDescent="0.3">
      <c r="A11">
        <v>12</v>
      </c>
      <c r="B11">
        <f t="shared" si="5"/>
        <v>3.3225116465198552E-3</v>
      </c>
      <c r="C11">
        <f t="shared" si="1"/>
        <v>3.3225116465198552E-3</v>
      </c>
      <c r="D11" t="s">
        <v>33</v>
      </c>
      <c r="E11" t="s">
        <v>19</v>
      </c>
      <c r="F11">
        <v>1</v>
      </c>
      <c r="G11">
        <f t="shared" si="6"/>
        <v>55</v>
      </c>
      <c r="I11">
        <v>2100</v>
      </c>
      <c r="J11" t="s">
        <v>28</v>
      </c>
      <c r="K11">
        <f t="shared" si="7"/>
        <v>57.5</v>
      </c>
      <c r="L11" cm="1">
        <f t="array" ref="L11">STOWA2024_NDJF_T(A11*60,K11,I11,J11,"")</f>
        <v>333.03231503658293</v>
      </c>
      <c r="M11">
        <f t="shared" si="8"/>
        <v>3.0027116134065009E-3</v>
      </c>
    </row>
    <row r="12" spans="1:13" x14ac:dyDescent="0.3">
      <c r="A12">
        <v>12</v>
      </c>
      <c r="B12">
        <f t="shared" si="5"/>
        <v>1.5541696672994388E-3</v>
      </c>
      <c r="C12">
        <f t="shared" si="1"/>
        <v>1.5541696672994388E-3</v>
      </c>
      <c r="D12" t="s">
        <v>33</v>
      </c>
      <c r="E12" t="s">
        <v>19</v>
      </c>
      <c r="F12">
        <v>1</v>
      </c>
      <c r="G12">
        <f t="shared" si="6"/>
        <v>60</v>
      </c>
      <c r="I12">
        <v>2100</v>
      </c>
      <c r="J12" t="s">
        <v>28</v>
      </c>
      <c r="K12">
        <f t="shared" si="7"/>
        <v>62.5</v>
      </c>
      <c r="L12" cm="1">
        <f t="array" ref="L12">STOWA2024_NDJF_T(A12*60,K12,I12,J12,"")</f>
        <v>690.34935625266996</v>
      </c>
      <c r="M12">
        <f t="shared" si="8"/>
        <v>1.4485419461070621E-3</v>
      </c>
    </row>
    <row r="13" spans="1:13" x14ac:dyDescent="0.3">
      <c r="A13">
        <v>12</v>
      </c>
      <c r="B13">
        <f t="shared" si="5"/>
        <v>7.389098153646412E-4</v>
      </c>
      <c r="C13">
        <f t="shared" si="1"/>
        <v>7.389098153646412E-4</v>
      </c>
      <c r="D13" t="s">
        <v>33</v>
      </c>
      <c r="E13" t="s">
        <v>19</v>
      </c>
      <c r="F13">
        <v>1</v>
      </c>
      <c r="G13">
        <f t="shared" si="6"/>
        <v>65</v>
      </c>
      <c r="I13">
        <v>2100</v>
      </c>
      <c r="J13" t="s">
        <v>28</v>
      </c>
      <c r="K13">
        <f t="shared" si="7"/>
        <v>67.5</v>
      </c>
      <c r="L13" cm="1">
        <f t="array" ref="L13">STOWA2024_NDJF_T(A13*60,K13,I13,J13,"")</f>
        <v>1409.1808370539743</v>
      </c>
      <c r="M13">
        <f t="shared" si="8"/>
        <v>7.0963213074242088E-4</v>
      </c>
    </row>
    <row r="14" spans="1:13" x14ac:dyDescent="0.3">
      <c r="A14">
        <v>12</v>
      </c>
      <c r="B14">
        <f t="shared" si="5"/>
        <v>3.5681996082473604E-4</v>
      </c>
      <c r="C14">
        <f t="shared" si="1"/>
        <v>3.5681996082473604E-4</v>
      </c>
      <c r="D14" t="s">
        <v>33</v>
      </c>
      <c r="E14" t="s">
        <v>19</v>
      </c>
      <c r="F14">
        <v>1</v>
      </c>
      <c r="G14">
        <f t="shared" si="6"/>
        <v>70</v>
      </c>
      <c r="I14">
        <v>2100</v>
      </c>
      <c r="J14" t="s">
        <v>28</v>
      </c>
      <c r="K14">
        <f t="shared" si="7"/>
        <v>72.5</v>
      </c>
      <c r="L14" cm="1">
        <f t="array" ref="L14">STOWA2024_NDJF_T(A14*60,K14,I14,J14,"")</f>
        <v>2834.3693479544982</v>
      </c>
      <c r="M14">
        <f t="shared" si="8"/>
        <v>3.5281216991768483E-4</v>
      </c>
    </row>
    <row r="15" spans="1:13" x14ac:dyDescent="0.3">
      <c r="A15">
        <v>12</v>
      </c>
      <c r="B15">
        <f t="shared" si="5"/>
        <v>1.7490145512575036E-4</v>
      </c>
      <c r="C15">
        <f t="shared" si="1"/>
        <v>1.7490145512575036E-4</v>
      </c>
      <c r="D15" t="s">
        <v>33</v>
      </c>
      <c r="E15" t="s">
        <v>19</v>
      </c>
      <c r="F15">
        <v>1</v>
      </c>
      <c r="G15">
        <f t="shared" si="6"/>
        <v>75</v>
      </c>
      <c r="I15">
        <v>2100</v>
      </c>
      <c r="J15" t="s">
        <v>28</v>
      </c>
      <c r="K15">
        <f t="shared" si="7"/>
        <v>77.5</v>
      </c>
      <c r="L15" cm="1">
        <f t="array" ref="L15">STOWA2024_NDJF_T(A15*60,K15,I15,J15,"")</f>
        <v>5620.7969327170322</v>
      </c>
      <c r="M15">
        <f t="shared" si="8"/>
        <v>1.7791071479193447E-4</v>
      </c>
    </row>
    <row r="16" spans="1:13" x14ac:dyDescent="0.3">
      <c r="A16">
        <v>12</v>
      </c>
      <c r="B16">
        <f t="shared" si="5"/>
        <v>8.696976910884821E-5</v>
      </c>
      <c r="C16">
        <f t="shared" si="1"/>
        <v>8.696976910884821E-5</v>
      </c>
      <c r="D16" t="s">
        <v>33</v>
      </c>
      <c r="E16" t="s">
        <v>19</v>
      </c>
      <c r="F16">
        <v>1</v>
      </c>
      <c r="G16">
        <f t="shared" si="6"/>
        <v>80</v>
      </c>
      <c r="I16">
        <v>2100</v>
      </c>
      <c r="J16" t="s">
        <v>28</v>
      </c>
      <c r="K16">
        <f t="shared" si="7"/>
        <v>82.5</v>
      </c>
      <c r="L16" cm="1">
        <f t="array" ref="L16">STOWA2024_NDJF_T(A16*60,K16,I16,J16,"")</f>
        <v>10996.146922474614</v>
      </c>
      <c r="M16">
        <f t="shared" si="8"/>
        <v>9.0940945683086263E-5</v>
      </c>
    </row>
    <row r="17" spans="1:13" x14ac:dyDescent="0.3">
      <c r="A17">
        <v>12</v>
      </c>
      <c r="B17">
        <f t="shared" si="5"/>
        <v>4.3843607082669915E-5</v>
      </c>
      <c r="C17">
        <f t="shared" si="1"/>
        <v>4.3843607082669915E-5</v>
      </c>
      <c r="D17" t="s">
        <v>33</v>
      </c>
      <c r="E17" t="s">
        <v>19</v>
      </c>
      <c r="F17">
        <v>1</v>
      </c>
      <c r="G17">
        <f t="shared" si="6"/>
        <v>85</v>
      </c>
      <c r="I17">
        <v>2100</v>
      </c>
      <c r="J17" t="s">
        <v>28</v>
      </c>
      <c r="K17">
        <f t="shared" si="7"/>
        <v>87.5</v>
      </c>
      <c r="L17" cm="1">
        <f t="array" ref="L17">STOWA2024_NDJF_T(A17*60,K17,I17,J17,"")</f>
        <v>21232.622260977605</v>
      </c>
      <c r="M17">
        <f t="shared" si="8"/>
        <v>4.7097338600416348E-5</v>
      </c>
    </row>
    <row r="18" spans="1:13" x14ac:dyDescent="0.3">
      <c r="A18">
        <v>12</v>
      </c>
      <c r="B18">
        <f t="shared" si="5"/>
        <v>2.2397971940872114E-5</v>
      </c>
      <c r="C18">
        <f t="shared" si="1"/>
        <v>2.2397971940872114E-5</v>
      </c>
      <c r="D18" t="s">
        <v>33</v>
      </c>
      <c r="E18" t="s">
        <v>19</v>
      </c>
      <c r="F18">
        <v>1</v>
      </c>
      <c r="G18">
        <f t="shared" si="6"/>
        <v>90</v>
      </c>
      <c r="I18">
        <v>2100</v>
      </c>
      <c r="J18" t="s">
        <v>28</v>
      </c>
      <c r="K18">
        <f t="shared" si="7"/>
        <v>92.5</v>
      </c>
      <c r="L18" cm="1">
        <f t="array" ref="L18">STOWA2024_NDJF_T(A18*60,K18,I18,J18,"")</f>
        <v>40486.868096011844</v>
      </c>
      <c r="M18">
        <f t="shared" si="8"/>
        <v>2.4699366659544234E-5</v>
      </c>
    </row>
    <row r="19" spans="1:13" x14ac:dyDescent="0.3">
      <c r="A19">
        <v>12</v>
      </c>
      <c r="B19">
        <f t="shared" si="5"/>
        <v>1.1588592501121299E-5</v>
      </c>
      <c r="C19">
        <f t="shared" si="1"/>
        <v>1.1588592501121299E-5</v>
      </c>
      <c r="D19" t="s">
        <v>33</v>
      </c>
      <c r="E19" t="s">
        <v>19</v>
      </c>
      <c r="F19">
        <v>1</v>
      </c>
      <c r="G19">
        <f t="shared" si="6"/>
        <v>95</v>
      </c>
      <c r="I19">
        <v>2100</v>
      </c>
      <c r="J19" t="s">
        <v>28</v>
      </c>
      <c r="K19">
        <f t="shared" si="7"/>
        <v>97.5</v>
      </c>
      <c r="L19" cm="1">
        <f t="array" ref="L19">STOWA2024_NDJF_T(A19*60,K19,I19,J19,"")</f>
        <v>76273.146643865897</v>
      </c>
      <c r="M19">
        <f t="shared" si="8"/>
        <v>1.3110774158422934E-5</v>
      </c>
    </row>
    <row r="20" spans="1:13" x14ac:dyDescent="0.3">
      <c r="A20">
        <v>12</v>
      </c>
      <c r="B20">
        <f t="shared" si="5"/>
        <v>6.0698347423149505E-6</v>
      </c>
      <c r="C20">
        <f t="shared" si="1"/>
        <v>6.0698347423149505E-6</v>
      </c>
      <c r="D20" t="s">
        <v>33</v>
      </c>
      <c r="E20" t="s">
        <v>19</v>
      </c>
      <c r="F20">
        <v>1</v>
      </c>
      <c r="G20">
        <f t="shared" si="6"/>
        <v>100</v>
      </c>
      <c r="I20">
        <v>2100</v>
      </c>
      <c r="J20" t="s">
        <v>28</v>
      </c>
      <c r="K20">
        <f t="shared" si="7"/>
        <v>102.5</v>
      </c>
      <c r="L20" cm="1">
        <f t="array" ref="L20">STOWA2024_NDJF_T(A20*60,K20,I20,J20,"")</f>
        <v>142026.50255905333</v>
      </c>
      <c r="M20">
        <f t="shared" si="8"/>
        <v>7.0409394161079836E-6</v>
      </c>
    </row>
    <row r="21" spans="1:13" x14ac:dyDescent="0.3">
      <c r="A21">
        <v>12</v>
      </c>
      <c r="B21">
        <f t="shared" si="5"/>
        <v>3.2170107518273653E-6</v>
      </c>
      <c r="C21">
        <f t="shared" si="1"/>
        <v>3.2170107518273653E-6</v>
      </c>
      <c r="D21" t="s">
        <v>33</v>
      </c>
      <c r="E21" t="s">
        <v>19</v>
      </c>
      <c r="F21">
        <v>1</v>
      </c>
      <c r="G21">
        <f t="shared" si="6"/>
        <v>105</v>
      </c>
      <c r="I21">
        <v>2100</v>
      </c>
      <c r="J21" t="s">
        <v>28</v>
      </c>
      <c r="K21">
        <f t="shared" si="7"/>
        <v>107.5</v>
      </c>
      <c r="L21" cm="1">
        <f t="array" ref="L21">STOWA2024_NDJF_T(A21*60,K21,I21,J21,"")</f>
        <v>261511.15457278705</v>
      </c>
      <c r="M21">
        <f t="shared" si="8"/>
        <v>3.8239286642806184E-6</v>
      </c>
    </row>
    <row r="22" spans="1:13" x14ac:dyDescent="0.3">
      <c r="A22">
        <v>12</v>
      </c>
      <c r="B22">
        <f t="shared" si="5"/>
        <v>1.7245405036369694E-6</v>
      </c>
      <c r="C22">
        <f t="shared" si="1"/>
        <v>1.7245405036369694E-6</v>
      </c>
      <c r="D22" t="s">
        <v>33</v>
      </c>
      <c r="E22" t="s">
        <v>19</v>
      </c>
      <c r="F22">
        <v>1</v>
      </c>
      <c r="G22">
        <f t="shared" si="6"/>
        <v>110</v>
      </c>
      <c r="I22">
        <v>2100</v>
      </c>
      <c r="J22" t="s">
        <v>28</v>
      </c>
      <c r="K22">
        <f t="shared" si="7"/>
        <v>112.5</v>
      </c>
      <c r="L22" cm="1">
        <f t="array" ref="L22">STOWA2024_NDJF_T(A22*60,K22,I22,J22,"")</f>
        <v>476329.2557072491</v>
      </c>
      <c r="M22">
        <f t="shared" si="8"/>
        <v>2.0993881606436489E-6</v>
      </c>
    </row>
    <row r="23" spans="1:13" x14ac:dyDescent="0.3">
      <c r="A23">
        <v>12</v>
      </c>
      <c r="B23">
        <f t="shared" si="5"/>
        <v>9.3469464206605075E-7</v>
      </c>
      <c r="C23">
        <f t="shared" si="1"/>
        <v>9.3469464206605075E-7</v>
      </c>
      <c r="D23" t="s">
        <v>33</v>
      </c>
      <c r="E23" t="s">
        <v>19</v>
      </c>
      <c r="F23">
        <v>1</v>
      </c>
      <c r="G23">
        <f t="shared" si="6"/>
        <v>115</v>
      </c>
      <c r="I23">
        <v>2100</v>
      </c>
      <c r="J23" t="s">
        <v>28</v>
      </c>
      <c r="K23">
        <f t="shared" si="7"/>
        <v>117.5</v>
      </c>
      <c r="L23" cm="1">
        <f t="array" ref="L23">STOWA2024_NDJF_T(A23*60,K23,I23,J23,"")</f>
        <v>858594.97288288083</v>
      </c>
      <c r="M23">
        <f t="shared" si="8"/>
        <v>1.1646935185775982E-6</v>
      </c>
    </row>
    <row r="24" spans="1:13" x14ac:dyDescent="0.3">
      <c r="A24">
        <v>12</v>
      </c>
      <c r="B24">
        <f t="shared" si="5"/>
        <v>5.1198586701514845E-7</v>
      </c>
      <c r="C24">
        <f t="shared" si="1"/>
        <v>5.1198586701514845E-7</v>
      </c>
      <c r="D24" t="s">
        <v>33</v>
      </c>
      <c r="E24" t="s">
        <v>19</v>
      </c>
      <c r="F24">
        <v>1</v>
      </c>
      <c r="G24">
        <f t="shared" si="6"/>
        <v>120</v>
      </c>
      <c r="I24">
        <v>2100</v>
      </c>
      <c r="J24" t="s">
        <v>28</v>
      </c>
      <c r="K24">
        <f t="shared" si="7"/>
        <v>122.5</v>
      </c>
      <c r="L24" cm="1">
        <f t="array" ref="L24">STOWA2024_NDJF_T(A24*60,K24,I24,J24,"")</f>
        <v>1532079.4809225888</v>
      </c>
      <c r="M24">
        <f t="shared" si="8"/>
        <v>6.527076515624497E-7</v>
      </c>
    </row>
    <row r="25" spans="1:13" x14ac:dyDescent="0.3">
      <c r="A25">
        <v>12</v>
      </c>
      <c r="B25">
        <f t="shared" si="5"/>
        <v>2.8333724614296472E-7</v>
      </c>
      <c r="C25">
        <f t="shared" si="1"/>
        <v>2.8333724614296472E-7</v>
      </c>
      <c r="D25" t="s">
        <v>33</v>
      </c>
      <c r="E25" t="s">
        <v>19</v>
      </c>
      <c r="F25">
        <v>1</v>
      </c>
      <c r="G25">
        <f t="shared" si="6"/>
        <v>125</v>
      </c>
      <c r="I25">
        <v>2100</v>
      </c>
      <c r="J25" t="s">
        <v>28</v>
      </c>
      <c r="K25">
        <f t="shared" si="7"/>
        <v>127.5</v>
      </c>
      <c r="L25" cm="1">
        <f t="array" ref="L25">STOWA2024_NDJF_T(A25*60,K25,I25,J25,"")</f>
        <v>2707309.4793946049</v>
      </c>
      <c r="M25">
        <f t="shared" si="8"/>
        <v>3.6937040541948499E-7</v>
      </c>
    </row>
    <row r="26" spans="1:13" x14ac:dyDescent="0.3">
      <c r="A26">
        <v>12</v>
      </c>
      <c r="B26">
        <f t="shared" si="5"/>
        <v>1.5836276764544292E-7</v>
      </c>
      <c r="C26">
        <f t="shared" si="1"/>
        <v>1.5836276764544292E-7</v>
      </c>
      <c r="D26" t="s">
        <v>33</v>
      </c>
      <c r="E26" t="s">
        <v>19</v>
      </c>
      <c r="F26">
        <v>1</v>
      </c>
      <c r="G26">
        <f t="shared" si="6"/>
        <v>130</v>
      </c>
      <c r="I26">
        <v>2100</v>
      </c>
      <c r="J26" t="s">
        <v>28</v>
      </c>
      <c r="K26">
        <f t="shared" si="7"/>
        <v>132.5</v>
      </c>
      <c r="L26" cm="1">
        <f t="array" ref="L26">STOWA2024_NDJF_T(A26*60,K26,I26,J26,"")</f>
        <v>4739164.9446872249</v>
      </c>
      <c r="M26">
        <f t="shared" si="8"/>
        <v>2.1100763777404207E-7</v>
      </c>
    </row>
    <row r="27" spans="1:13" x14ac:dyDescent="0.3">
      <c r="A27">
        <v>12</v>
      </c>
      <c r="B27">
        <f t="shared" si="5"/>
        <v>8.9361884235587476E-8</v>
      </c>
      <c r="C27">
        <f t="shared" si="1"/>
        <v>8.9361884235587476E-8</v>
      </c>
      <c r="D27" t="s">
        <v>33</v>
      </c>
      <c r="E27" t="s">
        <v>19</v>
      </c>
      <c r="F27">
        <v>1</v>
      </c>
      <c r="G27">
        <f t="shared" si="6"/>
        <v>135</v>
      </c>
      <c r="I27">
        <v>2100</v>
      </c>
      <c r="J27" t="s">
        <v>28</v>
      </c>
      <c r="K27">
        <f t="shared" si="7"/>
        <v>137.5</v>
      </c>
      <c r="L27" cm="1">
        <f t="array" ref="L27">STOWA2024_NDJF_T(A27*60,K27,I27,J27,"")</f>
        <v>8220591.1091165263</v>
      </c>
      <c r="M27">
        <f t="shared" si="8"/>
        <v>1.2164575353845459E-7</v>
      </c>
    </row>
    <row r="28" spans="1:13" x14ac:dyDescent="0.3">
      <c r="A28">
        <v>12</v>
      </c>
      <c r="B28">
        <f t="shared" si="5"/>
        <v>5.0894443692912667E-8</v>
      </c>
      <c r="C28">
        <f t="shared" si="1"/>
        <v>5.0894443692912667E-8</v>
      </c>
      <c r="D28" t="s">
        <v>33</v>
      </c>
      <c r="E28" t="s">
        <v>19</v>
      </c>
      <c r="F28">
        <v>1</v>
      </c>
      <c r="G28">
        <f t="shared" si="6"/>
        <v>140</v>
      </c>
      <c r="I28">
        <v>2100</v>
      </c>
      <c r="J28" t="s">
        <v>28</v>
      </c>
      <c r="K28">
        <f t="shared" si="7"/>
        <v>142.5</v>
      </c>
      <c r="L28" cm="1">
        <f t="array" ref="L28">STOWA2024_NDJF_T(A28*60,K28,I28,J28,"")</f>
        <v>14134013.945227481</v>
      </c>
      <c r="M28">
        <f t="shared" si="8"/>
        <v>7.0751309845541923E-8</v>
      </c>
    </row>
    <row r="29" spans="1:13" x14ac:dyDescent="0.3">
      <c r="A29">
        <v>12</v>
      </c>
      <c r="B29">
        <f t="shared" si="5"/>
        <v>2.9247944240528863E-8</v>
      </c>
      <c r="C29">
        <f t="shared" si="1"/>
        <v>2.9247944240528863E-8</v>
      </c>
      <c r="D29" t="s">
        <v>33</v>
      </c>
      <c r="E29" t="s">
        <v>19</v>
      </c>
      <c r="F29">
        <v>1</v>
      </c>
      <c r="G29">
        <f t="shared" si="6"/>
        <v>145</v>
      </c>
      <c r="I29">
        <v>2100</v>
      </c>
      <c r="J29" t="s">
        <v>28</v>
      </c>
      <c r="K29">
        <f t="shared" si="7"/>
        <v>147.5</v>
      </c>
      <c r="L29" cm="1">
        <f t="array" ref="L29">STOWA2024_NDJF_T(A29*60,K29,I29,J29,"")</f>
        <v>24094431.509892132</v>
      </c>
      <c r="M29">
        <f t="shared" si="8"/>
        <v>4.150336560501306E-8</v>
      </c>
    </row>
    <row r="30" spans="1:13" x14ac:dyDescent="0.3">
      <c r="A30">
        <v>12</v>
      </c>
      <c r="B30">
        <f t="shared" si="5"/>
        <v>1.6954511763864954E-8</v>
      </c>
      <c r="C30">
        <f t="shared" si="1"/>
        <v>1.6954511763864954E-8</v>
      </c>
      <c r="D30" t="s">
        <v>33</v>
      </c>
      <c r="E30" t="s">
        <v>19</v>
      </c>
      <c r="F30">
        <v>1</v>
      </c>
      <c r="G30">
        <f t="shared" si="6"/>
        <v>150</v>
      </c>
      <c r="I30">
        <v>2100</v>
      </c>
      <c r="J30" t="s">
        <v>28</v>
      </c>
      <c r="K30">
        <f t="shared" si="7"/>
        <v>152.5</v>
      </c>
      <c r="L30" cm="1">
        <f t="array" ref="L30">STOWA2024_NDJF_T(A30*60,K30,I30,J30,"")</f>
        <v>40735099.343979463</v>
      </c>
      <c r="M30">
        <f t="shared" si="8"/>
        <v>2.4548853841148106E-8</v>
      </c>
    </row>
    <row r="31" spans="1:13" x14ac:dyDescent="0.3">
      <c r="A31">
        <v>12</v>
      </c>
      <c r="B31">
        <f t="shared" si="5"/>
        <v>9.9113151094067589E-9</v>
      </c>
      <c r="C31">
        <f t="shared" si="1"/>
        <v>9.9113151094067589E-9</v>
      </c>
      <c r="D31" t="s">
        <v>33</v>
      </c>
      <c r="E31" t="s">
        <v>19</v>
      </c>
      <c r="F31">
        <v>1</v>
      </c>
      <c r="G31">
        <f t="shared" si="6"/>
        <v>155</v>
      </c>
      <c r="I31">
        <v>2100</v>
      </c>
      <c r="J31" t="s">
        <v>28</v>
      </c>
      <c r="K31">
        <f t="shared" si="7"/>
        <v>157.5</v>
      </c>
      <c r="L31" cm="1">
        <f t="array" ref="L31">STOWA2024_NDJF_T(A31*60,K31,I31,J31,"")</f>
        <v>68317496.426602826</v>
      </c>
      <c r="M31">
        <f t="shared" si="8"/>
        <v>1.4637538731741347E-8</v>
      </c>
    </row>
    <row r="32" spans="1:13" x14ac:dyDescent="0.3">
      <c r="A32">
        <v>12</v>
      </c>
      <c r="B32" s="1">
        <f>M31</f>
        <v>1.4637538731741347E-8</v>
      </c>
      <c r="C32">
        <f t="shared" si="1"/>
        <v>1.4637538731741347E-8</v>
      </c>
      <c r="D32" t="s">
        <v>33</v>
      </c>
      <c r="E32" t="s">
        <v>19</v>
      </c>
      <c r="F32">
        <v>1</v>
      </c>
      <c r="G32">
        <f t="shared" si="6"/>
        <v>160</v>
      </c>
      <c r="I32">
        <v>2100</v>
      </c>
      <c r="J32" t="s">
        <v>28</v>
      </c>
      <c r="K32" s="1">
        <v>333</v>
      </c>
      <c r="L32" cm="1">
        <f t="array" ref="L32">STOWA2024_NDJF_T(A32*60,K32,I32,J32,"")</f>
        <v>127771128276660.03</v>
      </c>
      <c r="M32">
        <f>1/L32</f>
        <v>7.8264942439478338E-15</v>
      </c>
    </row>
    <row r="33" spans="1:13" x14ac:dyDescent="0.3">
      <c r="A33">
        <v>24</v>
      </c>
      <c r="B33" s="1">
        <f>365.25*24/A33 - M33</f>
        <v>351.53963547372757</v>
      </c>
      <c r="C33">
        <f>B33</f>
        <v>351.53963547372757</v>
      </c>
      <c r="D33" t="s">
        <v>33</v>
      </c>
      <c r="E33" t="s">
        <v>19</v>
      </c>
      <c r="F33">
        <v>1</v>
      </c>
      <c r="G33">
        <v>10</v>
      </c>
      <c r="I33">
        <v>2100</v>
      </c>
      <c r="J33" t="s">
        <v>28</v>
      </c>
      <c r="K33" s="1">
        <v>12.5</v>
      </c>
      <c r="L33" cm="1">
        <f t="array" ref="L33">STOWA2024_NDJF_T(A33*60,K33,I33,J33,"")</f>
        <v>7.2937520959691041E-2</v>
      </c>
      <c r="M33">
        <f>1/L33</f>
        <v>13.710364526272432</v>
      </c>
    </row>
    <row r="34" spans="1:13" x14ac:dyDescent="0.3">
      <c r="A34">
        <v>24</v>
      </c>
      <c r="B34">
        <f t="shared" ref="B34:B38" si="9">M33-M34</f>
        <v>8.0580813915429061</v>
      </c>
      <c r="C34">
        <f t="shared" ref="C34:C63" si="10">B34</f>
        <v>8.0580813915429061</v>
      </c>
      <c r="D34" t="s">
        <v>33</v>
      </c>
      <c r="E34" t="s">
        <v>19</v>
      </c>
      <c r="F34">
        <v>1</v>
      </c>
      <c r="G34">
        <f t="shared" ref="G34:G38" si="11">G33+5</f>
        <v>15</v>
      </c>
      <c r="I34">
        <v>2100</v>
      </c>
      <c r="J34" t="s">
        <v>28</v>
      </c>
      <c r="K34">
        <f t="shared" ref="K34:K38" si="12">AVERAGE(G34:G35)</f>
        <v>17.5</v>
      </c>
      <c r="L34" cm="1">
        <f t="array" ref="L34">STOWA2024_NDJF_T(A34*60,K34,I34,J34,"")</f>
        <v>0.17691965815648267</v>
      </c>
      <c r="M34">
        <f t="shared" ref="M34:M38" si="13">1/L34</f>
        <v>5.6522831347295259</v>
      </c>
    </row>
    <row r="35" spans="1:13" x14ac:dyDescent="0.3">
      <c r="A35">
        <v>24</v>
      </c>
      <c r="B35">
        <f t="shared" si="9"/>
        <v>3.1931743549437797</v>
      </c>
      <c r="C35">
        <f t="shared" si="10"/>
        <v>3.1931743549437797</v>
      </c>
      <c r="D35" t="s">
        <v>33</v>
      </c>
      <c r="E35" t="s">
        <v>19</v>
      </c>
      <c r="F35">
        <v>1</v>
      </c>
      <c r="G35">
        <f t="shared" si="11"/>
        <v>20</v>
      </c>
      <c r="I35">
        <v>2100</v>
      </c>
      <c r="J35" t="s">
        <v>28</v>
      </c>
      <c r="K35">
        <f t="shared" si="12"/>
        <v>22.5</v>
      </c>
      <c r="L35" cm="1">
        <f t="array" ref="L35">STOWA2024_NDJF_T(A35*60,K35,I35,J35,"")</f>
        <v>0.40665138859254796</v>
      </c>
      <c r="M35">
        <f t="shared" si="13"/>
        <v>2.4591087797857463</v>
      </c>
    </row>
    <row r="36" spans="1:13" x14ac:dyDescent="0.3">
      <c r="A36">
        <v>24</v>
      </c>
      <c r="B36">
        <f t="shared" si="9"/>
        <v>1.3369458705372814</v>
      </c>
      <c r="C36">
        <f t="shared" si="10"/>
        <v>1.3369458705372814</v>
      </c>
      <c r="D36" t="s">
        <v>33</v>
      </c>
      <c r="E36" t="s">
        <v>19</v>
      </c>
      <c r="F36">
        <v>1</v>
      </c>
      <c r="G36">
        <f t="shared" si="11"/>
        <v>25</v>
      </c>
      <c r="I36">
        <v>2100</v>
      </c>
      <c r="J36" t="s">
        <v>28</v>
      </c>
      <c r="K36">
        <f t="shared" si="12"/>
        <v>27.5</v>
      </c>
      <c r="L36" cm="1">
        <f t="array" ref="L36">STOWA2024_NDJF_T(A36*60,K36,I36,J36,"")</f>
        <v>0.89113620826206075</v>
      </c>
      <c r="M36">
        <f t="shared" si="13"/>
        <v>1.1221629092484648</v>
      </c>
    </row>
    <row r="37" spans="1:13" x14ac:dyDescent="0.3">
      <c r="A37">
        <v>24</v>
      </c>
      <c r="B37">
        <f t="shared" si="9"/>
        <v>0.58777302348288663</v>
      </c>
      <c r="C37">
        <f t="shared" si="10"/>
        <v>0.58777302348288663</v>
      </c>
      <c r="D37" t="s">
        <v>33</v>
      </c>
      <c r="E37" t="s">
        <v>19</v>
      </c>
      <c r="F37">
        <v>1</v>
      </c>
      <c r="G37">
        <f t="shared" si="11"/>
        <v>30</v>
      </c>
      <c r="I37">
        <v>2100</v>
      </c>
      <c r="J37" t="s">
        <v>28</v>
      </c>
      <c r="K37">
        <f t="shared" si="12"/>
        <v>32.5</v>
      </c>
      <c r="L37" cm="1">
        <f t="array" ref="L37">STOWA2024_NDJF_T(A37*60,K37,I37,J37,"")</f>
        <v>1.8712929017497755</v>
      </c>
      <c r="M37">
        <f t="shared" si="13"/>
        <v>0.53438988576557822</v>
      </c>
    </row>
    <row r="38" spans="1:13" x14ac:dyDescent="0.3">
      <c r="A38">
        <v>24</v>
      </c>
      <c r="B38">
        <f t="shared" si="9"/>
        <v>0.27005314759874322</v>
      </c>
      <c r="C38">
        <f t="shared" si="10"/>
        <v>0.27005314759874322</v>
      </c>
      <c r="D38" t="s">
        <v>33</v>
      </c>
      <c r="E38" t="s">
        <v>19</v>
      </c>
      <c r="F38">
        <v>1</v>
      </c>
      <c r="G38">
        <f t="shared" si="11"/>
        <v>35</v>
      </c>
      <c r="I38">
        <v>2100</v>
      </c>
      <c r="J38" t="s">
        <v>28</v>
      </c>
      <c r="K38">
        <f t="shared" si="12"/>
        <v>37.5</v>
      </c>
      <c r="L38" cm="1">
        <f t="array" ref="L38">STOWA2024_NDJF_T(A38*60,K38,I38,J38,"")</f>
        <v>3.7830534148789194</v>
      </c>
      <c r="M38">
        <f t="shared" si="13"/>
        <v>0.26433673816683501</v>
      </c>
    </row>
    <row r="39" spans="1:13" x14ac:dyDescent="0.3">
      <c r="A39">
        <v>24</v>
      </c>
      <c r="B39">
        <f>M38-M39</f>
        <v>0.12900591761329708</v>
      </c>
      <c r="C39">
        <f t="shared" si="10"/>
        <v>0.12900591761329708</v>
      </c>
      <c r="D39" t="s">
        <v>33</v>
      </c>
      <c r="E39" t="s">
        <v>19</v>
      </c>
      <c r="F39">
        <v>1</v>
      </c>
      <c r="G39">
        <f>G38+5</f>
        <v>40</v>
      </c>
      <c r="I39">
        <v>2100</v>
      </c>
      <c r="J39" t="s">
        <v>28</v>
      </c>
      <c r="K39">
        <f>AVERAGE(G39:G40)</f>
        <v>42.5</v>
      </c>
      <c r="L39" cm="1">
        <f t="array" ref="L39">STOWA2024_NDJF_T(A39*60,K39,I39,J39,"")</f>
        <v>7.3892997612054838</v>
      </c>
      <c r="M39">
        <f>1/L39</f>
        <v>0.13533082055353793</v>
      </c>
    </row>
    <row r="40" spans="1:13" x14ac:dyDescent="0.3">
      <c r="A40">
        <v>24</v>
      </c>
      <c r="B40">
        <f t="shared" ref="B40:B62" si="14">M39-M40</f>
        <v>6.3850146515111866E-2</v>
      </c>
      <c r="C40">
        <f t="shared" si="10"/>
        <v>6.3850146515111866E-2</v>
      </c>
      <c r="D40" t="s">
        <v>33</v>
      </c>
      <c r="E40" t="s">
        <v>19</v>
      </c>
      <c r="F40">
        <v>1</v>
      </c>
      <c r="G40">
        <f t="shared" ref="G40:G63" si="15">G39+5</f>
        <v>45</v>
      </c>
      <c r="I40">
        <v>2100</v>
      </c>
      <c r="J40" t="s">
        <v>28</v>
      </c>
      <c r="K40">
        <f t="shared" ref="K40:K62" si="16">AVERAGE(G40:G41)</f>
        <v>47.5</v>
      </c>
      <c r="L40" cm="1">
        <f t="array" ref="L40">STOWA2024_NDJF_T(A40*60,K40,I40,J40,"")</f>
        <v>13.989795332126096</v>
      </c>
      <c r="M40">
        <f t="shared" ref="M40:M62" si="17">1/L40</f>
        <v>7.1480674038426062E-2</v>
      </c>
    </row>
    <row r="41" spans="1:13" x14ac:dyDescent="0.3">
      <c r="A41">
        <v>24</v>
      </c>
      <c r="B41">
        <f t="shared" si="14"/>
        <v>3.2636940053887578E-2</v>
      </c>
      <c r="C41">
        <f t="shared" si="10"/>
        <v>3.2636940053887578E-2</v>
      </c>
      <c r="D41" t="s">
        <v>33</v>
      </c>
      <c r="E41" t="s">
        <v>19</v>
      </c>
      <c r="F41">
        <v>1</v>
      </c>
      <c r="G41">
        <f t="shared" si="15"/>
        <v>50</v>
      </c>
      <c r="I41">
        <v>2100</v>
      </c>
      <c r="J41" t="s">
        <v>28</v>
      </c>
      <c r="K41">
        <f t="shared" si="16"/>
        <v>52.5</v>
      </c>
      <c r="L41" cm="1">
        <f t="array" ref="L41">STOWA2024_NDJF_T(A41*60,K41,I41,J41,"")</f>
        <v>25.744177951533807</v>
      </c>
      <c r="M41">
        <f t="shared" si="17"/>
        <v>3.8843733984538484E-2</v>
      </c>
    </row>
    <row r="42" spans="1:13" x14ac:dyDescent="0.3">
      <c r="A42">
        <v>24</v>
      </c>
      <c r="B42">
        <f t="shared" si="14"/>
        <v>1.7179257906678364E-2</v>
      </c>
      <c r="C42">
        <f t="shared" si="10"/>
        <v>1.7179257906678364E-2</v>
      </c>
      <c r="D42" t="s">
        <v>33</v>
      </c>
      <c r="E42" t="s">
        <v>19</v>
      </c>
      <c r="F42">
        <v>1</v>
      </c>
      <c r="G42">
        <f t="shared" si="15"/>
        <v>55</v>
      </c>
      <c r="I42">
        <v>2100</v>
      </c>
      <c r="J42" t="s">
        <v>28</v>
      </c>
      <c r="K42">
        <f t="shared" si="16"/>
        <v>57.5</v>
      </c>
      <c r="L42" cm="1">
        <f t="array" ref="L42">STOWA2024_NDJF_T(A42*60,K42,I42,J42,"")</f>
        <v>46.15851296870013</v>
      </c>
      <c r="M42">
        <f t="shared" si="17"/>
        <v>2.166447607786012E-2</v>
      </c>
    </row>
    <row r="43" spans="1:13" x14ac:dyDescent="0.3">
      <c r="A43">
        <v>24</v>
      </c>
      <c r="B43">
        <f t="shared" si="14"/>
        <v>9.2895926076160991E-3</v>
      </c>
      <c r="C43">
        <f t="shared" si="10"/>
        <v>9.2895926076160991E-3</v>
      </c>
      <c r="D43" t="s">
        <v>33</v>
      </c>
      <c r="E43" t="s">
        <v>19</v>
      </c>
      <c r="F43">
        <v>1</v>
      </c>
      <c r="G43">
        <f t="shared" si="15"/>
        <v>60</v>
      </c>
      <c r="I43">
        <v>2100</v>
      </c>
      <c r="J43" t="s">
        <v>28</v>
      </c>
      <c r="K43">
        <f t="shared" si="16"/>
        <v>62.5</v>
      </c>
      <c r="L43" cm="1">
        <f t="array" ref="L43">STOWA2024_NDJF_T(A43*60,K43,I43,J43,"")</f>
        <v>80.808841748251311</v>
      </c>
      <c r="M43">
        <f t="shared" si="17"/>
        <v>1.2374883470244021E-2</v>
      </c>
    </row>
    <row r="44" spans="1:13" x14ac:dyDescent="0.3">
      <c r="A44">
        <v>24</v>
      </c>
      <c r="B44">
        <f t="shared" si="14"/>
        <v>5.1489991257130359E-3</v>
      </c>
      <c r="C44">
        <f t="shared" si="10"/>
        <v>5.1489991257130359E-3</v>
      </c>
      <c r="D44" t="s">
        <v>33</v>
      </c>
      <c r="E44" t="s">
        <v>19</v>
      </c>
      <c r="F44">
        <v>1</v>
      </c>
      <c r="G44">
        <f t="shared" si="15"/>
        <v>65</v>
      </c>
      <c r="I44">
        <v>2100</v>
      </c>
      <c r="J44" t="s">
        <v>28</v>
      </c>
      <c r="K44">
        <f t="shared" si="16"/>
        <v>67.5</v>
      </c>
      <c r="L44" cm="1">
        <f t="array" ref="L44">STOWA2024_NDJF_T(A44*60,K44,I44,J44,"")</f>
        <v>138.39136530836734</v>
      </c>
      <c r="M44">
        <f t="shared" si="17"/>
        <v>7.2258843445309846E-3</v>
      </c>
    </row>
    <row r="45" spans="1:13" x14ac:dyDescent="0.3">
      <c r="A45">
        <v>24</v>
      </c>
      <c r="B45">
        <f t="shared" si="14"/>
        <v>2.9199732696524941E-3</v>
      </c>
      <c r="C45">
        <f t="shared" si="10"/>
        <v>2.9199732696524941E-3</v>
      </c>
      <c r="D45" t="s">
        <v>33</v>
      </c>
      <c r="E45" t="s">
        <v>19</v>
      </c>
      <c r="F45">
        <v>1</v>
      </c>
      <c r="G45">
        <f t="shared" si="15"/>
        <v>70</v>
      </c>
      <c r="I45">
        <v>2100</v>
      </c>
      <c r="J45" t="s">
        <v>28</v>
      </c>
      <c r="K45">
        <f t="shared" si="16"/>
        <v>72.5</v>
      </c>
      <c r="L45" cm="1">
        <f t="array" ref="L45">STOWA2024_NDJF_T(A45*60,K45,I45,J45,"")</f>
        <v>232.23888803328788</v>
      </c>
      <c r="M45">
        <f t="shared" si="17"/>
        <v>4.3059110748784905E-3</v>
      </c>
    </row>
    <row r="46" spans="1:13" x14ac:dyDescent="0.3">
      <c r="A46">
        <v>24</v>
      </c>
      <c r="B46">
        <f t="shared" si="14"/>
        <v>1.691157390508056E-3</v>
      </c>
      <c r="C46">
        <f t="shared" si="10"/>
        <v>1.691157390508056E-3</v>
      </c>
      <c r="D46" t="s">
        <v>33</v>
      </c>
      <c r="E46" t="s">
        <v>19</v>
      </c>
      <c r="F46">
        <v>1</v>
      </c>
      <c r="G46">
        <f t="shared" si="15"/>
        <v>75</v>
      </c>
      <c r="I46">
        <v>2100</v>
      </c>
      <c r="J46" t="s">
        <v>28</v>
      </c>
      <c r="K46">
        <f t="shared" si="16"/>
        <v>77.5</v>
      </c>
      <c r="L46" cm="1">
        <f t="array" ref="L46">STOWA2024_NDJF_T(A46*60,K46,I46,J46,"")</f>
        <v>382.44520161782441</v>
      </c>
      <c r="M46">
        <f t="shared" si="17"/>
        <v>2.6147536843704345E-3</v>
      </c>
    </row>
    <row r="47" spans="1:13" x14ac:dyDescent="0.3">
      <c r="A47">
        <v>24</v>
      </c>
      <c r="B47">
        <f t="shared" si="14"/>
        <v>9.9887893220196766E-4</v>
      </c>
      <c r="C47">
        <f t="shared" si="10"/>
        <v>9.9887893220196766E-4</v>
      </c>
      <c r="D47" t="s">
        <v>33</v>
      </c>
      <c r="E47" t="s">
        <v>19</v>
      </c>
      <c r="F47">
        <v>1</v>
      </c>
      <c r="G47">
        <f t="shared" si="15"/>
        <v>80</v>
      </c>
      <c r="I47">
        <v>2100</v>
      </c>
      <c r="J47" t="s">
        <v>28</v>
      </c>
      <c r="K47">
        <f t="shared" si="16"/>
        <v>82.5</v>
      </c>
      <c r="L47" cm="1">
        <f t="array" ref="L47">STOWA2024_NDJF_T(A47*60,K47,I47,J47,"")</f>
        <v>618.85984582531717</v>
      </c>
      <c r="M47">
        <f t="shared" si="17"/>
        <v>1.6158747521684668E-3</v>
      </c>
    </row>
    <row r="48" spans="1:13" x14ac:dyDescent="0.3">
      <c r="A48">
        <v>24</v>
      </c>
      <c r="B48">
        <f t="shared" si="14"/>
        <v>6.0084409175860279E-4</v>
      </c>
      <c r="C48">
        <f t="shared" si="10"/>
        <v>6.0084409175860279E-4</v>
      </c>
      <c r="D48" t="s">
        <v>33</v>
      </c>
      <c r="E48" t="s">
        <v>19</v>
      </c>
      <c r="F48">
        <v>1</v>
      </c>
      <c r="G48">
        <f t="shared" si="15"/>
        <v>85</v>
      </c>
      <c r="I48">
        <v>2100</v>
      </c>
      <c r="J48" t="s">
        <v>28</v>
      </c>
      <c r="K48">
        <f t="shared" si="16"/>
        <v>87.5</v>
      </c>
      <c r="L48" cm="1">
        <f t="array" ref="L48">STOWA2024_NDJF_T(A48*60,K48,I48,J48,"")</f>
        <v>985.19191488876322</v>
      </c>
      <c r="M48">
        <f t="shared" si="17"/>
        <v>1.015030660409864E-3</v>
      </c>
    </row>
    <row r="49" spans="1:13" x14ac:dyDescent="0.3">
      <c r="A49">
        <v>24</v>
      </c>
      <c r="B49">
        <f t="shared" si="14"/>
        <v>3.6762057764570149E-4</v>
      </c>
      <c r="C49">
        <f t="shared" si="10"/>
        <v>3.6762057764570149E-4</v>
      </c>
      <c r="D49" t="s">
        <v>33</v>
      </c>
      <c r="E49" t="s">
        <v>19</v>
      </c>
      <c r="F49">
        <v>1</v>
      </c>
      <c r="G49">
        <f t="shared" si="15"/>
        <v>90</v>
      </c>
      <c r="I49">
        <v>2100</v>
      </c>
      <c r="J49" t="s">
        <v>28</v>
      </c>
      <c r="K49">
        <f t="shared" si="16"/>
        <v>92.5</v>
      </c>
      <c r="L49" cm="1">
        <f t="array" ref="L49">STOWA2024_NDJF_T(A49*60,K49,I49,J49,"")</f>
        <v>1544.6160426331796</v>
      </c>
      <c r="M49">
        <f t="shared" si="17"/>
        <v>6.4741008276416256E-4</v>
      </c>
    </row>
    <row r="50" spans="1:13" x14ac:dyDescent="0.3">
      <c r="A50">
        <v>24</v>
      </c>
      <c r="B50">
        <f t="shared" si="14"/>
        <v>2.2852872497711039E-4</v>
      </c>
      <c r="C50">
        <f t="shared" si="10"/>
        <v>2.2852872497711039E-4</v>
      </c>
      <c r="D50" t="s">
        <v>33</v>
      </c>
      <c r="E50" t="s">
        <v>19</v>
      </c>
      <c r="F50">
        <v>1</v>
      </c>
      <c r="G50">
        <f t="shared" si="15"/>
        <v>95</v>
      </c>
      <c r="I50">
        <v>2100</v>
      </c>
      <c r="J50" t="s">
        <v>28</v>
      </c>
      <c r="K50">
        <f t="shared" si="16"/>
        <v>97.5</v>
      </c>
      <c r="L50" cm="1">
        <f t="array" ref="L50">STOWA2024_NDJF_T(A50*60,K50,I50,J50,"")</f>
        <v>2387.3108253921691</v>
      </c>
      <c r="M50">
        <f t="shared" si="17"/>
        <v>4.1888135778705217E-4</v>
      </c>
    </row>
    <row r="51" spans="1:13" x14ac:dyDescent="0.3">
      <c r="A51">
        <v>24</v>
      </c>
      <c r="B51">
        <f t="shared" si="14"/>
        <v>1.4420352519736122E-4</v>
      </c>
      <c r="C51">
        <f t="shared" si="10"/>
        <v>1.4420352519736122E-4</v>
      </c>
      <c r="D51" t="s">
        <v>33</v>
      </c>
      <c r="E51" t="s">
        <v>19</v>
      </c>
      <c r="F51">
        <v>1</v>
      </c>
      <c r="G51">
        <f t="shared" si="15"/>
        <v>100</v>
      </c>
      <c r="I51">
        <v>2100</v>
      </c>
      <c r="J51" t="s">
        <v>28</v>
      </c>
      <c r="K51">
        <f t="shared" si="16"/>
        <v>102.5</v>
      </c>
      <c r="L51" cm="1">
        <f t="array" ref="L51">STOWA2024_NDJF_T(A51*60,K51,I51,J51,"")</f>
        <v>3640.6286978890753</v>
      </c>
      <c r="M51">
        <f t="shared" si="17"/>
        <v>2.7467783258969096E-4</v>
      </c>
    </row>
    <row r="52" spans="1:13" x14ac:dyDescent="0.3">
      <c r="A52">
        <v>24</v>
      </c>
      <c r="B52">
        <f t="shared" si="14"/>
        <v>9.2272889730692808E-5</v>
      </c>
      <c r="C52">
        <f t="shared" si="10"/>
        <v>9.2272889730692808E-5</v>
      </c>
      <c r="D52" t="s">
        <v>33</v>
      </c>
      <c r="E52" t="s">
        <v>19</v>
      </c>
      <c r="F52">
        <v>1</v>
      </c>
      <c r="G52">
        <f t="shared" si="15"/>
        <v>105</v>
      </c>
      <c r="I52">
        <v>2100</v>
      </c>
      <c r="J52" t="s">
        <v>28</v>
      </c>
      <c r="K52">
        <f t="shared" si="16"/>
        <v>107.5</v>
      </c>
      <c r="L52" cm="1">
        <f t="array" ref="L52">STOWA2024_NDJF_T(A52*60,K52,I52,J52,"")</f>
        <v>5482.3075752558716</v>
      </c>
      <c r="M52">
        <f t="shared" si="17"/>
        <v>1.8240494285899815E-4</v>
      </c>
    </row>
    <row r="53" spans="1:13" x14ac:dyDescent="0.3">
      <c r="A53">
        <v>24</v>
      </c>
      <c r="B53">
        <f t="shared" si="14"/>
        <v>5.9828110770869606E-5</v>
      </c>
      <c r="C53">
        <f t="shared" si="10"/>
        <v>5.9828110770869606E-5</v>
      </c>
      <c r="D53" t="s">
        <v>33</v>
      </c>
      <c r="E53" t="s">
        <v>19</v>
      </c>
      <c r="F53">
        <v>1</v>
      </c>
      <c r="G53">
        <f t="shared" si="15"/>
        <v>110</v>
      </c>
      <c r="I53">
        <v>2100</v>
      </c>
      <c r="J53" t="s">
        <v>28</v>
      </c>
      <c r="K53">
        <f t="shared" si="16"/>
        <v>112.5</v>
      </c>
      <c r="L53" cm="1">
        <f t="array" ref="L53">STOWA2024_NDJF_T(A53*60,K53,I53,J53,"")</f>
        <v>8158.148509508178</v>
      </c>
      <c r="M53">
        <f t="shared" si="17"/>
        <v>1.2257683208812854E-4</v>
      </c>
    </row>
    <row r="54" spans="1:13" x14ac:dyDescent="0.3">
      <c r="A54">
        <v>24</v>
      </c>
      <c r="B54">
        <f t="shared" si="14"/>
        <v>3.9276869382534857E-5</v>
      </c>
      <c r="C54">
        <f t="shared" si="10"/>
        <v>3.9276869382534857E-5</v>
      </c>
      <c r="D54" t="s">
        <v>33</v>
      </c>
      <c r="E54" t="s">
        <v>19</v>
      </c>
      <c r="F54">
        <v>1</v>
      </c>
      <c r="G54">
        <f t="shared" si="15"/>
        <v>115</v>
      </c>
      <c r="I54">
        <v>2100</v>
      </c>
      <c r="J54" t="s">
        <v>28</v>
      </c>
      <c r="K54">
        <f t="shared" si="16"/>
        <v>117.5</v>
      </c>
      <c r="L54" cm="1">
        <f t="array" ref="L54">STOWA2024_NDJF_T(A54*60,K54,I54,J54,"")</f>
        <v>12004.807295464117</v>
      </c>
      <c r="M54">
        <f t="shared" si="17"/>
        <v>8.3299962705593686E-5</v>
      </c>
    </row>
    <row r="55" spans="1:13" x14ac:dyDescent="0.3">
      <c r="A55">
        <v>24</v>
      </c>
      <c r="B55">
        <f t="shared" si="14"/>
        <v>2.6088191981753301E-5</v>
      </c>
      <c r="C55">
        <f t="shared" si="10"/>
        <v>2.6088191981753301E-5</v>
      </c>
      <c r="D55" t="s">
        <v>33</v>
      </c>
      <c r="E55" t="s">
        <v>19</v>
      </c>
      <c r="F55">
        <v>1</v>
      </c>
      <c r="G55">
        <f t="shared" si="15"/>
        <v>120</v>
      </c>
      <c r="I55">
        <v>2100</v>
      </c>
      <c r="J55" t="s">
        <v>28</v>
      </c>
      <c r="K55">
        <f t="shared" si="16"/>
        <v>122.5</v>
      </c>
      <c r="L55" cm="1">
        <f t="array" ref="L55">STOWA2024_NDJF_T(A55*60,K55,I55,J55,"")</f>
        <v>17478.920637275362</v>
      </c>
      <c r="M55">
        <f t="shared" si="17"/>
        <v>5.7211770723840385E-5</v>
      </c>
    </row>
    <row r="56" spans="1:13" x14ac:dyDescent="0.3">
      <c r="A56">
        <v>24</v>
      </c>
      <c r="B56">
        <f t="shared" si="14"/>
        <v>1.7521487595073249E-5</v>
      </c>
      <c r="C56">
        <f t="shared" si="10"/>
        <v>1.7521487595073249E-5</v>
      </c>
      <c r="D56" t="s">
        <v>33</v>
      </c>
      <c r="E56" t="s">
        <v>19</v>
      </c>
      <c r="F56">
        <v>1</v>
      </c>
      <c r="G56">
        <f t="shared" si="15"/>
        <v>125</v>
      </c>
      <c r="I56">
        <v>2100</v>
      </c>
      <c r="J56" t="s">
        <v>28</v>
      </c>
      <c r="K56">
        <f t="shared" si="16"/>
        <v>127.5</v>
      </c>
      <c r="L56" cm="1">
        <f t="array" ref="L56">STOWA2024_NDJF_T(A56*60,K56,I56,J56,"")</f>
        <v>25195.083561276228</v>
      </c>
      <c r="M56">
        <f t="shared" si="17"/>
        <v>3.9690283128767136E-5</v>
      </c>
    </row>
    <row r="57" spans="1:13" x14ac:dyDescent="0.3">
      <c r="A57">
        <v>24</v>
      </c>
      <c r="B57">
        <f t="shared" si="14"/>
        <v>1.1892595637692147E-5</v>
      </c>
      <c r="C57">
        <f t="shared" si="10"/>
        <v>1.1892595637692147E-5</v>
      </c>
      <c r="D57" t="s">
        <v>33</v>
      </c>
      <c r="E57" t="s">
        <v>19</v>
      </c>
      <c r="F57">
        <v>1</v>
      </c>
      <c r="G57">
        <f t="shared" si="15"/>
        <v>130</v>
      </c>
      <c r="I57">
        <v>2100</v>
      </c>
      <c r="J57" t="s">
        <v>28</v>
      </c>
      <c r="K57">
        <f t="shared" si="16"/>
        <v>132.5</v>
      </c>
      <c r="L57" cm="1">
        <f t="array" ref="L57">STOWA2024_NDJF_T(A57*60,K57,I57,J57,"")</f>
        <v>35974.215492604206</v>
      </c>
      <c r="M57">
        <f t="shared" si="17"/>
        <v>2.7797687491074989E-5</v>
      </c>
    </row>
    <row r="58" spans="1:13" x14ac:dyDescent="0.3">
      <c r="A58">
        <v>24</v>
      </c>
      <c r="B58">
        <f t="shared" si="14"/>
        <v>8.1526582225417447E-6</v>
      </c>
      <c r="C58">
        <f t="shared" si="10"/>
        <v>8.1526582225417447E-6</v>
      </c>
      <c r="D58" t="s">
        <v>33</v>
      </c>
      <c r="E58" t="s">
        <v>19</v>
      </c>
      <c r="F58">
        <v>1</v>
      </c>
      <c r="G58">
        <f t="shared" si="15"/>
        <v>135</v>
      </c>
      <c r="I58">
        <v>2100</v>
      </c>
      <c r="J58" t="s">
        <v>28</v>
      </c>
      <c r="K58">
        <f t="shared" si="16"/>
        <v>137.5</v>
      </c>
      <c r="L58" cm="1">
        <f t="array" ref="L58">STOWA2024_NDJF_T(A58*60,K58,I58,J58,"")</f>
        <v>50903.461956239829</v>
      </c>
      <c r="M58">
        <f t="shared" si="17"/>
        <v>1.9645029268533244E-5</v>
      </c>
    </row>
    <row r="59" spans="1:13" x14ac:dyDescent="0.3">
      <c r="A59">
        <v>24</v>
      </c>
      <c r="B59">
        <f t="shared" si="14"/>
        <v>5.6419833039046791E-6</v>
      </c>
      <c r="C59">
        <f t="shared" si="10"/>
        <v>5.6419833039046791E-6</v>
      </c>
      <c r="D59" t="s">
        <v>33</v>
      </c>
      <c r="E59" t="s">
        <v>19</v>
      </c>
      <c r="F59">
        <v>1</v>
      </c>
      <c r="G59">
        <f t="shared" si="15"/>
        <v>140</v>
      </c>
      <c r="I59">
        <v>2100</v>
      </c>
      <c r="J59" t="s">
        <v>28</v>
      </c>
      <c r="K59">
        <f t="shared" si="16"/>
        <v>142.5</v>
      </c>
      <c r="L59" cm="1">
        <f t="array" ref="L59">STOWA2024_NDJF_T(A59*60,K59,I59,J59,"")</f>
        <v>71413.034173135005</v>
      </c>
      <c r="M59">
        <f t="shared" si="17"/>
        <v>1.4003045964628565E-5</v>
      </c>
    </row>
    <row r="60" spans="1:13" x14ac:dyDescent="0.3">
      <c r="A60">
        <v>24</v>
      </c>
      <c r="B60">
        <f t="shared" si="14"/>
        <v>3.9397911813620524E-6</v>
      </c>
      <c r="C60">
        <f t="shared" si="10"/>
        <v>3.9397911813620524E-6</v>
      </c>
      <c r="D60" t="s">
        <v>33</v>
      </c>
      <c r="E60" t="s">
        <v>19</v>
      </c>
      <c r="F60">
        <v>1</v>
      </c>
      <c r="G60">
        <f t="shared" si="15"/>
        <v>145</v>
      </c>
      <c r="I60">
        <v>2100</v>
      </c>
      <c r="J60" t="s">
        <v>28</v>
      </c>
      <c r="K60">
        <f t="shared" si="16"/>
        <v>147.5</v>
      </c>
      <c r="L60" cm="1">
        <f t="array" ref="L60">STOWA2024_NDJF_T(A60*60,K60,I60,J60,"")</f>
        <v>99371.428184729113</v>
      </c>
      <c r="M60">
        <f t="shared" si="17"/>
        <v>1.0063254783266513E-5</v>
      </c>
    </row>
    <row r="61" spans="1:13" x14ac:dyDescent="0.3">
      <c r="A61">
        <v>24</v>
      </c>
      <c r="B61">
        <f t="shared" si="14"/>
        <v>2.7747918432855529E-6</v>
      </c>
      <c r="C61">
        <f t="shared" si="10"/>
        <v>2.7747918432855529E-6</v>
      </c>
      <c r="D61" t="s">
        <v>33</v>
      </c>
      <c r="E61" t="s">
        <v>19</v>
      </c>
      <c r="F61">
        <v>1</v>
      </c>
      <c r="G61">
        <f t="shared" si="15"/>
        <v>150</v>
      </c>
      <c r="I61">
        <v>2100</v>
      </c>
      <c r="J61" t="s">
        <v>28</v>
      </c>
      <c r="K61">
        <f t="shared" si="16"/>
        <v>152.5</v>
      </c>
      <c r="L61" cm="1">
        <f t="array" ref="L61">STOWA2024_NDJF_T(A61*60,K61,I61,J61,"")</f>
        <v>137203.13984372298</v>
      </c>
      <c r="M61">
        <f t="shared" si="17"/>
        <v>7.28846293998096E-6</v>
      </c>
    </row>
    <row r="62" spans="1:13" x14ac:dyDescent="0.3">
      <c r="A62">
        <v>24</v>
      </c>
      <c r="B62">
        <f t="shared" si="14"/>
        <v>1.9703878959710797E-6</v>
      </c>
      <c r="C62">
        <f t="shared" si="10"/>
        <v>1.9703878959710797E-6</v>
      </c>
      <c r="D62" t="s">
        <v>33</v>
      </c>
      <c r="E62" t="s">
        <v>19</v>
      </c>
      <c r="F62">
        <v>1</v>
      </c>
      <c r="G62">
        <f t="shared" si="15"/>
        <v>155</v>
      </c>
      <c r="I62">
        <v>2100</v>
      </c>
      <c r="J62" t="s">
        <v>28</v>
      </c>
      <c r="K62">
        <f t="shared" si="16"/>
        <v>157.5</v>
      </c>
      <c r="L62" cm="1">
        <f t="array" ref="L62">STOWA2024_NDJF_T(A62*60,K62,I62,J62,"")</f>
        <v>188037.96330899277</v>
      </c>
      <c r="M62">
        <f t="shared" si="17"/>
        <v>5.3180750440098803E-6</v>
      </c>
    </row>
    <row r="63" spans="1:13" x14ac:dyDescent="0.3">
      <c r="A63">
        <v>24</v>
      </c>
      <c r="B63" s="1">
        <f>M62</f>
        <v>5.3180750440098803E-6</v>
      </c>
      <c r="C63">
        <f t="shared" si="10"/>
        <v>5.3180750440098803E-6</v>
      </c>
      <c r="D63" t="s">
        <v>33</v>
      </c>
      <c r="E63" t="s">
        <v>19</v>
      </c>
      <c r="F63">
        <v>1</v>
      </c>
      <c r="G63">
        <f t="shared" si="15"/>
        <v>160</v>
      </c>
      <c r="I63">
        <v>2100</v>
      </c>
      <c r="J63" t="s">
        <v>28</v>
      </c>
      <c r="K63" s="1">
        <v>999</v>
      </c>
      <c r="L63" cm="1">
        <f t="array" ref="L63">STOWA2024_NDJF_T(A63*60,K63,I63,J63,"")</f>
        <v>438683757519275.13</v>
      </c>
      <c r="M63">
        <f>1/L63</f>
        <v>2.2795464451543126E-15</v>
      </c>
    </row>
    <row r="64" spans="1:13" x14ac:dyDescent="0.3">
      <c r="A64">
        <v>48</v>
      </c>
      <c r="B64" s="1">
        <f>365.25*24/A64 - M64</f>
        <v>160.2837729484821</v>
      </c>
      <c r="C64">
        <f>B64</f>
        <v>160.2837729484821</v>
      </c>
      <c r="D64" t="s">
        <v>33</v>
      </c>
      <c r="E64" t="s">
        <v>19</v>
      </c>
      <c r="F64">
        <v>1</v>
      </c>
      <c r="G64">
        <v>10</v>
      </c>
      <c r="I64">
        <v>2100</v>
      </c>
      <c r="J64" t="s">
        <v>28</v>
      </c>
      <c r="K64" s="1">
        <v>12.5</v>
      </c>
      <c r="L64" cm="1">
        <f t="array" ref="L64">STOWA2024_NDJF_T(A64*60,K64,I64,J64,"")</f>
        <v>4.4760298872306495E-2</v>
      </c>
      <c r="M64">
        <f>1/L64</f>
        <v>22.341227051517901</v>
      </c>
    </row>
    <row r="65" spans="1:13" x14ac:dyDescent="0.3">
      <c r="A65">
        <v>48</v>
      </c>
      <c r="B65">
        <f t="shared" ref="B65:B69" si="18">M64-M65</f>
        <v>10.845768142971043</v>
      </c>
      <c r="C65">
        <f t="shared" ref="C65:C94" si="19">B65</f>
        <v>10.845768142971043</v>
      </c>
      <c r="D65" t="s">
        <v>33</v>
      </c>
      <c r="E65" t="s">
        <v>19</v>
      </c>
      <c r="F65">
        <v>1</v>
      </c>
      <c r="G65">
        <f t="shared" ref="G65:G69" si="20">G64+5</f>
        <v>15</v>
      </c>
      <c r="I65">
        <v>2100</v>
      </c>
      <c r="J65" t="s">
        <v>28</v>
      </c>
      <c r="K65">
        <f t="shared" ref="K65:K69" si="21">AVERAGE(G65:G66)</f>
        <v>17.5</v>
      </c>
      <c r="L65" cm="1">
        <f t="array" ref="L65">STOWA2024_NDJF_T(A65*60,K65,I65,J65,"")</f>
        <v>8.6990872478914377E-2</v>
      </c>
      <c r="M65">
        <f t="shared" ref="M65:M69" si="22">1/L65</f>
        <v>11.495458908546858</v>
      </c>
    </row>
    <row r="66" spans="1:13" x14ac:dyDescent="0.3">
      <c r="A66">
        <v>48</v>
      </c>
      <c r="B66">
        <f t="shared" si="18"/>
        <v>5.437962208989247</v>
      </c>
      <c r="C66">
        <f t="shared" si="19"/>
        <v>5.437962208989247</v>
      </c>
      <c r="D66" t="s">
        <v>33</v>
      </c>
      <c r="E66" t="s">
        <v>19</v>
      </c>
      <c r="F66">
        <v>1</v>
      </c>
      <c r="G66">
        <f t="shared" si="20"/>
        <v>20</v>
      </c>
      <c r="I66">
        <v>2100</v>
      </c>
      <c r="J66" t="s">
        <v>28</v>
      </c>
      <c r="K66">
        <f t="shared" si="21"/>
        <v>22.5</v>
      </c>
      <c r="L66" cm="1">
        <f t="array" ref="L66">STOWA2024_NDJF_T(A66*60,K66,I66,J66,"")</f>
        <v>0.16508469580726831</v>
      </c>
      <c r="M66">
        <f t="shared" si="22"/>
        <v>6.0574966995576114</v>
      </c>
    </row>
    <row r="67" spans="1:13" x14ac:dyDescent="0.3">
      <c r="A67">
        <v>48</v>
      </c>
      <c r="B67">
        <f t="shared" si="18"/>
        <v>2.7938248765613034</v>
      </c>
      <c r="C67">
        <f t="shared" si="19"/>
        <v>2.7938248765613034</v>
      </c>
      <c r="D67" t="s">
        <v>33</v>
      </c>
      <c r="E67" t="s">
        <v>19</v>
      </c>
      <c r="F67">
        <v>1</v>
      </c>
      <c r="G67">
        <f t="shared" si="20"/>
        <v>25</v>
      </c>
      <c r="I67">
        <v>2100</v>
      </c>
      <c r="J67" t="s">
        <v>28</v>
      </c>
      <c r="K67">
        <f t="shared" si="21"/>
        <v>27.5</v>
      </c>
      <c r="L67" cm="1">
        <f t="array" ref="L67">STOWA2024_NDJF_T(A67*60,K67,I67,J67,"")</f>
        <v>0.30640335616891812</v>
      </c>
      <c r="M67">
        <f t="shared" si="22"/>
        <v>3.263671822996308</v>
      </c>
    </row>
    <row r="68" spans="1:13" x14ac:dyDescent="0.3">
      <c r="A68">
        <v>48</v>
      </c>
      <c r="B68">
        <f t="shared" si="18"/>
        <v>1.4684875995923279</v>
      </c>
      <c r="C68">
        <f t="shared" si="19"/>
        <v>1.4684875995923279</v>
      </c>
      <c r="D68" t="s">
        <v>33</v>
      </c>
      <c r="E68" t="s">
        <v>19</v>
      </c>
      <c r="F68">
        <v>1</v>
      </c>
      <c r="G68">
        <f t="shared" si="20"/>
        <v>30</v>
      </c>
      <c r="I68">
        <v>2100</v>
      </c>
      <c r="J68" t="s">
        <v>28</v>
      </c>
      <c r="K68">
        <f t="shared" si="21"/>
        <v>32.5</v>
      </c>
      <c r="L68" cm="1">
        <f t="array" ref="L68">STOWA2024_NDJF_T(A68*60,K68,I68,J68,"")</f>
        <v>0.55704589365420498</v>
      </c>
      <c r="M68">
        <f t="shared" si="22"/>
        <v>1.7951842234039801</v>
      </c>
    </row>
    <row r="69" spans="1:13" x14ac:dyDescent="0.3">
      <c r="A69">
        <v>48</v>
      </c>
      <c r="B69">
        <f t="shared" si="18"/>
        <v>0.78845350931912916</v>
      </c>
      <c r="C69">
        <f t="shared" si="19"/>
        <v>0.78845350931912916</v>
      </c>
      <c r="D69" t="s">
        <v>33</v>
      </c>
      <c r="E69" t="s">
        <v>19</v>
      </c>
      <c r="F69">
        <v>1</v>
      </c>
      <c r="G69">
        <f t="shared" si="20"/>
        <v>35</v>
      </c>
      <c r="I69">
        <v>2100</v>
      </c>
      <c r="J69" t="s">
        <v>28</v>
      </c>
      <c r="K69">
        <f t="shared" si="21"/>
        <v>37.5</v>
      </c>
      <c r="L69" cm="1">
        <f t="array" ref="L69">STOWA2024_NDJF_T(A69*60,K69,I69,J69,"")</f>
        <v>0.99331428554758117</v>
      </c>
      <c r="M69">
        <f t="shared" si="22"/>
        <v>1.0067307140848509</v>
      </c>
    </row>
    <row r="70" spans="1:13" x14ac:dyDescent="0.3">
      <c r="A70">
        <v>48</v>
      </c>
      <c r="B70">
        <f>M69-M70</f>
        <v>0.43172669771073546</v>
      </c>
      <c r="C70">
        <f t="shared" si="19"/>
        <v>0.43172669771073546</v>
      </c>
      <c r="D70" t="s">
        <v>33</v>
      </c>
      <c r="E70" t="s">
        <v>19</v>
      </c>
      <c r="F70">
        <v>1</v>
      </c>
      <c r="G70">
        <f>G69+5</f>
        <v>40</v>
      </c>
      <c r="I70">
        <v>2100</v>
      </c>
      <c r="J70" t="s">
        <v>28</v>
      </c>
      <c r="K70">
        <f>AVERAGE(G70:G71)</f>
        <v>42.5</v>
      </c>
      <c r="L70" cm="1">
        <f t="array" ref="L70">STOWA2024_NDJF_T(A70*60,K70,I70,J70,"")</f>
        <v>1.7391182870440489</v>
      </c>
      <c r="M70">
        <f>1/L70</f>
        <v>0.57500401637411547</v>
      </c>
    </row>
    <row r="71" spans="1:13" x14ac:dyDescent="0.3">
      <c r="A71">
        <v>48</v>
      </c>
      <c r="B71">
        <f t="shared" ref="B71:B93" si="23">M70-M71</f>
        <v>0.24099116791091252</v>
      </c>
      <c r="C71">
        <f t="shared" si="19"/>
        <v>0.24099116791091252</v>
      </c>
      <c r="D71" t="s">
        <v>33</v>
      </c>
      <c r="E71" t="s">
        <v>19</v>
      </c>
      <c r="F71">
        <v>1</v>
      </c>
      <c r="G71">
        <f t="shared" ref="G71:G94" si="24">G70+5</f>
        <v>45</v>
      </c>
      <c r="I71">
        <v>2100</v>
      </c>
      <c r="J71" t="s">
        <v>28</v>
      </c>
      <c r="K71">
        <f t="shared" ref="K71:K93" si="25">AVERAGE(G71:G72)</f>
        <v>47.5</v>
      </c>
      <c r="L71" cm="1">
        <f t="array" ref="L71">STOWA2024_NDJF_T(A71*60,K71,I71,J71,"")</f>
        <v>2.9938968054702442</v>
      </c>
      <c r="M71">
        <f t="shared" ref="M71:M93" si="26">1/L71</f>
        <v>0.33401284846320295</v>
      </c>
    </row>
    <row r="72" spans="1:13" x14ac:dyDescent="0.3">
      <c r="A72">
        <v>48</v>
      </c>
      <c r="B72">
        <f t="shared" si="23"/>
        <v>0.13684966167569537</v>
      </c>
      <c r="C72">
        <f t="shared" si="19"/>
        <v>0.13684966167569537</v>
      </c>
      <c r="D72" t="s">
        <v>33</v>
      </c>
      <c r="E72" t="s">
        <v>19</v>
      </c>
      <c r="F72">
        <v>1</v>
      </c>
      <c r="G72">
        <f t="shared" si="24"/>
        <v>50</v>
      </c>
      <c r="I72">
        <v>2100</v>
      </c>
      <c r="J72" t="s">
        <v>28</v>
      </c>
      <c r="K72">
        <f t="shared" si="25"/>
        <v>52.5</v>
      </c>
      <c r="L72" cm="1">
        <f t="array" ref="L72">STOWA2024_NDJF_T(A72*60,K72,I72,J72,"")</f>
        <v>5.0719407425573264</v>
      </c>
      <c r="M72">
        <f t="shared" si="26"/>
        <v>0.19716318678750758</v>
      </c>
    </row>
    <row r="73" spans="1:13" x14ac:dyDescent="0.3">
      <c r="A73">
        <v>48</v>
      </c>
      <c r="B73">
        <f t="shared" si="23"/>
        <v>7.9008686275183232E-2</v>
      </c>
      <c r="C73">
        <f t="shared" si="19"/>
        <v>7.9008686275183232E-2</v>
      </c>
      <c r="D73" t="s">
        <v>33</v>
      </c>
      <c r="E73" t="s">
        <v>19</v>
      </c>
      <c r="F73">
        <v>1</v>
      </c>
      <c r="G73">
        <f t="shared" si="24"/>
        <v>55</v>
      </c>
      <c r="I73">
        <v>2100</v>
      </c>
      <c r="J73" t="s">
        <v>28</v>
      </c>
      <c r="K73">
        <f t="shared" si="25"/>
        <v>57.5</v>
      </c>
      <c r="L73" cm="1">
        <f t="array" ref="L73">STOWA2024_NDJF_T(A73*60,K73,I73,J73,"")</f>
        <v>8.463494794222358</v>
      </c>
      <c r="M73">
        <f t="shared" si="26"/>
        <v>0.11815450051232435</v>
      </c>
    </row>
    <row r="74" spans="1:13" x14ac:dyDescent="0.3">
      <c r="A74">
        <v>48</v>
      </c>
      <c r="B74">
        <f t="shared" si="23"/>
        <v>4.6329227299098566E-2</v>
      </c>
      <c r="C74">
        <f t="shared" si="19"/>
        <v>4.6329227299098566E-2</v>
      </c>
      <c r="D74" t="s">
        <v>33</v>
      </c>
      <c r="E74" t="s">
        <v>19</v>
      </c>
      <c r="F74">
        <v>1</v>
      </c>
      <c r="G74">
        <f t="shared" si="24"/>
        <v>60</v>
      </c>
      <c r="I74">
        <v>2100</v>
      </c>
      <c r="J74" t="s">
        <v>28</v>
      </c>
      <c r="K74">
        <f t="shared" si="25"/>
        <v>62.5</v>
      </c>
      <c r="L74" cm="1">
        <f t="array" ref="L74">STOWA2024_NDJF_T(A74*60,K74,I74,J74,"")</f>
        <v>13.922675894755409</v>
      </c>
      <c r="M74">
        <f t="shared" si="26"/>
        <v>7.1825273213225779E-2</v>
      </c>
    </row>
    <row r="75" spans="1:13" x14ac:dyDescent="0.3">
      <c r="A75">
        <v>48</v>
      </c>
      <c r="B75">
        <f t="shared" si="23"/>
        <v>2.7570471489472802E-2</v>
      </c>
      <c r="C75">
        <f t="shared" si="19"/>
        <v>2.7570471489472802E-2</v>
      </c>
      <c r="D75" t="s">
        <v>33</v>
      </c>
      <c r="E75" t="s">
        <v>19</v>
      </c>
      <c r="F75">
        <v>1</v>
      </c>
      <c r="G75">
        <f t="shared" si="24"/>
        <v>65</v>
      </c>
      <c r="I75">
        <v>2100</v>
      </c>
      <c r="J75" t="s">
        <v>28</v>
      </c>
      <c r="K75">
        <f t="shared" si="25"/>
        <v>67.5</v>
      </c>
      <c r="L75" cm="1">
        <f t="array" ref="L75">STOWA2024_NDJF_T(A75*60,K75,I75,J75,"")</f>
        <v>22.596418039384588</v>
      </c>
      <c r="M75">
        <f t="shared" si="26"/>
        <v>4.4254801723752978E-2</v>
      </c>
    </row>
    <row r="76" spans="1:13" x14ac:dyDescent="0.3">
      <c r="A76">
        <v>48</v>
      </c>
      <c r="B76">
        <f t="shared" si="23"/>
        <v>1.6635963879810367E-2</v>
      </c>
      <c r="C76">
        <f t="shared" si="19"/>
        <v>1.6635963879810367E-2</v>
      </c>
      <c r="D76" t="s">
        <v>33</v>
      </c>
      <c r="E76" t="s">
        <v>19</v>
      </c>
      <c r="F76">
        <v>1</v>
      </c>
      <c r="G76">
        <f t="shared" si="24"/>
        <v>70</v>
      </c>
      <c r="I76">
        <v>2100</v>
      </c>
      <c r="J76" t="s">
        <v>28</v>
      </c>
      <c r="K76">
        <f t="shared" si="25"/>
        <v>72.5</v>
      </c>
      <c r="L76" cm="1">
        <f t="array" ref="L76">STOWA2024_NDJF_T(A76*60,K76,I76,J76,"")</f>
        <v>36.207171556254345</v>
      </c>
      <c r="M76">
        <f t="shared" si="26"/>
        <v>2.761883784394261E-2</v>
      </c>
    </row>
    <row r="77" spans="1:13" x14ac:dyDescent="0.3">
      <c r="A77">
        <v>48</v>
      </c>
      <c r="B77">
        <f t="shared" si="23"/>
        <v>1.0172194087372438E-2</v>
      </c>
      <c r="C77">
        <f t="shared" si="19"/>
        <v>1.0172194087372438E-2</v>
      </c>
      <c r="D77" t="s">
        <v>33</v>
      </c>
      <c r="E77" t="s">
        <v>19</v>
      </c>
      <c r="F77">
        <v>1</v>
      </c>
      <c r="G77">
        <f t="shared" si="24"/>
        <v>75</v>
      </c>
      <c r="I77">
        <v>2100</v>
      </c>
      <c r="J77" t="s">
        <v>28</v>
      </c>
      <c r="K77">
        <f t="shared" si="25"/>
        <v>77.5</v>
      </c>
      <c r="L77" cm="1">
        <f t="array" ref="L77">STOWA2024_NDJF_T(A77*60,K77,I77,J77,"")</f>
        <v>57.31761443363073</v>
      </c>
      <c r="M77">
        <f t="shared" si="26"/>
        <v>1.7446643756570172E-2</v>
      </c>
    </row>
    <row r="78" spans="1:13" x14ac:dyDescent="0.3">
      <c r="A78">
        <v>48</v>
      </c>
      <c r="B78">
        <f t="shared" si="23"/>
        <v>6.2980272109679995E-3</v>
      </c>
      <c r="C78">
        <f t="shared" si="19"/>
        <v>6.2980272109679995E-3</v>
      </c>
      <c r="D78" t="s">
        <v>33</v>
      </c>
      <c r="E78" t="s">
        <v>19</v>
      </c>
      <c r="F78">
        <v>1</v>
      </c>
      <c r="G78">
        <f t="shared" si="24"/>
        <v>80</v>
      </c>
      <c r="I78">
        <v>2100</v>
      </c>
      <c r="J78" t="s">
        <v>28</v>
      </c>
      <c r="K78">
        <f t="shared" si="25"/>
        <v>82.5</v>
      </c>
      <c r="L78" cm="1">
        <f t="array" ref="L78">STOWA2024_NDJF_T(A78*60,K78,I78,J78,"")</f>
        <v>89.697227984262582</v>
      </c>
      <c r="M78">
        <f t="shared" si="26"/>
        <v>1.1148616545602173E-2</v>
      </c>
    </row>
    <row r="79" spans="1:13" x14ac:dyDescent="0.3">
      <c r="A79">
        <v>48</v>
      </c>
      <c r="B79">
        <f t="shared" si="23"/>
        <v>3.9459710359524367E-3</v>
      </c>
      <c r="C79">
        <f t="shared" si="19"/>
        <v>3.9459710359524367E-3</v>
      </c>
      <c r="D79" t="s">
        <v>33</v>
      </c>
      <c r="E79" t="s">
        <v>19</v>
      </c>
      <c r="F79">
        <v>1</v>
      </c>
      <c r="G79">
        <f t="shared" si="24"/>
        <v>85</v>
      </c>
      <c r="I79">
        <v>2100</v>
      </c>
      <c r="J79" t="s">
        <v>28</v>
      </c>
      <c r="K79">
        <f t="shared" si="25"/>
        <v>87.5</v>
      </c>
      <c r="L79" cm="1">
        <f t="array" ref="L79">STOWA2024_NDJF_T(A79*60,K79,I79,J79,"")</f>
        <v>138.83787542511305</v>
      </c>
      <c r="M79">
        <f t="shared" si="26"/>
        <v>7.2026455096497362E-3</v>
      </c>
    </row>
    <row r="80" spans="1:13" x14ac:dyDescent="0.3">
      <c r="A80">
        <v>48</v>
      </c>
      <c r="B80">
        <f t="shared" si="23"/>
        <v>2.5005705465899102E-3</v>
      </c>
      <c r="C80">
        <f t="shared" si="19"/>
        <v>2.5005705465899102E-3</v>
      </c>
      <c r="D80" t="s">
        <v>33</v>
      </c>
      <c r="E80" t="s">
        <v>19</v>
      </c>
      <c r="F80">
        <v>1</v>
      </c>
      <c r="G80">
        <f t="shared" si="24"/>
        <v>90</v>
      </c>
      <c r="I80">
        <v>2100</v>
      </c>
      <c r="J80" t="s">
        <v>28</v>
      </c>
      <c r="K80">
        <f t="shared" si="25"/>
        <v>92.5</v>
      </c>
      <c r="L80" cm="1">
        <f t="array" ref="L80">STOWA2024_NDJF_T(A80*60,K80,I80,J80,"")</f>
        <v>212.67206666336523</v>
      </c>
      <c r="M80">
        <f t="shared" si="26"/>
        <v>4.702074963059826E-3</v>
      </c>
    </row>
    <row r="81" spans="1:13" x14ac:dyDescent="0.3">
      <c r="A81">
        <v>48</v>
      </c>
      <c r="B81">
        <f t="shared" si="23"/>
        <v>1.6017289220545622E-3</v>
      </c>
      <c r="C81">
        <f t="shared" si="19"/>
        <v>1.6017289220545622E-3</v>
      </c>
      <c r="D81" t="s">
        <v>33</v>
      </c>
      <c r="E81" t="s">
        <v>19</v>
      </c>
      <c r="F81">
        <v>1</v>
      </c>
      <c r="G81">
        <f t="shared" si="24"/>
        <v>95</v>
      </c>
      <c r="I81">
        <v>2100</v>
      </c>
      <c r="J81" t="s">
        <v>28</v>
      </c>
      <c r="K81">
        <f t="shared" si="25"/>
        <v>97.5</v>
      </c>
      <c r="L81" cm="1">
        <f t="array" ref="L81">STOWA2024_NDJF_T(A81*60,K81,I81,J81,"")</f>
        <v>322.54464075105551</v>
      </c>
      <c r="M81">
        <f t="shared" si="26"/>
        <v>3.1003460410052638E-3</v>
      </c>
    </row>
    <row r="82" spans="1:13" x14ac:dyDescent="0.3">
      <c r="A82">
        <v>48</v>
      </c>
      <c r="B82">
        <f t="shared" si="23"/>
        <v>1.0366150641466184E-3</v>
      </c>
      <c r="C82">
        <f t="shared" si="19"/>
        <v>1.0366150641466184E-3</v>
      </c>
      <c r="D82" t="s">
        <v>33</v>
      </c>
      <c r="E82" t="s">
        <v>19</v>
      </c>
      <c r="F82">
        <v>1</v>
      </c>
      <c r="G82">
        <f t="shared" si="24"/>
        <v>100</v>
      </c>
      <c r="I82">
        <v>2100</v>
      </c>
      <c r="J82" t="s">
        <v>28</v>
      </c>
      <c r="K82">
        <f t="shared" si="25"/>
        <v>102.5</v>
      </c>
      <c r="L82" cm="1">
        <f t="array" ref="L82">STOWA2024_NDJF_T(A82*60,K82,I82,J82,"")</f>
        <v>484.55928181209578</v>
      </c>
      <c r="M82">
        <f t="shared" si="26"/>
        <v>2.0637309768586454E-3</v>
      </c>
    </row>
    <row r="83" spans="1:13" x14ac:dyDescent="0.3">
      <c r="A83">
        <v>48</v>
      </c>
      <c r="B83">
        <f t="shared" si="23"/>
        <v>6.7750317400161919E-4</v>
      </c>
      <c r="C83">
        <f t="shared" si="19"/>
        <v>6.7750317400161919E-4</v>
      </c>
      <c r="D83" t="s">
        <v>33</v>
      </c>
      <c r="E83" t="s">
        <v>19</v>
      </c>
      <c r="F83">
        <v>1</v>
      </c>
      <c r="G83">
        <f t="shared" si="24"/>
        <v>105</v>
      </c>
      <c r="I83">
        <v>2100</v>
      </c>
      <c r="J83" t="s">
        <v>28</v>
      </c>
      <c r="K83">
        <f t="shared" si="25"/>
        <v>107.5</v>
      </c>
      <c r="L83" cm="1">
        <f t="array" ref="L83">STOWA2024_NDJF_T(A83*60,K83,I83,J83,"")</f>
        <v>721.38215518329116</v>
      </c>
      <c r="M83">
        <f t="shared" si="26"/>
        <v>1.3862278028570262E-3</v>
      </c>
    </row>
    <row r="84" spans="1:13" x14ac:dyDescent="0.3">
      <c r="A84">
        <v>48</v>
      </c>
      <c r="B84">
        <f t="shared" si="23"/>
        <v>4.4697376124448252E-4</v>
      </c>
      <c r="C84">
        <f t="shared" si="19"/>
        <v>4.4697376124448252E-4</v>
      </c>
      <c r="D84" t="s">
        <v>33</v>
      </c>
      <c r="E84" t="s">
        <v>19</v>
      </c>
      <c r="F84">
        <v>1</v>
      </c>
      <c r="G84">
        <f t="shared" si="24"/>
        <v>110</v>
      </c>
      <c r="I84">
        <v>2100</v>
      </c>
      <c r="J84" t="s">
        <v>28</v>
      </c>
      <c r="K84">
        <f t="shared" si="25"/>
        <v>112.5</v>
      </c>
      <c r="L84" cm="1">
        <f t="array" ref="L84">STOWA2024_NDJF_T(A84*60,K84,I84,J84,"")</f>
        <v>1064.6746840537046</v>
      </c>
      <c r="M84">
        <f t="shared" si="26"/>
        <v>9.3925404161254364E-4</v>
      </c>
    </row>
    <row r="85" spans="1:13" x14ac:dyDescent="0.3">
      <c r="A85">
        <v>48</v>
      </c>
      <c r="B85">
        <f t="shared" si="23"/>
        <v>2.975408845709408E-4</v>
      </c>
      <c r="C85">
        <f t="shared" si="19"/>
        <v>2.975408845709408E-4</v>
      </c>
      <c r="D85" t="s">
        <v>33</v>
      </c>
      <c r="E85" t="s">
        <v>19</v>
      </c>
      <c r="F85">
        <v>1</v>
      </c>
      <c r="G85">
        <f t="shared" si="24"/>
        <v>115</v>
      </c>
      <c r="I85">
        <v>2100</v>
      </c>
      <c r="J85" t="s">
        <v>28</v>
      </c>
      <c r="K85">
        <f t="shared" si="25"/>
        <v>117.5</v>
      </c>
      <c r="L85" cm="1">
        <f t="array" ref="L85">STOWA2024_NDJF_T(A85*60,K85,I85,J85,"")</f>
        <v>1558.3286535843445</v>
      </c>
      <c r="M85">
        <f t="shared" si="26"/>
        <v>6.4171315704160284E-4</v>
      </c>
    </row>
    <row r="86" spans="1:13" x14ac:dyDescent="0.3">
      <c r="A86">
        <v>48</v>
      </c>
      <c r="B86">
        <f t="shared" si="23"/>
        <v>1.9978556685639278E-4</v>
      </c>
      <c r="C86">
        <f t="shared" si="19"/>
        <v>1.9978556685639278E-4</v>
      </c>
      <c r="D86" t="s">
        <v>33</v>
      </c>
      <c r="E86" t="s">
        <v>19</v>
      </c>
      <c r="F86">
        <v>1</v>
      </c>
      <c r="G86">
        <f t="shared" si="24"/>
        <v>120</v>
      </c>
      <c r="I86">
        <v>2100</v>
      </c>
      <c r="J86" t="s">
        <v>28</v>
      </c>
      <c r="K86">
        <f t="shared" si="25"/>
        <v>122.5</v>
      </c>
      <c r="L86" cm="1">
        <f t="array" ref="L86">STOWA2024_NDJF_T(A86*60,K86,I86,J86,"")</f>
        <v>2262.8141401646908</v>
      </c>
      <c r="M86">
        <f t="shared" si="26"/>
        <v>4.4192759018521006E-4</v>
      </c>
    </row>
    <row r="87" spans="1:13" x14ac:dyDescent="0.3">
      <c r="A87">
        <v>48</v>
      </c>
      <c r="B87">
        <f t="shared" si="23"/>
        <v>1.3525455745564872E-4</v>
      </c>
      <c r="C87">
        <f t="shared" si="19"/>
        <v>1.3525455745564872E-4</v>
      </c>
      <c r="D87" t="s">
        <v>33</v>
      </c>
      <c r="E87" t="s">
        <v>19</v>
      </c>
      <c r="F87">
        <v>1</v>
      </c>
      <c r="G87">
        <f t="shared" si="24"/>
        <v>125</v>
      </c>
      <c r="I87">
        <v>2100</v>
      </c>
      <c r="J87" t="s">
        <v>28</v>
      </c>
      <c r="K87">
        <f t="shared" si="25"/>
        <v>127.5</v>
      </c>
      <c r="L87" cm="1">
        <f t="array" ref="L87">STOWA2024_NDJF_T(A87*60,K87,I87,J87,"")</f>
        <v>3260.8018745549334</v>
      </c>
      <c r="M87">
        <f t="shared" si="26"/>
        <v>3.0667303272956134E-4</v>
      </c>
    </row>
    <row r="88" spans="1:13" x14ac:dyDescent="0.3">
      <c r="A88">
        <v>48</v>
      </c>
      <c r="B88">
        <f t="shared" si="23"/>
        <v>9.2293055064421656E-5</v>
      </c>
      <c r="C88">
        <f t="shared" si="19"/>
        <v>9.2293055064421656E-5</v>
      </c>
      <c r="D88" t="s">
        <v>33</v>
      </c>
      <c r="E88" t="s">
        <v>19</v>
      </c>
      <c r="F88">
        <v>1</v>
      </c>
      <c r="G88">
        <f t="shared" si="24"/>
        <v>130</v>
      </c>
      <c r="I88">
        <v>2100</v>
      </c>
      <c r="J88" t="s">
        <v>28</v>
      </c>
      <c r="K88">
        <f t="shared" si="25"/>
        <v>132.5</v>
      </c>
      <c r="L88" cm="1">
        <f t="array" ref="L88">STOWA2024_NDJF_T(A88*60,K88,I88,J88,"")</f>
        <v>4664.614722378572</v>
      </c>
      <c r="M88">
        <f t="shared" si="26"/>
        <v>2.1437997766513968E-4</v>
      </c>
    </row>
    <row r="89" spans="1:13" x14ac:dyDescent="0.3">
      <c r="A89">
        <v>48</v>
      </c>
      <c r="B89">
        <f t="shared" si="23"/>
        <v>6.3459198301237386E-5</v>
      </c>
      <c r="C89">
        <f t="shared" si="19"/>
        <v>6.3459198301237386E-5</v>
      </c>
      <c r="D89" t="s">
        <v>33</v>
      </c>
      <c r="E89" t="s">
        <v>19</v>
      </c>
      <c r="F89">
        <v>1</v>
      </c>
      <c r="G89">
        <f t="shared" si="24"/>
        <v>135</v>
      </c>
      <c r="I89">
        <v>2100</v>
      </c>
      <c r="J89" t="s">
        <v>28</v>
      </c>
      <c r="K89">
        <f t="shared" si="25"/>
        <v>137.5</v>
      </c>
      <c r="L89" cm="1">
        <f t="array" ref="L89">STOWA2024_NDJF_T(A89*60,K89,I89,J89,"")</f>
        <v>6625.9928169916611</v>
      </c>
      <c r="M89">
        <f t="shared" si="26"/>
        <v>1.509207793639023E-4</v>
      </c>
    </row>
    <row r="90" spans="1:13" x14ac:dyDescent="0.3">
      <c r="A90">
        <v>48</v>
      </c>
      <c r="B90">
        <f t="shared" si="23"/>
        <v>4.3953871445355511E-5</v>
      </c>
      <c r="C90">
        <f t="shared" si="19"/>
        <v>4.3953871445355511E-5</v>
      </c>
      <c r="D90" t="s">
        <v>33</v>
      </c>
      <c r="E90" t="s">
        <v>19</v>
      </c>
      <c r="F90">
        <v>1</v>
      </c>
      <c r="G90">
        <f t="shared" si="24"/>
        <v>140</v>
      </c>
      <c r="I90">
        <v>2100</v>
      </c>
      <c r="J90" t="s">
        <v>28</v>
      </c>
      <c r="K90">
        <f t="shared" si="25"/>
        <v>142.5</v>
      </c>
      <c r="L90" cm="1">
        <f t="array" ref="L90">STOWA2024_NDJF_T(A90*60,K90,I90,J90,"")</f>
        <v>9348.6856772702122</v>
      </c>
      <c r="M90">
        <f t="shared" si="26"/>
        <v>1.0696690791854679E-4</v>
      </c>
    </row>
    <row r="91" spans="1:13" x14ac:dyDescent="0.3">
      <c r="A91">
        <v>48</v>
      </c>
      <c r="B91">
        <f t="shared" si="23"/>
        <v>3.0657194713580344E-5</v>
      </c>
      <c r="C91">
        <f t="shared" si="19"/>
        <v>3.0657194713580344E-5</v>
      </c>
      <c r="D91" t="s">
        <v>33</v>
      </c>
      <c r="E91" t="s">
        <v>19</v>
      </c>
      <c r="F91">
        <v>1</v>
      </c>
      <c r="G91">
        <f t="shared" si="24"/>
        <v>145</v>
      </c>
      <c r="I91">
        <v>2100</v>
      </c>
      <c r="J91" t="s">
        <v>28</v>
      </c>
      <c r="K91">
        <f t="shared" si="25"/>
        <v>147.5</v>
      </c>
      <c r="L91" cm="1">
        <f t="array" ref="L91">STOWA2024_NDJF_T(A91*60,K91,I91,J91,"")</f>
        <v>13104.491656442462</v>
      </c>
      <c r="M91">
        <f t="shared" si="26"/>
        <v>7.6309713204966443E-5</v>
      </c>
    </row>
    <row r="92" spans="1:13" x14ac:dyDescent="0.3">
      <c r="A92">
        <v>48</v>
      </c>
      <c r="B92">
        <f t="shared" si="23"/>
        <v>2.1528396135816344E-5</v>
      </c>
      <c r="C92">
        <f t="shared" si="19"/>
        <v>2.1528396135816344E-5</v>
      </c>
      <c r="D92" t="s">
        <v>33</v>
      </c>
      <c r="E92" t="s">
        <v>19</v>
      </c>
      <c r="F92">
        <v>1</v>
      </c>
      <c r="G92">
        <f t="shared" si="24"/>
        <v>150</v>
      </c>
      <c r="I92">
        <v>2100</v>
      </c>
      <c r="J92" t="s">
        <v>28</v>
      </c>
      <c r="K92">
        <f t="shared" si="25"/>
        <v>152.5</v>
      </c>
      <c r="L92" cm="1">
        <f t="array" ref="L92">STOWA2024_NDJF_T(A92*60,K92,I92,J92,"")</f>
        <v>18254.398643568693</v>
      </c>
      <c r="M92">
        <f t="shared" si="26"/>
        <v>5.4781317069150099E-5</v>
      </c>
    </row>
    <row r="93" spans="1:13" x14ac:dyDescent="0.3">
      <c r="A93">
        <v>48</v>
      </c>
      <c r="B93">
        <f t="shared" si="23"/>
        <v>1.5216590059954996E-5</v>
      </c>
      <c r="C93">
        <f t="shared" si="19"/>
        <v>1.5216590059954996E-5</v>
      </c>
      <c r="D93" t="s">
        <v>33</v>
      </c>
      <c r="E93" t="s">
        <v>19</v>
      </c>
      <c r="F93">
        <v>1</v>
      </c>
      <c r="G93">
        <f t="shared" si="24"/>
        <v>155</v>
      </c>
      <c r="I93">
        <v>2100</v>
      </c>
      <c r="J93" t="s">
        <v>28</v>
      </c>
      <c r="K93">
        <f t="shared" si="25"/>
        <v>157.5</v>
      </c>
      <c r="L93" cm="1">
        <f t="array" ref="L93">STOWA2024_NDJF_T(A93*60,K93,I93,J93,"")</f>
        <v>25275.038540455327</v>
      </c>
      <c r="M93">
        <f t="shared" si="26"/>
        <v>3.9564727009195103E-5</v>
      </c>
    </row>
    <row r="94" spans="1:13" x14ac:dyDescent="0.3">
      <c r="A94">
        <v>48</v>
      </c>
      <c r="B94" s="1">
        <f>M93</f>
        <v>3.9564727009195103E-5</v>
      </c>
      <c r="C94">
        <f t="shared" si="19"/>
        <v>3.9564727009195103E-5</v>
      </c>
      <c r="D94" t="s">
        <v>33</v>
      </c>
      <c r="E94" t="s">
        <v>19</v>
      </c>
      <c r="F94">
        <v>1</v>
      </c>
      <c r="G94">
        <f t="shared" si="24"/>
        <v>160</v>
      </c>
      <c r="I94">
        <v>2100</v>
      </c>
      <c r="J94" t="s">
        <v>28</v>
      </c>
      <c r="K94" s="1">
        <v>999</v>
      </c>
      <c r="L94" cm="1">
        <f t="array" ref="L94">STOWA2024_NDJF_T(A94*60,K94,I94,J94,"")</f>
        <v>1645140149064675.8</v>
      </c>
      <c r="M94">
        <f>1/L94</f>
        <v>6.0785094848517174E-16</v>
      </c>
    </row>
    <row r="95" spans="1:13" x14ac:dyDescent="0.3">
      <c r="A95">
        <v>96</v>
      </c>
      <c r="B95" s="1">
        <f>365.25*24/A95 - M95</f>
        <v>63.104631934322654</v>
      </c>
      <c r="C95">
        <f>B95</f>
        <v>63.104631934322654</v>
      </c>
      <c r="D95" t="s">
        <v>33</v>
      </c>
      <c r="E95" t="s">
        <v>19</v>
      </c>
      <c r="F95">
        <v>1</v>
      </c>
      <c r="G95">
        <v>10</v>
      </c>
      <c r="I95">
        <v>2100</v>
      </c>
      <c r="J95" t="s">
        <v>28</v>
      </c>
      <c r="K95" s="1">
        <v>12.5</v>
      </c>
      <c r="L95" cm="1">
        <f t="array" ref="L95">STOWA2024_NDJF_T(A95*60,K95,I95,J95,"")</f>
        <v>3.5451101716431233E-2</v>
      </c>
      <c r="M95">
        <f>1/L95</f>
        <v>28.207868065677349</v>
      </c>
    </row>
    <row r="96" spans="1:13" x14ac:dyDescent="0.3">
      <c r="A96">
        <v>96</v>
      </c>
      <c r="B96">
        <f t="shared" ref="B96:B100" si="27">M95-M96</f>
        <v>10.245965517206656</v>
      </c>
      <c r="C96">
        <f t="shared" ref="C96:C125" si="28">B96</f>
        <v>10.245965517206656</v>
      </c>
      <c r="D96" t="s">
        <v>33</v>
      </c>
      <c r="E96" t="s">
        <v>19</v>
      </c>
      <c r="F96">
        <v>1</v>
      </c>
      <c r="G96">
        <f t="shared" ref="G96:G100" si="29">G95+5</f>
        <v>15</v>
      </c>
      <c r="I96">
        <v>2100</v>
      </c>
      <c r="J96" t="s">
        <v>28</v>
      </c>
      <c r="K96">
        <f t="shared" ref="K96:K100" si="30">AVERAGE(G96:G97)</f>
        <v>17.5</v>
      </c>
      <c r="L96" cm="1">
        <f t="array" ref="L96">STOWA2024_NDJF_T(A96*60,K96,I96,J96,"")</f>
        <v>5.5673389681381032E-2</v>
      </c>
      <c r="M96">
        <f t="shared" ref="M96:M100" si="31">1/L96</f>
        <v>17.961902548470693</v>
      </c>
    </row>
    <row r="97" spans="1:13" x14ac:dyDescent="0.3">
      <c r="A97">
        <v>96</v>
      </c>
      <c r="B97">
        <f t="shared" si="27"/>
        <v>6.473324505134352</v>
      </c>
      <c r="C97">
        <f t="shared" si="28"/>
        <v>6.473324505134352</v>
      </c>
      <c r="D97" t="s">
        <v>33</v>
      </c>
      <c r="E97" t="s">
        <v>19</v>
      </c>
      <c r="F97">
        <v>1</v>
      </c>
      <c r="G97">
        <f t="shared" si="29"/>
        <v>20</v>
      </c>
      <c r="I97">
        <v>2100</v>
      </c>
      <c r="J97" t="s">
        <v>28</v>
      </c>
      <c r="K97">
        <f t="shared" si="30"/>
        <v>22.5</v>
      </c>
      <c r="L97" cm="1">
        <f t="array" ref="L97">STOWA2024_NDJF_T(A97*60,K97,I97,J97,"")</f>
        <v>8.7042974006693946E-2</v>
      </c>
      <c r="M97">
        <f t="shared" si="31"/>
        <v>11.488578043336341</v>
      </c>
    </row>
    <row r="98" spans="1:13" x14ac:dyDescent="0.3">
      <c r="A98">
        <v>96</v>
      </c>
      <c r="B98">
        <f t="shared" si="27"/>
        <v>4.1084704666868301</v>
      </c>
      <c r="C98">
        <f t="shared" si="28"/>
        <v>4.1084704666868301</v>
      </c>
      <c r="D98" t="s">
        <v>33</v>
      </c>
      <c r="E98" t="s">
        <v>19</v>
      </c>
      <c r="F98">
        <v>1</v>
      </c>
      <c r="G98">
        <f t="shared" si="29"/>
        <v>25</v>
      </c>
      <c r="I98">
        <v>2100</v>
      </c>
      <c r="J98" t="s">
        <v>28</v>
      </c>
      <c r="K98">
        <f t="shared" si="30"/>
        <v>27.5</v>
      </c>
      <c r="L98" cm="1">
        <f t="array" ref="L98">STOWA2024_NDJF_T(A98*60,K98,I98,J98,"")</f>
        <v>0.13549937986865893</v>
      </c>
      <c r="M98">
        <f t="shared" si="31"/>
        <v>7.380107576649511</v>
      </c>
    </row>
    <row r="99" spans="1:13" x14ac:dyDescent="0.3">
      <c r="A99">
        <v>96</v>
      </c>
      <c r="B99">
        <f t="shared" si="27"/>
        <v>2.618862762584051</v>
      </c>
      <c r="C99">
        <f t="shared" si="28"/>
        <v>2.618862762584051</v>
      </c>
      <c r="D99" t="s">
        <v>33</v>
      </c>
      <c r="E99" t="s">
        <v>19</v>
      </c>
      <c r="F99">
        <v>1</v>
      </c>
      <c r="G99">
        <f t="shared" si="29"/>
        <v>30</v>
      </c>
      <c r="I99">
        <v>2100</v>
      </c>
      <c r="J99" t="s">
        <v>28</v>
      </c>
      <c r="K99">
        <f t="shared" si="30"/>
        <v>32.5</v>
      </c>
      <c r="L99" cm="1">
        <f t="array" ref="L99">STOWA2024_NDJF_T(A99*60,K99,I99,J99,"")</f>
        <v>0.21002910773372627</v>
      </c>
      <c r="M99">
        <f t="shared" si="31"/>
        <v>4.76124481406546</v>
      </c>
    </row>
    <row r="100" spans="1:13" x14ac:dyDescent="0.3">
      <c r="A100">
        <v>96</v>
      </c>
      <c r="B100">
        <f t="shared" si="27"/>
        <v>1.6766818224142988</v>
      </c>
      <c r="C100">
        <f t="shared" si="28"/>
        <v>1.6766818224142988</v>
      </c>
      <c r="D100" t="s">
        <v>33</v>
      </c>
      <c r="E100" t="s">
        <v>19</v>
      </c>
      <c r="F100">
        <v>1</v>
      </c>
      <c r="G100">
        <f t="shared" si="29"/>
        <v>35</v>
      </c>
      <c r="I100">
        <v>2100</v>
      </c>
      <c r="J100" t="s">
        <v>28</v>
      </c>
      <c r="K100">
        <f t="shared" si="30"/>
        <v>37.5</v>
      </c>
      <c r="L100" cm="1">
        <f t="array" ref="L100">STOWA2024_NDJF_T(A100*60,K100,I100,J100,"")</f>
        <v>0.32419503271829819</v>
      </c>
      <c r="M100">
        <f t="shared" si="31"/>
        <v>3.0845629916511612</v>
      </c>
    </row>
    <row r="101" spans="1:13" x14ac:dyDescent="0.3">
      <c r="A101">
        <v>96</v>
      </c>
      <c r="B101">
        <f>M100-M101</f>
        <v>1.0780145777077088</v>
      </c>
      <c r="C101">
        <f t="shared" si="28"/>
        <v>1.0780145777077088</v>
      </c>
      <c r="D101" t="s">
        <v>33</v>
      </c>
      <c r="E101" t="s">
        <v>19</v>
      </c>
      <c r="F101">
        <v>1</v>
      </c>
      <c r="G101">
        <f>G100+5</f>
        <v>40</v>
      </c>
      <c r="I101">
        <v>2100</v>
      </c>
      <c r="J101" t="s">
        <v>28</v>
      </c>
      <c r="K101">
        <f>AVERAGE(G101:G102)</f>
        <v>42.5</v>
      </c>
      <c r="L101" cm="1">
        <f t="array" ref="L101">STOWA2024_NDJF_T(A101*60,K101,I101,J101,"")</f>
        <v>0.49836823923660462</v>
      </c>
      <c r="M101">
        <f>1/L101</f>
        <v>2.0065484139434524</v>
      </c>
    </row>
    <row r="102" spans="1:13" x14ac:dyDescent="0.3">
      <c r="A102">
        <v>96</v>
      </c>
      <c r="B102">
        <f t="shared" ref="B102:B124" si="32">M101-M102</f>
        <v>0.69599016910953804</v>
      </c>
      <c r="C102">
        <f t="shared" si="28"/>
        <v>0.69599016910953804</v>
      </c>
      <c r="D102" t="s">
        <v>33</v>
      </c>
      <c r="E102" t="s">
        <v>19</v>
      </c>
      <c r="F102">
        <v>1</v>
      </c>
      <c r="G102">
        <f t="shared" ref="G102:G125" si="33">G101+5</f>
        <v>45</v>
      </c>
      <c r="I102">
        <v>2100</v>
      </c>
      <c r="J102" t="s">
        <v>28</v>
      </c>
      <c r="K102">
        <f t="shared" ref="K102:K124" si="34">AVERAGE(G102:G103)</f>
        <v>47.5</v>
      </c>
      <c r="L102" cm="1">
        <f t="array" ref="L102">STOWA2024_NDJF_T(A102*60,K102,I102,J102,"")</f>
        <v>0.76303361864449526</v>
      </c>
      <c r="M102">
        <f t="shared" ref="M102:M124" si="35">1/L102</f>
        <v>1.3105582448339144</v>
      </c>
    </row>
    <row r="103" spans="1:13" x14ac:dyDescent="0.3">
      <c r="A103">
        <v>96</v>
      </c>
      <c r="B103">
        <f t="shared" si="32"/>
        <v>0.45110561686637085</v>
      </c>
      <c r="C103">
        <f t="shared" si="28"/>
        <v>0.45110561686637085</v>
      </c>
      <c r="D103" t="s">
        <v>33</v>
      </c>
      <c r="E103" t="s">
        <v>19</v>
      </c>
      <c r="F103">
        <v>1</v>
      </c>
      <c r="G103">
        <f t="shared" si="33"/>
        <v>50</v>
      </c>
      <c r="I103">
        <v>2100</v>
      </c>
      <c r="J103" t="s">
        <v>28</v>
      </c>
      <c r="K103">
        <f t="shared" si="34"/>
        <v>52.5</v>
      </c>
      <c r="L103" cm="1">
        <f t="array" ref="L103">STOWA2024_NDJF_T(A103*60,K103,I103,J103,"")</f>
        <v>1.1635312610129853</v>
      </c>
      <c r="M103">
        <f t="shared" si="35"/>
        <v>0.85945262796754351</v>
      </c>
    </row>
    <row r="104" spans="1:13" x14ac:dyDescent="0.3">
      <c r="A104">
        <v>96</v>
      </c>
      <c r="B104">
        <f t="shared" si="32"/>
        <v>0.2936943337038499</v>
      </c>
      <c r="C104">
        <f t="shared" si="28"/>
        <v>0.2936943337038499</v>
      </c>
      <c r="D104" t="s">
        <v>33</v>
      </c>
      <c r="E104" t="s">
        <v>19</v>
      </c>
      <c r="F104">
        <v>1</v>
      </c>
      <c r="G104">
        <f t="shared" si="33"/>
        <v>55</v>
      </c>
      <c r="I104">
        <v>2100</v>
      </c>
      <c r="J104" t="s">
        <v>28</v>
      </c>
      <c r="K104">
        <f t="shared" si="34"/>
        <v>57.5</v>
      </c>
      <c r="L104" cm="1">
        <f t="array" ref="L104">STOWA2024_NDJF_T(A104*60,K104,I104,J104,"")</f>
        <v>1.7675392656884519</v>
      </c>
      <c r="M104">
        <f t="shared" si="35"/>
        <v>0.56575829426369362</v>
      </c>
    </row>
    <row r="105" spans="1:13" x14ac:dyDescent="0.3">
      <c r="A105">
        <v>96</v>
      </c>
      <c r="B105">
        <f t="shared" si="32"/>
        <v>0.19190469406483024</v>
      </c>
      <c r="C105">
        <f t="shared" si="28"/>
        <v>0.19190469406483024</v>
      </c>
      <c r="D105" t="s">
        <v>33</v>
      </c>
      <c r="E105" t="s">
        <v>19</v>
      </c>
      <c r="F105">
        <v>1</v>
      </c>
      <c r="G105">
        <f t="shared" si="33"/>
        <v>60</v>
      </c>
      <c r="I105">
        <v>2100</v>
      </c>
      <c r="J105" t="s">
        <v>28</v>
      </c>
      <c r="K105">
        <f t="shared" si="34"/>
        <v>62.5</v>
      </c>
      <c r="L105" cm="1">
        <f t="array" ref="L105">STOWA2024_NDJF_T(A105*60,K105,I105,J105,"")</f>
        <v>2.6748438411936424</v>
      </c>
      <c r="M105">
        <f t="shared" si="35"/>
        <v>0.37385360019886338</v>
      </c>
    </row>
    <row r="106" spans="1:13" x14ac:dyDescent="0.3">
      <c r="A106">
        <v>96</v>
      </c>
      <c r="B106">
        <f t="shared" si="32"/>
        <v>0.12588644300409255</v>
      </c>
      <c r="C106">
        <f t="shared" si="28"/>
        <v>0.12588644300409255</v>
      </c>
      <c r="D106" t="s">
        <v>33</v>
      </c>
      <c r="E106" t="s">
        <v>19</v>
      </c>
      <c r="F106">
        <v>1</v>
      </c>
      <c r="G106">
        <f t="shared" si="33"/>
        <v>65</v>
      </c>
      <c r="I106">
        <v>2100</v>
      </c>
      <c r="J106" t="s">
        <v>28</v>
      </c>
      <c r="K106">
        <f t="shared" si="34"/>
        <v>67.5</v>
      </c>
      <c r="L106" cm="1">
        <f t="array" ref="L106">STOWA2024_NDJF_T(A106*60,K106,I106,J106,"")</f>
        <v>4.0327921298647214</v>
      </c>
      <c r="M106">
        <f t="shared" si="35"/>
        <v>0.24796715719477083</v>
      </c>
    </row>
    <row r="107" spans="1:13" x14ac:dyDescent="0.3">
      <c r="A107">
        <v>96</v>
      </c>
      <c r="B107">
        <f t="shared" si="32"/>
        <v>8.2892083622337492E-2</v>
      </c>
      <c r="C107">
        <f t="shared" si="28"/>
        <v>8.2892083622337492E-2</v>
      </c>
      <c r="D107" t="s">
        <v>33</v>
      </c>
      <c r="E107" t="s">
        <v>19</v>
      </c>
      <c r="F107">
        <v>1</v>
      </c>
      <c r="G107">
        <f t="shared" si="33"/>
        <v>70</v>
      </c>
      <c r="I107">
        <v>2100</v>
      </c>
      <c r="J107" t="s">
        <v>28</v>
      </c>
      <c r="K107">
        <f t="shared" si="34"/>
        <v>72.5</v>
      </c>
      <c r="L107" cm="1">
        <f t="array" ref="L107">STOWA2024_NDJF_T(A107*60,K107,I107,J107,"")</f>
        <v>6.0578497913630169</v>
      </c>
      <c r="M107">
        <f t="shared" si="35"/>
        <v>0.16507507357243334</v>
      </c>
    </row>
    <row r="108" spans="1:13" x14ac:dyDescent="0.3">
      <c r="A108">
        <v>96</v>
      </c>
      <c r="B108">
        <f t="shared" si="32"/>
        <v>5.4784038345762773E-2</v>
      </c>
      <c r="C108">
        <f t="shared" si="28"/>
        <v>5.4784038345762773E-2</v>
      </c>
      <c r="D108" t="s">
        <v>33</v>
      </c>
      <c r="E108" t="s">
        <v>19</v>
      </c>
      <c r="F108">
        <v>1</v>
      </c>
      <c r="G108">
        <f t="shared" si="33"/>
        <v>75</v>
      </c>
      <c r="I108">
        <v>2100</v>
      </c>
      <c r="J108" t="s">
        <v>28</v>
      </c>
      <c r="K108">
        <f t="shared" si="34"/>
        <v>77.5</v>
      </c>
      <c r="L108" cm="1">
        <f t="array" ref="L108">STOWA2024_NDJF_T(A108*60,K108,I108,J108,"")</f>
        <v>9.0669200624039483</v>
      </c>
      <c r="M108">
        <f t="shared" si="35"/>
        <v>0.11029103522667057</v>
      </c>
    </row>
    <row r="109" spans="1:13" x14ac:dyDescent="0.3">
      <c r="A109">
        <v>96</v>
      </c>
      <c r="B109">
        <f t="shared" si="32"/>
        <v>3.6341694133399674E-2</v>
      </c>
      <c r="C109">
        <f t="shared" si="28"/>
        <v>3.6341694133399674E-2</v>
      </c>
      <c r="D109" t="s">
        <v>33</v>
      </c>
      <c r="E109" t="s">
        <v>19</v>
      </c>
      <c r="F109">
        <v>1</v>
      </c>
      <c r="G109">
        <f t="shared" si="33"/>
        <v>80</v>
      </c>
      <c r="I109">
        <v>2100</v>
      </c>
      <c r="J109" t="s">
        <v>28</v>
      </c>
      <c r="K109">
        <f t="shared" si="34"/>
        <v>82.5</v>
      </c>
      <c r="L109" cm="1">
        <f t="array" ref="L109">STOWA2024_NDJF_T(A109*60,K109,I109,J109,"")</f>
        <v>13.522770929611383</v>
      </c>
      <c r="M109">
        <f t="shared" si="35"/>
        <v>7.3949341093270893E-2</v>
      </c>
    </row>
    <row r="110" spans="1:13" x14ac:dyDescent="0.3">
      <c r="A110">
        <v>96</v>
      </c>
      <c r="B110">
        <f t="shared" si="32"/>
        <v>2.4193341512863328E-2</v>
      </c>
      <c r="C110">
        <f t="shared" si="28"/>
        <v>2.4193341512863328E-2</v>
      </c>
      <c r="D110" t="s">
        <v>33</v>
      </c>
      <c r="E110" t="s">
        <v>19</v>
      </c>
      <c r="F110">
        <v>1</v>
      </c>
      <c r="G110">
        <f t="shared" si="33"/>
        <v>85</v>
      </c>
      <c r="I110">
        <v>2100</v>
      </c>
      <c r="J110" t="s">
        <v>28</v>
      </c>
      <c r="K110">
        <f t="shared" si="34"/>
        <v>87.5</v>
      </c>
      <c r="L110" cm="1">
        <f t="array" ref="L110">STOWA2024_NDJF_T(A110*60,K110,I110,J110,"")</f>
        <v>20.098078793170711</v>
      </c>
      <c r="M110">
        <f t="shared" si="35"/>
        <v>4.9755999580407564E-2</v>
      </c>
    </row>
    <row r="111" spans="1:13" x14ac:dyDescent="0.3">
      <c r="A111">
        <v>96</v>
      </c>
      <c r="B111">
        <f t="shared" si="32"/>
        <v>1.6163413622567638E-2</v>
      </c>
      <c r="C111">
        <f t="shared" si="28"/>
        <v>1.6163413622567638E-2</v>
      </c>
      <c r="D111" t="s">
        <v>33</v>
      </c>
      <c r="E111" t="s">
        <v>19</v>
      </c>
      <c r="F111">
        <v>1</v>
      </c>
      <c r="G111">
        <f t="shared" si="33"/>
        <v>90</v>
      </c>
      <c r="I111">
        <v>2100</v>
      </c>
      <c r="J111" t="s">
        <v>28</v>
      </c>
      <c r="K111">
        <f t="shared" si="34"/>
        <v>92.5</v>
      </c>
      <c r="L111" cm="1">
        <f t="array" ref="L111">STOWA2024_NDJF_T(A111*60,K111,I111,J111,"")</f>
        <v>29.768473354657516</v>
      </c>
      <c r="M111">
        <f t="shared" si="35"/>
        <v>3.3592585957839927E-2</v>
      </c>
    </row>
    <row r="112" spans="1:13" x14ac:dyDescent="0.3">
      <c r="A112">
        <v>96</v>
      </c>
      <c r="B112">
        <f t="shared" si="32"/>
        <v>1.0836224312319283E-2</v>
      </c>
      <c r="C112">
        <f t="shared" si="28"/>
        <v>1.0836224312319283E-2</v>
      </c>
      <c r="D112" t="s">
        <v>33</v>
      </c>
      <c r="E112" t="s">
        <v>19</v>
      </c>
      <c r="F112">
        <v>1</v>
      </c>
      <c r="G112">
        <f t="shared" si="33"/>
        <v>95</v>
      </c>
      <c r="I112">
        <v>2100</v>
      </c>
      <c r="J112" t="s">
        <v>28</v>
      </c>
      <c r="K112">
        <f t="shared" si="34"/>
        <v>97.5</v>
      </c>
      <c r="L112" cm="1">
        <f t="array" ref="L112">STOWA2024_NDJF_T(A112*60,K112,I112,J112,"")</f>
        <v>43.94375584186762</v>
      </c>
      <c r="M112">
        <f t="shared" si="35"/>
        <v>2.2756361645520643E-2</v>
      </c>
    </row>
    <row r="113" spans="1:13" x14ac:dyDescent="0.3">
      <c r="A113">
        <v>96</v>
      </c>
      <c r="B113">
        <f t="shared" si="32"/>
        <v>7.2896196335320625E-3</v>
      </c>
      <c r="C113">
        <f t="shared" si="28"/>
        <v>7.2896196335320625E-3</v>
      </c>
      <c r="D113" t="s">
        <v>33</v>
      </c>
      <c r="E113" t="s">
        <v>19</v>
      </c>
      <c r="F113">
        <v>1</v>
      </c>
      <c r="G113">
        <f t="shared" si="33"/>
        <v>100</v>
      </c>
      <c r="I113">
        <v>2100</v>
      </c>
      <c r="J113" t="s">
        <v>28</v>
      </c>
      <c r="K113">
        <f t="shared" si="34"/>
        <v>102.5</v>
      </c>
      <c r="L113" cm="1">
        <f t="array" ref="L113">STOWA2024_NDJF_T(A113*60,K113,I113,J113,"")</f>
        <v>64.654857449932251</v>
      </c>
      <c r="M113">
        <f t="shared" si="35"/>
        <v>1.5466742011988581E-2</v>
      </c>
    </row>
    <row r="114" spans="1:13" x14ac:dyDescent="0.3">
      <c r="A114">
        <v>96</v>
      </c>
      <c r="B114">
        <f t="shared" si="32"/>
        <v>4.9202672283947153E-3</v>
      </c>
      <c r="C114">
        <f t="shared" si="28"/>
        <v>4.9202672283947153E-3</v>
      </c>
      <c r="D114" t="s">
        <v>33</v>
      </c>
      <c r="E114" t="s">
        <v>19</v>
      </c>
      <c r="F114">
        <v>1</v>
      </c>
      <c r="G114">
        <f t="shared" si="33"/>
        <v>105</v>
      </c>
      <c r="I114">
        <v>2100</v>
      </c>
      <c r="J114" t="s">
        <v>28</v>
      </c>
      <c r="K114">
        <f t="shared" si="34"/>
        <v>107.5</v>
      </c>
      <c r="L114" cm="1">
        <f t="array" ref="L114">STOWA2024_NDJF_T(A114*60,K114,I114,J114,"")</f>
        <v>94.818412836448786</v>
      </c>
      <c r="M114">
        <f t="shared" si="35"/>
        <v>1.0546474783593865E-2</v>
      </c>
    </row>
    <row r="115" spans="1:13" x14ac:dyDescent="0.3">
      <c r="A115">
        <v>96</v>
      </c>
      <c r="B115">
        <f t="shared" si="32"/>
        <v>3.3320003709557807E-3</v>
      </c>
      <c r="C115">
        <f t="shared" si="28"/>
        <v>3.3320003709557807E-3</v>
      </c>
      <c r="D115" t="s">
        <v>33</v>
      </c>
      <c r="E115" t="s">
        <v>19</v>
      </c>
      <c r="F115">
        <v>1</v>
      </c>
      <c r="G115">
        <f t="shared" si="33"/>
        <v>110</v>
      </c>
      <c r="I115">
        <v>2100</v>
      </c>
      <c r="J115" t="s">
        <v>28</v>
      </c>
      <c r="K115">
        <f t="shared" si="34"/>
        <v>112.5</v>
      </c>
      <c r="L115" cm="1">
        <f t="array" ref="L115">STOWA2024_NDJF_T(A115*60,K115,I115,J115,"")</f>
        <v>138.61023586808099</v>
      </c>
      <c r="M115">
        <f t="shared" si="35"/>
        <v>7.2144744126380845E-3</v>
      </c>
    </row>
    <row r="116" spans="1:13" x14ac:dyDescent="0.3">
      <c r="A116">
        <v>96</v>
      </c>
      <c r="B116">
        <f t="shared" si="32"/>
        <v>2.2637585826326785E-3</v>
      </c>
      <c r="C116">
        <f t="shared" si="28"/>
        <v>2.2637585826326785E-3</v>
      </c>
      <c r="D116" t="s">
        <v>33</v>
      </c>
      <c r="E116" t="s">
        <v>19</v>
      </c>
      <c r="F116">
        <v>1</v>
      </c>
      <c r="G116">
        <f t="shared" si="33"/>
        <v>115</v>
      </c>
      <c r="I116">
        <v>2100</v>
      </c>
      <c r="J116" t="s">
        <v>28</v>
      </c>
      <c r="K116">
        <f t="shared" si="34"/>
        <v>117.5</v>
      </c>
      <c r="L116" cm="1">
        <f t="array" ref="L116">STOWA2024_NDJF_T(A116*60,K116,I116,J116,"")</f>
        <v>201.99099167420968</v>
      </c>
      <c r="M116">
        <f t="shared" si="35"/>
        <v>4.950715830005406E-3</v>
      </c>
    </row>
    <row r="117" spans="1:13" x14ac:dyDescent="0.3">
      <c r="A117">
        <v>96</v>
      </c>
      <c r="B117">
        <f t="shared" si="32"/>
        <v>1.5429102829021563E-3</v>
      </c>
      <c r="C117">
        <f t="shared" si="28"/>
        <v>1.5429102829021563E-3</v>
      </c>
      <c r="D117" t="s">
        <v>33</v>
      </c>
      <c r="E117" t="s">
        <v>19</v>
      </c>
      <c r="F117">
        <v>1</v>
      </c>
      <c r="G117">
        <f t="shared" si="33"/>
        <v>120</v>
      </c>
      <c r="I117">
        <v>2100</v>
      </c>
      <c r="J117" t="s">
        <v>28</v>
      </c>
      <c r="K117">
        <f t="shared" si="34"/>
        <v>122.5</v>
      </c>
      <c r="L117" cm="1">
        <f t="array" ref="L117">STOWA2024_NDJF_T(A117*60,K117,I117,J117,"")</f>
        <v>293.44397330711371</v>
      </c>
      <c r="M117">
        <f t="shared" si="35"/>
        <v>3.4078055471032497E-3</v>
      </c>
    </row>
    <row r="118" spans="1:13" x14ac:dyDescent="0.3">
      <c r="A118">
        <v>96</v>
      </c>
      <c r="B118">
        <f t="shared" si="32"/>
        <v>1.0549067585184642E-3</v>
      </c>
      <c r="C118">
        <f t="shared" si="28"/>
        <v>1.0549067585184642E-3</v>
      </c>
      <c r="D118" t="s">
        <v>33</v>
      </c>
      <c r="E118" t="s">
        <v>19</v>
      </c>
      <c r="F118">
        <v>1</v>
      </c>
      <c r="G118">
        <f t="shared" si="33"/>
        <v>125</v>
      </c>
      <c r="I118">
        <v>2100</v>
      </c>
      <c r="J118" t="s">
        <v>28</v>
      </c>
      <c r="K118">
        <f t="shared" si="34"/>
        <v>127.5</v>
      </c>
      <c r="L118" cm="1">
        <f t="array" ref="L118">STOWA2024_NDJF_T(A118*60,K118,I118,J118,"")</f>
        <v>425.00765644980294</v>
      </c>
      <c r="M118">
        <f t="shared" si="35"/>
        <v>2.3528987885847855E-3</v>
      </c>
    </row>
    <row r="119" spans="1:13" x14ac:dyDescent="0.3">
      <c r="A119">
        <v>96</v>
      </c>
      <c r="B119">
        <f t="shared" si="32"/>
        <v>7.2347219535589809E-4</v>
      </c>
      <c r="C119">
        <f t="shared" si="28"/>
        <v>7.2347219535589809E-4</v>
      </c>
      <c r="D119" t="s">
        <v>33</v>
      </c>
      <c r="E119" t="s">
        <v>19</v>
      </c>
      <c r="F119">
        <v>1</v>
      </c>
      <c r="G119">
        <f t="shared" si="33"/>
        <v>130</v>
      </c>
      <c r="I119">
        <v>2100</v>
      </c>
      <c r="J119" t="s">
        <v>28</v>
      </c>
      <c r="K119">
        <f t="shared" si="34"/>
        <v>132.5</v>
      </c>
      <c r="L119" cm="1">
        <f t="array" ref="L119">STOWA2024_NDJF_T(A119*60,K119,I119,J119,"")</f>
        <v>613.71282643570362</v>
      </c>
      <c r="M119">
        <f t="shared" si="35"/>
        <v>1.6294265932288875E-3</v>
      </c>
    </row>
    <row r="120" spans="1:13" x14ac:dyDescent="0.3">
      <c r="A120">
        <v>96</v>
      </c>
      <c r="B120">
        <f t="shared" si="32"/>
        <v>4.9769663794554551E-4</v>
      </c>
      <c r="C120">
        <f t="shared" si="28"/>
        <v>4.9769663794554551E-4</v>
      </c>
      <c r="D120" t="s">
        <v>33</v>
      </c>
      <c r="E120" t="s">
        <v>19</v>
      </c>
      <c r="F120">
        <v>1</v>
      </c>
      <c r="G120">
        <f t="shared" si="33"/>
        <v>135</v>
      </c>
      <c r="I120">
        <v>2100</v>
      </c>
      <c r="J120" t="s">
        <v>28</v>
      </c>
      <c r="K120">
        <f t="shared" si="34"/>
        <v>137.5</v>
      </c>
      <c r="L120" cm="1">
        <f t="array" ref="L120">STOWA2024_NDJF_T(A120*60,K120,I120,J120,"")</f>
        <v>883.60301442196806</v>
      </c>
      <c r="M120">
        <f t="shared" si="35"/>
        <v>1.131729955283342E-3</v>
      </c>
    </row>
    <row r="121" spans="1:13" x14ac:dyDescent="0.3">
      <c r="A121">
        <v>96</v>
      </c>
      <c r="B121">
        <f t="shared" si="32"/>
        <v>3.4339652283328539E-4</v>
      </c>
      <c r="C121">
        <f t="shared" si="28"/>
        <v>3.4339652283328539E-4</v>
      </c>
      <c r="D121" t="s">
        <v>33</v>
      </c>
      <c r="E121" t="s">
        <v>19</v>
      </c>
      <c r="F121">
        <v>1</v>
      </c>
      <c r="G121">
        <f t="shared" si="33"/>
        <v>140</v>
      </c>
      <c r="I121">
        <v>2100</v>
      </c>
      <c r="J121" t="s">
        <v>28</v>
      </c>
      <c r="K121">
        <f t="shared" si="34"/>
        <v>142.5</v>
      </c>
      <c r="L121" cm="1">
        <f t="array" ref="L121">STOWA2024_NDJF_T(A121*60,K121,I121,J121,"")</f>
        <v>1268.4987834298822</v>
      </c>
      <c r="M121">
        <f t="shared" si="35"/>
        <v>7.8833343245005656E-4</v>
      </c>
    </row>
    <row r="122" spans="1:13" x14ac:dyDescent="0.3">
      <c r="A122">
        <v>96</v>
      </c>
      <c r="B122">
        <f t="shared" si="32"/>
        <v>2.3762857607574346E-4</v>
      </c>
      <c r="C122">
        <f t="shared" si="28"/>
        <v>2.3762857607574346E-4</v>
      </c>
      <c r="D122" t="s">
        <v>33</v>
      </c>
      <c r="E122" t="s">
        <v>19</v>
      </c>
      <c r="F122">
        <v>1</v>
      </c>
      <c r="G122">
        <f t="shared" si="33"/>
        <v>145</v>
      </c>
      <c r="I122">
        <v>2100</v>
      </c>
      <c r="J122" t="s">
        <v>28</v>
      </c>
      <c r="K122">
        <f t="shared" si="34"/>
        <v>147.5</v>
      </c>
      <c r="L122" cm="1">
        <f t="array" ref="L122">STOWA2024_NDJF_T(A122*60,K122,I122,J122,"")</f>
        <v>1815.8546968038754</v>
      </c>
      <c r="M122">
        <f t="shared" si="35"/>
        <v>5.507048563743131E-4</v>
      </c>
    </row>
    <row r="123" spans="1:13" x14ac:dyDescent="0.3">
      <c r="A123">
        <v>96</v>
      </c>
      <c r="B123">
        <f t="shared" si="32"/>
        <v>1.6492015884364997E-4</v>
      </c>
      <c r="C123">
        <f t="shared" si="28"/>
        <v>1.6492015884364997E-4</v>
      </c>
      <c r="D123" t="s">
        <v>33</v>
      </c>
      <c r="E123" t="s">
        <v>19</v>
      </c>
      <c r="F123">
        <v>1</v>
      </c>
      <c r="G123">
        <f t="shared" si="33"/>
        <v>150</v>
      </c>
      <c r="I123">
        <v>2100</v>
      </c>
      <c r="J123" t="s">
        <v>28</v>
      </c>
      <c r="K123">
        <f t="shared" si="34"/>
        <v>152.5</v>
      </c>
      <c r="L123" cm="1">
        <f t="array" ref="L123">STOWA2024_NDJF_T(A123*60,K123,I123,J123,"")</f>
        <v>2592.1194033895486</v>
      </c>
      <c r="M123">
        <f t="shared" si="35"/>
        <v>3.8578469753066313E-4</v>
      </c>
    </row>
    <row r="124" spans="1:13" x14ac:dyDescent="0.3">
      <c r="A124">
        <v>96</v>
      </c>
      <c r="B124">
        <f t="shared" si="32"/>
        <v>1.1478146973544222E-4</v>
      </c>
      <c r="C124">
        <f t="shared" si="28"/>
        <v>1.1478146973544222E-4</v>
      </c>
      <c r="D124" t="s">
        <v>33</v>
      </c>
      <c r="E124" t="s">
        <v>19</v>
      </c>
      <c r="F124">
        <v>1</v>
      </c>
      <c r="G124">
        <f t="shared" si="33"/>
        <v>155</v>
      </c>
      <c r="I124">
        <v>2100</v>
      </c>
      <c r="J124" t="s">
        <v>28</v>
      </c>
      <c r="K124">
        <f t="shared" si="34"/>
        <v>157.5</v>
      </c>
      <c r="L124" cm="1">
        <f t="array" ref="L124">STOWA2024_NDJF_T(A124*60,K124,I124,J124,"")</f>
        <v>3689.9929500309618</v>
      </c>
      <c r="M124">
        <f t="shared" si="35"/>
        <v>2.7100322779522091E-4</v>
      </c>
    </row>
    <row r="125" spans="1:13" x14ac:dyDescent="0.3">
      <c r="A125">
        <v>96</v>
      </c>
      <c r="B125" s="1">
        <f>M124</f>
        <v>2.7100322779522091E-4</v>
      </c>
      <c r="C125">
        <f t="shared" si="28"/>
        <v>2.7100322779522091E-4</v>
      </c>
      <c r="D125" t="s">
        <v>33</v>
      </c>
      <c r="E125" t="s">
        <v>19</v>
      </c>
      <c r="F125">
        <v>1</v>
      </c>
      <c r="G125">
        <f t="shared" si="33"/>
        <v>160</v>
      </c>
      <c r="I125">
        <v>2100</v>
      </c>
      <c r="J125" t="s">
        <v>28</v>
      </c>
      <c r="K125" s="1">
        <v>666</v>
      </c>
      <c r="L125" cm="1">
        <f t="array" ref="L125">STOWA2024_NDJF_T(A125*60,K125,I125,J125,"")</f>
        <v>1057841803453514.6</v>
      </c>
      <c r="M125">
        <f>1/L125</f>
        <v>9.4532093242611546E-16</v>
      </c>
    </row>
    <row r="126" spans="1:13" x14ac:dyDescent="0.3">
      <c r="A126">
        <v>192</v>
      </c>
      <c r="B126" s="1">
        <f>365.25*24/A126 - M126</f>
        <v>19.630402567609902</v>
      </c>
      <c r="C126">
        <f>B126</f>
        <v>19.630402567609902</v>
      </c>
      <c r="D126" t="s">
        <v>33</v>
      </c>
      <c r="E126" t="s">
        <v>19</v>
      </c>
      <c r="F126">
        <v>1</v>
      </c>
      <c r="G126">
        <v>10</v>
      </c>
      <c r="I126">
        <v>2100</v>
      </c>
      <c r="J126" t="s">
        <v>28</v>
      </c>
      <c r="K126" s="1">
        <v>12.5</v>
      </c>
      <c r="L126" cm="1">
        <f t="array" ref="L126">STOWA2024_NDJF_T(A126*60,K126,I126,J126,"")</f>
        <v>3.8423340588536005E-2</v>
      </c>
      <c r="M126">
        <f>1/L126</f>
        <v>26.025847432390098</v>
      </c>
    </row>
    <row r="127" spans="1:13" x14ac:dyDescent="0.3">
      <c r="A127">
        <v>192</v>
      </c>
      <c r="B127">
        <f t="shared" ref="B127:B131" si="36">M126-M127</f>
        <v>6.0064574483174411</v>
      </c>
      <c r="C127">
        <f t="shared" ref="C127:C156" si="37">B127</f>
        <v>6.0064574483174411</v>
      </c>
      <c r="D127" t="s">
        <v>33</v>
      </c>
      <c r="E127" t="s">
        <v>19</v>
      </c>
      <c r="F127">
        <v>1</v>
      </c>
      <c r="G127">
        <f t="shared" ref="G127:G131" si="38">G126+5</f>
        <v>15</v>
      </c>
      <c r="I127">
        <v>2100</v>
      </c>
      <c r="J127" t="s">
        <v>28</v>
      </c>
      <c r="K127">
        <f t="shared" ref="K127:K131" si="39">AVERAGE(G127:G128)</f>
        <v>17.5</v>
      </c>
      <c r="L127" cm="1">
        <f t="array" ref="L127">STOWA2024_NDJF_T(A127*60,K127,I127,J127,"")</f>
        <v>4.9951571990734772E-2</v>
      </c>
      <c r="M127">
        <f t="shared" ref="M127:M131" si="40">1/L127</f>
        <v>20.019389984072657</v>
      </c>
    </row>
    <row r="128" spans="1:13" x14ac:dyDescent="0.3">
      <c r="A128">
        <v>192</v>
      </c>
      <c r="B128">
        <f t="shared" si="36"/>
        <v>4.6693301496414481</v>
      </c>
      <c r="C128">
        <f t="shared" si="37"/>
        <v>4.6693301496414481</v>
      </c>
      <c r="D128" t="s">
        <v>33</v>
      </c>
      <c r="E128" t="s">
        <v>19</v>
      </c>
      <c r="F128">
        <v>1</v>
      </c>
      <c r="G128">
        <f t="shared" si="38"/>
        <v>20</v>
      </c>
      <c r="I128">
        <v>2100</v>
      </c>
      <c r="J128" t="s">
        <v>28</v>
      </c>
      <c r="K128">
        <f t="shared" si="39"/>
        <v>22.5</v>
      </c>
      <c r="L128" cm="1">
        <f t="array" ref="L128">STOWA2024_NDJF_T(A128*60,K128,I128,J128,"")</f>
        <v>6.514632586362519E-2</v>
      </c>
      <c r="M128">
        <f t="shared" si="40"/>
        <v>15.350059834431208</v>
      </c>
    </row>
    <row r="129" spans="1:13" x14ac:dyDescent="0.3">
      <c r="A129">
        <v>192</v>
      </c>
      <c r="B129">
        <f t="shared" si="36"/>
        <v>3.6188742200149182</v>
      </c>
      <c r="C129">
        <f t="shared" si="37"/>
        <v>3.6188742200149182</v>
      </c>
      <c r="D129" t="s">
        <v>33</v>
      </c>
      <c r="E129" t="s">
        <v>19</v>
      </c>
      <c r="F129">
        <v>1</v>
      </c>
      <c r="G129">
        <f t="shared" si="38"/>
        <v>25</v>
      </c>
      <c r="I129">
        <v>2100</v>
      </c>
      <c r="J129" t="s">
        <v>28</v>
      </c>
      <c r="K129">
        <f t="shared" si="39"/>
        <v>27.5</v>
      </c>
      <c r="L129" cm="1">
        <f t="array" ref="L129">STOWA2024_NDJF_T(A129*60,K129,I129,J129,"")</f>
        <v>8.5242875943511959E-2</v>
      </c>
      <c r="M129">
        <f t="shared" si="40"/>
        <v>11.73118561441629</v>
      </c>
    </row>
    <row r="130" spans="1:13" x14ac:dyDescent="0.3">
      <c r="A130">
        <v>192</v>
      </c>
      <c r="B130">
        <f t="shared" si="36"/>
        <v>2.7958451369873618</v>
      </c>
      <c r="C130">
        <f t="shared" si="37"/>
        <v>2.7958451369873618</v>
      </c>
      <c r="D130" t="s">
        <v>33</v>
      </c>
      <c r="E130" t="s">
        <v>19</v>
      </c>
      <c r="F130">
        <v>1</v>
      </c>
      <c r="G130">
        <f t="shared" si="38"/>
        <v>30</v>
      </c>
      <c r="I130">
        <v>2100</v>
      </c>
      <c r="J130" t="s">
        <v>28</v>
      </c>
      <c r="K130">
        <f t="shared" si="39"/>
        <v>32.5</v>
      </c>
      <c r="L130" cm="1">
        <f t="array" ref="L130">STOWA2024_NDJF_T(A130*60,K130,I130,J130,"")</f>
        <v>0.11191515337619702</v>
      </c>
      <c r="M130">
        <f t="shared" si="40"/>
        <v>8.9353404774289285</v>
      </c>
    </row>
    <row r="131" spans="1:13" x14ac:dyDescent="0.3">
      <c r="A131">
        <v>192</v>
      </c>
      <c r="B131">
        <f t="shared" si="36"/>
        <v>2.1529765711720472</v>
      </c>
      <c r="C131">
        <f t="shared" si="37"/>
        <v>2.1529765711720472</v>
      </c>
      <c r="D131" t="s">
        <v>33</v>
      </c>
      <c r="E131" t="s">
        <v>19</v>
      </c>
      <c r="F131">
        <v>1</v>
      </c>
      <c r="G131">
        <f t="shared" si="38"/>
        <v>35</v>
      </c>
      <c r="I131">
        <v>2100</v>
      </c>
      <c r="J131" t="s">
        <v>28</v>
      </c>
      <c r="K131">
        <f t="shared" si="39"/>
        <v>37.5</v>
      </c>
      <c r="L131" cm="1">
        <f t="array" ref="L131">STOWA2024_NDJF_T(A131*60,K131,I131,J131,"")</f>
        <v>0.14744121869920276</v>
      </c>
      <c r="M131">
        <f t="shared" si="40"/>
        <v>6.7823639062568812</v>
      </c>
    </row>
    <row r="132" spans="1:13" x14ac:dyDescent="0.3">
      <c r="A132">
        <v>192</v>
      </c>
      <c r="B132">
        <f>M131-M132</f>
        <v>1.6524508897236343</v>
      </c>
      <c r="C132">
        <f t="shared" si="37"/>
        <v>1.6524508897236343</v>
      </c>
      <c r="D132" t="s">
        <v>33</v>
      </c>
      <c r="E132" t="s">
        <v>19</v>
      </c>
      <c r="F132">
        <v>1</v>
      </c>
      <c r="G132">
        <f>G131+5</f>
        <v>40</v>
      </c>
      <c r="I132">
        <v>2100</v>
      </c>
      <c r="J132" t="s">
        <v>28</v>
      </c>
      <c r="K132">
        <f>AVERAGE(G132:G133)</f>
        <v>42.5</v>
      </c>
      <c r="L132" cm="1">
        <f t="array" ref="L132">STOWA2024_NDJF_T(A132*60,K132,I132,J132,"")</f>
        <v>0.19493507916744207</v>
      </c>
      <c r="M132">
        <f>1/L132</f>
        <v>5.1299130165332469</v>
      </c>
    </row>
    <row r="133" spans="1:13" x14ac:dyDescent="0.3">
      <c r="A133">
        <v>192</v>
      </c>
      <c r="B133">
        <f t="shared" ref="B133:B155" si="41">M132-M133</f>
        <v>1.2638825115581032</v>
      </c>
      <c r="C133">
        <f t="shared" si="37"/>
        <v>1.2638825115581032</v>
      </c>
      <c r="D133" t="s">
        <v>33</v>
      </c>
      <c r="E133" t="s">
        <v>19</v>
      </c>
      <c r="F133">
        <v>1</v>
      </c>
      <c r="G133">
        <f t="shared" ref="G133:G156" si="42">G132+5</f>
        <v>45</v>
      </c>
      <c r="I133">
        <v>2100</v>
      </c>
      <c r="J133" t="s">
        <v>28</v>
      </c>
      <c r="K133">
        <f t="shared" ref="K133:K155" si="43">AVERAGE(G133:G134)</f>
        <v>47.5</v>
      </c>
      <c r="L133" cm="1">
        <f t="array" ref="L133">STOWA2024_NDJF_T(A133*60,K133,I133,J133,"")</f>
        <v>0.25866324611590963</v>
      </c>
      <c r="M133">
        <f t="shared" ref="M133:M155" si="44">1/L133</f>
        <v>3.8660305049751438</v>
      </c>
    </row>
    <row r="134" spans="1:13" x14ac:dyDescent="0.3">
      <c r="A134">
        <v>192</v>
      </c>
      <c r="B134">
        <f t="shared" si="41"/>
        <v>0.96333353857531057</v>
      </c>
      <c r="C134">
        <f t="shared" si="37"/>
        <v>0.96333353857531057</v>
      </c>
      <c r="D134" t="s">
        <v>33</v>
      </c>
      <c r="E134" t="s">
        <v>19</v>
      </c>
      <c r="F134">
        <v>1</v>
      </c>
      <c r="G134">
        <f t="shared" si="42"/>
        <v>50</v>
      </c>
      <c r="I134">
        <v>2100</v>
      </c>
      <c r="J134" t="s">
        <v>28</v>
      </c>
      <c r="K134">
        <f t="shared" si="43"/>
        <v>52.5</v>
      </c>
      <c r="L134" cm="1">
        <f t="array" ref="L134">STOWA2024_NDJF_T(A134*60,K134,I134,J134,"")</f>
        <v>0.34450719850383948</v>
      </c>
      <c r="M134">
        <f t="shared" si="44"/>
        <v>2.9026969663998332</v>
      </c>
    </row>
    <row r="135" spans="1:13" x14ac:dyDescent="0.3">
      <c r="A135">
        <v>192</v>
      </c>
      <c r="B135">
        <f t="shared" si="41"/>
        <v>0.73163091471144925</v>
      </c>
      <c r="C135">
        <f t="shared" si="37"/>
        <v>0.73163091471144925</v>
      </c>
      <c r="D135" t="s">
        <v>33</v>
      </c>
      <c r="E135" t="s">
        <v>19</v>
      </c>
      <c r="F135">
        <v>1</v>
      </c>
      <c r="G135">
        <f t="shared" si="42"/>
        <v>55</v>
      </c>
      <c r="I135">
        <v>2100</v>
      </c>
      <c r="J135" t="s">
        <v>28</v>
      </c>
      <c r="K135">
        <f t="shared" si="43"/>
        <v>57.5</v>
      </c>
      <c r="L135" cm="1">
        <f t="array" ref="L135">STOWA2024_NDJF_T(A135*60,K135,I135,J135,"")</f>
        <v>0.46060321344084626</v>
      </c>
      <c r="M135">
        <f t="shared" si="44"/>
        <v>2.171066051688384</v>
      </c>
    </row>
    <row r="136" spans="1:13" x14ac:dyDescent="0.3">
      <c r="A136">
        <v>192</v>
      </c>
      <c r="B136">
        <f t="shared" si="41"/>
        <v>0.55359971281339049</v>
      </c>
      <c r="C136">
        <f t="shared" si="37"/>
        <v>0.55359971281339049</v>
      </c>
      <c r="D136" t="s">
        <v>33</v>
      </c>
      <c r="E136" t="s">
        <v>19</v>
      </c>
      <c r="F136">
        <v>1</v>
      </c>
      <c r="G136">
        <f t="shared" si="42"/>
        <v>60</v>
      </c>
      <c r="I136">
        <v>2100</v>
      </c>
      <c r="J136" t="s">
        <v>28</v>
      </c>
      <c r="K136">
        <f t="shared" si="43"/>
        <v>62.5</v>
      </c>
      <c r="L136" cm="1">
        <f t="array" ref="L136">STOWA2024_NDJF_T(A136*60,K136,I136,J136,"")</f>
        <v>0.61825088780242332</v>
      </c>
      <c r="M136">
        <f t="shared" si="44"/>
        <v>1.6174663388749935</v>
      </c>
    </row>
    <row r="137" spans="1:13" x14ac:dyDescent="0.3">
      <c r="A137">
        <v>192</v>
      </c>
      <c r="B137">
        <f t="shared" si="41"/>
        <v>0.41728520502984301</v>
      </c>
      <c r="C137">
        <f t="shared" si="37"/>
        <v>0.41728520502984301</v>
      </c>
      <c r="D137" t="s">
        <v>33</v>
      </c>
      <c r="E137" t="s">
        <v>19</v>
      </c>
      <c r="F137">
        <v>1</v>
      </c>
      <c r="G137">
        <f t="shared" si="42"/>
        <v>65</v>
      </c>
      <c r="I137">
        <v>2100</v>
      </c>
      <c r="J137" t="s">
        <v>28</v>
      </c>
      <c r="K137">
        <f t="shared" si="43"/>
        <v>67.5</v>
      </c>
      <c r="L137" cm="1">
        <f t="array" ref="L137">STOWA2024_NDJF_T(A137*60,K137,I137,J137,"")</f>
        <v>0.83320756492496384</v>
      </c>
      <c r="M137">
        <f t="shared" si="44"/>
        <v>1.2001811338451505</v>
      </c>
    </row>
    <row r="138" spans="1:13" x14ac:dyDescent="0.3">
      <c r="A138">
        <v>192</v>
      </c>
      <c r="B138">
        <f t="shared" si="41"/>
        <v>0.31326902985255001</v>
      </c>
      <c r="C138">
        <f t="shared" si="37"/>
        <v>0.31326902985255001</v>
      </c>
      <c r="D138" t="s">
        <v>33</v>
      </c>
      <c r="E138" t="s">
        <v>19</v>
      </c>
      <c r="F138">
        <v>1</v>
      </c>
      <c r="G138">
        <f t="shared" si="42"/>
        <v>70</v>
      </c>
      <c r="I138">
        <v>2100</v>
      </c>
      <c r="J138" t="s">
        <v>28</v>
      </c>
      <c r="K138">
        <f t="shared" si="43"/>
        <v>72.5</v>
      </c>
      <c r="L138" cm="1">
        <f t="array" ref="L138">STOWA2024_NDJF_T(A138*60,K138,I138,J138,"")</f>
        <v>1.1275074446479119</v>
      </c>
      <c r="M138">
        <f t="shared" si="44"/>
        <v>0.88691210399260045</v>
      </c>
    </row>
    <row r="139" spans="1:13" x14ac:dyDescent="0.3">
      <c r="A139">
        <v>192</v>
      </c>
      <c r="B139">
        <f t="shared" si="41"/>
        <v>0.23433119961677318</v>
      </c>
      <c r="C139">
        <f t="shared" si="37"/>
        <v>0.23433119961677318</v>
      </c>
      <c r="D139" t="s">
        <v>33</v>
      </c>
      <c r="E139" t="s">
        <v>19</v>
      </c>
      <c r="F139">
        <v>1</v>
      </c>
      <c r="G139">
        <f t="shared" si="42"/>
        <v>75</v>
      </c>
      <c r="I139">
        <v>2100</v>
      </c>
      <c r="J139" t="s">
        <v>28</v>
      </c>
      <c r="K139">
        <f t="shared" si="43"/>
        <v>77.5</v>
      </c>
      <c r="L139" cm="1">
        <f t="array" ref="L139">STOWA2024_NDJF_T(A139*60,K139,I139,J139,"")</f>
        <v>1.5323770482626486</v>
      </c>
      <c r="M139">
        <f t="shared" si="44"/>
        <v>0.65258090437582728</v>
      </c>
    </row>
    <row r="140" spans="1:13" x14ac:dyDescent="0.3">
      <c r="A140">
        <v>192</v>
      </c>
      <c r="B140">
        <f t="shared" si="41"/>
        <v>0.17452021499052661</v>
      </c>
      <c r="C140">
        <f t="shared" si="37"/>
        <v>0.17452021499052661</v>
      </c>
      <c r="D140" t="s">
        <v>33</v>
      </c>
      <c r="E140" t="s">
        <v>19</v>
      </c>
      <c r="F140">
        <v>1</v>
      </c>
      <c r="G140">
        <f t="shared" si="42"/>
        <v>80</v>
      </c>
      <c r="I140">
        <v>2100</v>
      </c>
      <c r="J140" t="s">
        <v>28</v>
      </c>
      <c r="K140">
        <f t="shared" si="43"/>
        <v>82.5</v>
      </c>
      <c r="L140" cm="1">
        <f t="array" ref="L140">STOWA2024_NDJF_T(A140*60,K140,I140,J140,"")</f>
        <v>2.0917846252655048</v>
      </c>
      <c r="M140">
        <f t="shared" si="44"/>
        <v>0.47806068938530066</v>
      </c>
    </row>
    <row r="141" spans="1:13" x14ac:dyDescent="0.3">
      <c r="A141">
        <v>192</v>
      </c>
      <c r="B141">
        <f t="shared" si="41"/>
        <v>0.12942885469435844</v>
      </c>
      <c r="C141">
        <f t="shared" si="37"/>
        <v>0.12942885469435844</v>
      </c>
      <c r="D141" t="s">
        <v>33</v>
      </c>
      <c r="E141" t="s">
        <v>19</v>
      </c>
      <c r="F141">
        <v>1</v>
      </c>
      <c r="G141">
        <f t="shared" si="42"/>
        <v>85</v>
      </c>
      <c r="I141">
        <v>2100</v>
      </c>
      <c r="J141" t="s">
        <v>28</v>
      </c>
      <c r="K141">
        <f t="shared" si="43"/>
        <v>87.5</v>
      </c>
      <c r="L141" cm="1">
        <f t="array" ref="L141">STOWA2024_NDJF_T(A141*60,K141,I141,J141,"")</f>
        <v>2.8683553838004712</v>
      </c>
      <c r="M141">
        <f t="shared" si="44"/>
        <v>0.34863183469094222</v>
      </c>
    </row>
    <row r="142" spans="1:13" x14ac:dyDescent="0.3">
      <c r="A142">
        <v>192</v>
      </c>
      <c r="B142">
        <f t="shared" si="41"/>
        <v>9.5568200890631727E-2</v>
      </c>
      <c r="C142">
        <f t="shared" si="37"/>
        <v>9.5568200890631727E-2</v>
      </c>
      <c r="D142" t="s">
        <v>33</v>
      </c>
      <c r="E142" t="s">
        <v>19</v>
      </c>
      <c r="F142">
        <v>1</v>
      </c>
      <c r="G142">
        <f t="shared" si="42"/>
        <v>90</v>
      </c>
      <c r="I142">
        <v>2100</v>
      </c>
      <c r="J142" t="s">
        <v>28</v>
      </c>
      <c r="K142">
        <f t="shared" si="43"/>
        <v>92.5</v>
      </c>
      <c r="L142" cm="1">
        <f t="array" ref="L142">STOWA2024_NDJF_T(A142*60,K142,I142,J142,"")</f>
        <v>3.9515752816111385</v>
      </c>
      <c r="M142">
        <f t="shared" si="44"/>
        <v>0.25306363380031049</v>
      </c>
    </row>
    <row r="143" spans="1:13" x14ac:dyDescent="0.3">
      <c r="A143">
        <v>192</v>
      </c>
      <c r="B143">
        <f t="shared" si="41"/>
        <v>7.0250355783710861E-2</v>
      </c>
      <c r="C143">
        <f t="shared" si="37"/>
        <v>7.0250355783710861E-2</v>
      </c>
      <c r="D143" t="s">
        <v>33</v>
      </c>
      <c r="E143" t="s">
        <v>19</v>
      </c>
      <c r="F143">
        <v>1</v>
      </c>
      <c r="G143">
        <f t="shared" si="42"/>
        <v>95</v>
      </c>
      <c r="I143">
        <v>2100</v>
      </c>
      <c r="J143" t="s">
        <v>28</v>
      </c>
      <c r="K143">
        <f t="shared" si="43"/>
        <v>97.5</v>
      </c>
      <c r="L143" cm="1">
        <f t="array" ref="L143">STOWA2024_NDJF_T(A143*60,K143,I143,J143,"")</f>
        <v>5.4700621905001832</v>
      </c>
      <c r="M143">
        <f t="shared" si="44"/>
        <v>0.18281327801659963</v>
      </c>
    </row>
    <row r="144" spans="1:13" x14ac:dyDescent="0.3">
      <c r="A144">
        <v>192</v>
      </c>
      <c r="B144">
        <f t="shared" si="41"/>
        <v>5.1398278587963586E-2</v>
      </c>
      <c r="C144">
        <f t="shared" si="37"/>
        <v>5.1398278587963586E-2</v>
      </c>
      <c r="D144" t="s">
        <v>33</v>
      </c>
      <c r="E144" t="s">
        <v>19</v>
      </c>
      <c r="F144">
        <v>1</v>
      </c>
      <c r="G144">
        <f t="shared" si="42"/>
        <v>100</v>
      </c>
      <c r="I144">
        <v>2100</v>
      </c>
      <c r="J144" t="s">
        <v>28</v>
      </c>
      <c r="K144">
        <f t="shared" si="43"/>
        <v>102.5</v>
      </c>
      <c r="L144" cm="1">
        <f t="array" ref="L144">STOWA2024_NDJF_T(A144*60,K144,I144,J144,"")</f>
        <v>7.609481446926023</v>
      </c>
      <c r="M144">
        <f t="shared" si="44"/>
        <v>0.13141499942863605</v>
      </c>
    </row>
    <row r="145" spans="1:13" x14ac:dyDescent="0.3">
      <c r="A145">
        <v>192</v>
      </c>
      <c r="B145">
        <f t="shared" si="41"/>
        <v>3.7427124011641222E-2</v>
      </c>
      <c r="C145">
        <f t="shared" si="37"/>
        <v>3.7427124011641222E-2</v>
      </c>
      <c r="D145" t="s">
        <v>33</v>
      </c>
      <c r="E145" t="s">
        <v>19</v>
      </c>
      <c r="F145">
        <v>1</v>
      </c>
      <c r="G145">
        <f t="shared" si="42"/>
        <v>105</v>
      </c>
      <c r="I145">
        <v>2100</v>
      </c>
      <c r="J145" t="s">
        <v>28</v>
      </c>
      <c r="K145">
        <f t="shared" si="43"/>
        <v>107.5</v>
      </c>
      <c r="L145" cm="1">
        <f t="array" ref="L145">STOWA2024_NDJF_T(A145*60,K145,I145,J145,"")</f>
        <v>10.639670229413236</v>
      </c>
      <c r="M145">
        <f t="shared" si="44"/>
        <v>9.3987875416994826E-2</v>
      </c>
    </row>
    <row r="146" spans="1:13" x14ac:dyDescent="0.3">
      <c r="A146">
        <v>192</v>
      </c>
      <c r="B146">
        <f t="shared" si="41"/>
        <v>2.7119732020977366E-2</v>
      </c>
      <c r="C146">
        <f t="shared" si="37"/>
        <v>2.7119732020977366E-2</v>
      </c>
      <c r="D146" t="s">
        <v>33</v>
      </c>
      <c r="E146" t="s">
        <v>19</v>
      </c>
      <c r="F146">
        <v>1</v>
      </c>
      <c r="G146">
        <f t="shared" si="42"/>
        <v>110</v>
      </c>
      <c r="I146">
        <v>2100</v>
      </c>
      <c r="J146" t="s">
        <v>28</v>
      </c>
      <c r="K146">
        <f t="shared" si="43"/>
        <v>112.5</v>
      </c>
      <c r="L146" cm="1">
        <f t="array" ref="L146">STOWA2024_NDJF_T(A146*60,K146,I146,J146,"")</f>
        <v>14.954804324050638</v>
      </c>
      <c r="M146">
        <f t="shared" si="44"/>
        <v>6.686814339601746E-2</v>
      </c>
    </row>
    <row r="147" spans="1:13" x14ac:dyDescent="0.3">
      <c r="A147">
        <v>192</v>
      </c>
      <c r="B147">
        <f t="shared" si="41"/>
        <v>1.9551750957411775E-2</v>
      </c>
      <c r="C147">
        <f t="shared" si="37"/>
        <v>1.9551750957411775E-2</v>
      </c>
      <c r="D147" t="s">
        <v>33</v>
      </c>
      <c r="E147" t="s">
        <v>19</v>
      </c>
      <c r="F147">
        <v>1</v>
      </c>
      <c r="G147">
        <f t="shared" si="42"/>
        <v>115</v>
      </c>
      <c r="I147">
        <v>2100</v>
      </c>
      <c r="J147" t="s">
        <v>28</v>
      </c>
      <c r="K147">
        <f t="shared" si="43"/>
        <v>117.5</v>
      </c>
      <c r="L147" cm="1">
        <f t="array" ref="L147">STOWA2024_NDJF_T(A147*60,K147,I147,J147,"")</f>
        <v>21.134324669775435</v>
      </c>
      <c r="M147">
        <f t="shared" si="44"/>
        <v>4.7316392438605685E-2</v>
      </c>
    </row>
    <row r="148" spans="1:13" x14ac:dyDescent="0.3">
      <c r="A148">
        <v>192</v>
      </c>
      <c r="B148">
        <f t="shared" si="41"/>
        <v>1.402138908765705E-2</v>
      </c>
      <c r="C148">
        <f t="shared" si="37"/>
        <v>1.402138908765705E-2</v>
      </c>
      <c r="D148" t="s">
        <v>33</v>
      </c>
      <c r="E148" t="s">
        <v>19</v>
      </c>
      <c r="F148">
        <v>1</v>
      </c>
      <c r="G148">
        <f t="shared" si="42"/>
        <v>120</v>
      </c>
      <c r="I148">
        <v>2100</v>
      </c>
      <c r="J148" t="s">
        <v>28</v>
      </c>
      <c r="K148">
        <f t="shared" si="43"/>
        <v>122.5</v>
      </c>
      <c r="L148" cm="1">
        <f t="array" ref="L148">STOWA2024_NDJF_T(A148*60,K148,I148,J148,"")</f>
        <v>30.034536697876863</v>
      </c>
      <c r="M148">
        <f t="shared" si="44"/>
        <v>3.3295003350948635E-2</v>
      </c>
    </row>
    <row r="149" spans="1:13" x14ac:dyDescent="0.3">
      <c r="A149">
        <v>192</v>
      </c>
      <c r="B149">
        <f t="shared" si="41"/>
        <v>1.0001452060532351E-2</v>
      </c>
      <c r="C149">
        <f t="shared" si="37"/>
        <v>1.0001452060532351E-2</v>
      </c>
      <c r="D149" t="s">
        <v>33</v>
      </c>
      <c r="E149" t="s">
        <v>19</v>
      </c>
      <c r="F149">
        <v>1</v>
      </c>
      <c r="G149">
        <f t="shared" si="42"/>
        <v>125</v>
      </c>
      <c r="I149">
        <v>2100</v>
      </c>
      <c r="J149" t="s">
        <v>28</v>
      </c>
      <c r="K149">
        <f t="shared" si="43"/>
        <v>127.5</v>
      </c>
      <c r="L149" cm="1">
        <f t="array" ref="L149">STOWA2024_NDJF_T(A149*60,K149,I149,J149,"")</f>
        <v>42.930336707028104</v>
      </c>
      <c r="M149">
        <f t="shared" si="44"/>
        <v>2.3293551290416284E-2</v>
      </c>
    </row>
    <row r="150" spans="1:13" x14ac:dyDescent="0.3">
      <c r="A150">
        <v>192</v>
      </c>
      <c r="B150">
        <f t="shared" si="41"/>
        <v>7.094080243776002E-3</v>
      </c>
      <c r="C150">
        <f t="shared" si="37"/>
        <v>7.094080243776002E-3</v>
      </c>
      <c r="D150" t="s">
        <v>33</v>
      </c>
      <c r="E150" t="s">
        <v>19</v>
      </c>
      <c r="F150">
        <v>1</v>
      </c>
      <c r="G150">
        <f t="shared" si="42"/>
        <v>130</v>
      </c>
      <c r="I150">
        <v>2100</v>
      </c>
      <c r="J150" t="s">
        <v>28</v>
      </c>
      <c r="K150">
        <f t="shared" si="43"/>
        <v>132.5</v>
      </c>
      <c r="L150" cm="1">
        <f t="array" ref="L150">STOWA2024_NDJF_T(A150*60,K150,I150,J150,"")</f>
        <v>61.730410648648721</v>
      </c>
      <c r="M150">
        <f t="shared" si="44"/>
        <v>1.6199471046640282E-2</v>
      </c>
    </row>
    <row r="151" spans="1:13" x14ac:dyDescent="0.3">
      <c r="A151">
        <v>192</v>
      </c>
      <c r="B151">
        <f t="shared" si="41"/>
        <v>5.0028661700164331E-3</v>
      </c>
      <c r="C151">
        <f t="shared" si="37"/>
        <v>5.0028661700164331E-3</v>
      </c>
      <c r="D151" t="s">
        <v>33</v>
      </c>
      <c r="E151" t="s">
        <v>19</v>
      </c>
      <c r="F151">
        <v>1</v>
      </c>
      <c r="G151">
        <f t="shared" si="42"/>
        <v>135</v>
      </c>
      <c r="I151">
        <v>2100</v>
      </c>
      <c r="J151" t="s">
        <v>28</v>
      </c>
      <c r="K151">
        <f t="shared" si="43"/>
        <v>137.5</v>
      </c>
      <c r="L151" cm="1">
        <f t="array" ref="L151">STOWA2024_NDJF_T(A151*60,K151,I151,J151,"")</f>
        <v>89.312788208485344</v>
      </c>
      <c r="M151">
        <f t="shared" si="44"/>
        <v>1.1196604876623849E-2</v>
      </c>
    </row>
    <row r="152" spans="1:13" x14ac:dyDescent="0.3">
      <c r="A152">
        <v>192</v>
      </c>
      <c r="B152">
        <f t="shared" si="41"/>
        <v>3.5071266261826493E-3</v>
      </c>
      <c r="C152">
        <f t="shared" si="37"/>
        <v>3.5071266261826493E-3</v>
      </c>
      <c r="D152" t="s">
        <v>33</v>
      </c>
      <c r="E152" t="s">
        <v>19</v>
      </c>
      <c r="F152">
        <v>1</v>
      </c>
      <c r="G152">
        <f t="shared" si="42"/>
        <v>140</v>
      </c>
      <c r="I152">
        <v>2100</v>
      </c>
      <c r="J152" t="s">
        <v>28</v>
      </c>
      <c r="K152">
        <f t="shared" si="43"/>
        <v>142.5</v>
      </c>
      <c r="L152" cm="1">
        <f t="array" ref="L152">STOWA2024_NDJF_T(A152*60,K152,I152,J152,"")</f>
        <v>130.04783516262927</v>
      </c>
      <c r="M152">
        <f t="shared" si="44"/>
        <v>7.6894782504411995E-3</v>
      </c>
    </row>
    <row r="153" spans="1:13" x14ac:dyDescent="0.3">
      <c r="A153">
        <v>192</v>
      </c>
      <c r="B153">
        <f t="shared" si="41"/>
        <v>2.4433327851124493E-3</v>
      </c>
      <c r="C153">
        <f t="shared" si="37"/>
        <v>2.4433327851124493E-3</v>
      </c>
      <c r="D153" t="s">
        <v>33</v>
      </c>
      <c r="E153" t="s">
        <v>19</v>
      </c>
      <c r="F153">
        <v>1</v>
      </c>
      <c r="G153">
        <f t="shared" si="42"/>
        <v>145</v>
      </c>
      <c r="I153">
        <v>2100</v>
      </c>
      <c r="J153" t="s">
        <v>28</v>
      </c>
      <c r="K153">
        <f t="shared" si="43"/>
        <v>147.5</v>
      </c>
      <c r="L153" cm="1">
        <f t="array" ref="L153">STOWA2024_NDJF_T(A153*60,K153,I153,J153,"")</f>
        <v>190.61614028983752</v>
      </c>
      <c r="M153">
        <f t="shared" si="44"/>
        <v>5.2461454653287502E-3</v>
      </c>
    </row>
    <row r="154" spans="1:13" x14ac:dyDescent="0.3">
      <c r="A154">
        <v>192</v>
      </c>
      <c r="B154">
        <f t="shared" si="41"/>
        <v>1.6913994458609203E-3</v>
      </c>
      <c r="C154">
        <f t="shared" si="37"/>
        <v>1.6913994458609203E-3</v>
      </c>
      <c r="D154" t="s">
        <v>33</v>
      </c>
      <c r="E154" t="s">
        <v>19</v>
      </c>
      <c r="F154">
        <v>1</v>
      </c>
      <c r="G154">
        <f t="shared" si="42"/>
        <v>150</v>
      </c>
      <c r="I154">
        <v>2100</v>
      </c>
      <c r="J154" t="s">
        <v>28</v>
      </c>
      <c r="K154">
        <f t="shared" si="43"/>
        <v>152.5</v>
      </c>
      <c r="L154" cm="1">
        <f t="array" ref="L154">STOWA2024_NDJF_T(A154*60,K154,I154,J154,"")</f>
        <v>281.31405015250766</v>
      </c>
      <c r="M154">
        <f t="shared" si="44"/>
        <v>3.5547460194678298E-3</v>
      </c>
    </row>
    <row r="155" spans="1:13" x14ac:dyDescent="0.3">
      <c r="A155">
        <v>192</v>
      </c>
      <c r="B155">
        <f t="shared" si="41"/>
        <v>1.1631053849651281E-3</v>
      </c>
      <c r="C155">
        <f t="shared" si="37"/>
        <v>1.1631053849651281E-3</v>
      </c>
      <c r="D155" t="s">
        <v>33</v>
      </c>
      <c r="E155" t="s">
        <v>19</v>
      </c>
      <c r="F155">
        <v>1</v>
      </c>
      <c r="G155">
        <f t="shared" si="42"/>
        <v>155</v>
      </c>
      <c r="I155">
        <v>2100</v>
      </c>
      <c r="J155" t="s">
        <v>28</v>
      </c>
      <c r="K155">
        <f t="shared" si="43"/>
        <v>157.5</v>
      </c>
      <c r="L155" cm="1">
        <f t="array" ref="L155">STOWA2024_NDJF_T(A155*60,K155,I155,J155,"")</f>
        <v>418.1230179708549</v>
      </c>
      <c r="M155">
        <f t="shared" si="44"/>
        <v>2.3916406345027017E-3</v>
      </c>
    </row>
    <row r="156" spans="1:13" x14ac:dyDescent="0.3">
      <c r="A156">
        <v>192</v>
      </c>
      <c r="B156" s="1">
        <f>M155</f>
        <v>2.3916406345027017E-3</v>
      </c>
      <c r="C156">
        <f t="shared" si="37"/>
        <v>2.3916406345027017E-3</v>
      </c>
      <c r="D156" t="s">
        <v>33</v>
      </c>
      <c r="E156" t="s">
        <v>19</v>
      </c>
      <c r="F156">
        <v>1</v>
      </c>
      <c r="G156">
        <f t="shared" si="42"/>
        <v>160</v>
      </c>
      <c r="I156">
        <v>2100</v>
      </c>
      <c r="J156" t="s">
        <v>28</v>
      </c>
      <c r="K156" s="1">
        <v>555</v>
      </c>
      <c r="L156" cm="1">
        <f t="array" ref="L156">STOWA2024_NDJF_T(A156*60,K156,I156,J156,"")</f>
        <v>3.0111526076075424E+233</v>
      </c>
      <c r="M156">
        <f>1/L156</f>
        <v>3.3209874433914269E-234</v>
      </c>
    </row>
    <row r="157" spans="1:13" x14ac:dyDescent="0.3">
      <c r="A157">
        <v>216</v>
      </c>
      <c r="B157" s="1">
        <f>365.25*24/A157 - M157</f>
        <v>15.773118872013502</v>
      </c>
      <c r="C157">
        <f>B157</f>
        <v>15.773118872013502</v>
      </c>
      <c r="D157" t="s">
        <v>33</v>
      </c>
      <c r="E157" t="s">
        <v>19</v>
      </c>
      <c r="F157">
        <v>1</v>
      </c>
      <c r="G157">
        <v>10</v>
      </c>
      <c r="I157">
        <v>2100</v>
      </c>
      <c r="J157" t="s">
        <v>28</v>
      </c>
      <c r="K157" s="1">
        <v>12.5</v>
      </c>
      <c r="L157" cm="1">
        <f t="array" ref="L157">STOWA2024_NDJF_T(A157*60,K157,I157,J157,"")</f>
        <v>4.03059796826441E-2</v>
      </c>
      <c r="M157">
        <f>1/L157</f>
        <v>24.810214461319834</v>
      </c>
    </row>
    <row r="158" spans="1:13" x14ac:dyDescent="0.3">
      <c r="A158">
        <v>216</v>
      </c>
      <c r="B158">
        <f t="shared" ref="B158:B162" si="45">M157-M158</f>
        <v>5.1980619951945819</v>
      </c>
      <c r="C158">
        <f t="shared" ref="C158:C187" si="46">B158</f>
        <v>5.1980619951945819</v>
      </c>
      <c r="D158" t="s">
        <v>33</v>
      </c>
      <c r="E158" t="s">
        <v>19</v>
      </c>
      <c r="F158">
        <v>1</v>
      </c>
      <c r="G158">
        <f t="shared" ref="G158:G162" si="47">G157+5</f>
        <v>15</v>
      </c>
      <c r="I158">
        <v>2100</v>
      </c>
      <c r="J158" t="s">
        <v>28</v>
      </c>
      <c r="K158">
        <f t="shared" ref="K158:K162" si="48">AVERAGE(G158:G159)</f>
        <v>17.5</v>
      </c>
      <c r="L158" cm="1">
        <f t="array" ref="L158">STOWA2024_NDJF_T(A158*60,K158,I158,J158,"")</f>
        <v>5.0988793898437842E-2</v>
      </c>
      <c r="M158">
        <f t="shared" ref="M158:M162" si="49">1/L158</f>
        <v>19.612152466125252</v>
      </c>
    </row>
    <row r="159" spans="1:13" x14ac:dyDescent="0.3">
      <c r="A159">
        <v>216</v>
      </c>
      <c r="B159">
        <f t="shared" si="45"/>
        <v>4.1640906494294398</v>
      </c>
      <c r="C159">
        <f t="shared" si="46"/>
        <v>4.1640906494294398</v>
      </c>
      <c r="D159" t="s">
        <v>33</v>
      </c>
      <c r="E159" t="s">
        <v>19</v>
      </c>
      <c r="F159">
        <v>1</v>
      </c>
      <c r="G159">
        <f t="shared" si="47"/>
        <v>20</v>
      </c>
      <c r="I159">
        <v>2100</v>
      </c>
      <c r="J159" t="s">
        <v>28</v>
      </c>
      <c r="K159">
        <f t="shared" si="48"/>
        <v>22.5</v>
      </c>
      <c r="L159" cm="1">
        <f t="array" ref="L159">STOWA2024_NDJF_T(A159*60,K159,I159,J159,"")</f>
        <v>6.4733039773263293E-2</v>
      </c>
      <c r="M159">
        <f t="shared" si="49"/>
        <v>15.448061816695812</v>
      </c>
    </row>
    <row r="160" spans="1:13" x14ac:dyDescent="0.3">
      <c r="A160">
        <v>216</v>
      </c>
      <c r="B160">
        <f t="shared" si="45"/>
        <v>3.3242353807858489</v>
      </c>
      <c r="C160">
        <f t="shared" si="46"/>
        <v>3.3242353807858489</v>
      </c>
      <c r="D160" t="s">
        <v>33</v>
      </c>
      <c r="E160" t="s">
        <v>19</v>
      </c>
      <c r="F160">
        <v>1</v>
      </c>
      <c r="G160">
        <f t="shared" si="47"/>
        <v>25</v>
      </c>
      <c r="I160">
        <v>2100</v>
      </c>
      <c r="J160" t="s">
        <v>28</v>
      </c>
      <c r="K160">
        <f t="shared" si="48"/>
        <v>27.5</v>
      </c>
      <c r="L160" cm="1">
        <f t="array" ref="L160">STOWA2024_NDJF_T(A160*60,K160,I160,J160,"")</f>
        <v>8.2482210157518165E-2</v>
      </c>
      <c r="M160">
        <f t="shared" si="49"/>
        <v>12.123826435909963</v>
      </c>
    </row>
    <row r="161" spans="1:13" x14ac:dyDescent="0.3">
      <c r="A161">
        <v>216</v>
      </c>
      <c r="B161">
        <f t="shared" si="45"/>
        <v>2.6445795282784488</v>
      </c>
      <c r="C161">
        <f t="shared" si="46"/>
        <v>2.6445795282784488</v>
      </c>
      <c r="D161" t="s">
        <v>33</v>
      </c>
      <c r="E161" t="s">
        <v>19</v>
      </c>
      <c r="F161">
        <v>1</v>
      </c>
      <c r="G161">
        <f t="shared" si="47"/>
        <v>30</v>
      </c>
      <c r="I161">
        <v>2100</v>
      </c>
      <c r="J161" t="s">
        <v>28</v>
      </c>
      <c r="K161">
        <f t="shared" si="48"/>
        <v>32.5</v>
      </c>
      <c r="L161" cm="1">
        <f t="array" ref="L161">STOWA2024_NDJF_T(A161*60,K161,I161,J161,"")</f>
        <v>0.10549361249308993</v>
      </c>
      <c r="M161">
        <f t="shared" si="49"/>
        <v>9.4792469076315147</v>
      </c>
    </row>
    <row r="162" spans="1:13" x14ac:dyDescent="0.3">
      <c r="A162">
        <v>216</v>
      </c>
      <c r="B162">
        <f t="shared" si="45"/>
        <v>2.0963728293442552</v>
      </c>
      <c r="C162">
        <f t="shared" si="46"/>
        <v>2.0963728293442552</v>
      </c>
      <c r="D162" t="s">
        <v>33</v>
      </c>
      <c r="E162" t="s">
        <v>19</v>
      </c>
      <c r="F162">
        <v>1</v>
      </c>
      <c r="G162">
        <f t="shared" si="47"/>
        <v>35</v>
      </c>
      <c r="I162">
        <v>2100</v>
      </c>
      <c r="J162" t="s">
        <v>28</v>
      </c>
      <c r="K162">
        <f t="shared" si="48"/>
        <v>37.5</v>
      </c>
      <c r="L162" cm="1">
        <f t="array" ref="L162">STOWA2024_NDJF_T(A162*60,K162,I162,J162,"")</f>
        <v>0.13544860570505468</v>
      </c>
      <c r="M162">
        <f t="shared" si="49"/>
        <v>7.3828740782872595</v>
      </c>
    </row>
    <row r="163" spans="1:13" x14ac:dyDescent="0.3">
      <c r="A163">
        <v>216</v>
      </c>
      <c r="B163">
        <f>M162-M163</f>
        <v>1.6556951518058307</v>
      </c>
      <c r="C163">
        <f t="shared" si="46"/>
        <v>1.6556951518058307</v>
      </c>
      <c r="D163" t="s">
        <v>33</v>
      </c>
      <c r="E163" t="s">
        <v>19</v>
      </c>
      <c r="F163">
        <v>1</v>
      </c>
      <c r="G163">
        <f>G162+5</f>
        <v>40</v>
      </c>
      <c r="I163">
        <v>2100</v>
      </c>
      <c r="J163" t="s">
        <v>28</v>
      </c>
      <c r="K163">
        <f>AVERAGE(G163:G164)</f>
        <v>42.5</v>
      </c>
      <c r="L163" cm="1">
        <f t="array" ref="L163">STOWA2024_NDJF_T(A163*60,K163,I163,J163,"")</f>
        <v>0.17460603428612692</v>
      </c>
      <c r="M163">
        <f>1/L163</f>
        <v>5.7271789264814288</v>
      </c>
    </row>
    <row r="164" spans="1:13" x14ac:dyDescent="0.3">
      <c r="A164">
        <v>216</v>
      </c>
      <c r="B164">
        <f t="shared" ref="B164:B186" si="50">M163-M164</f>
        <v>1.3027189185389085</v>
      </c>
      <c r="C164">
        <f t="shared" si="46"/>
        <v>1.3027189185389085</v>
      </c>
      <c r="D164" t="s">
        <v>33</v>
      </c>
      <c r="E164" t="s">
        <v>19</v>
      </c>
      <c r="F164">
        <v>1</v>
      </c>
      <c r="G164">
        <f t="shared" ref="G164:G187" si="51">G163+5</f>
        <v>45</v>
      </c>
      <c r="I164">
        <v>2100</v>
      </c>
      <c r="J164" t="s">
        <v>28</v>
      </c>
      <c r="K164">
        <f t="shared" ref="K164:K186" si="52">AVERAGE(G164:G165)</f>
        <v>47.5</v>
      </c>
      <c r="L164" cm="1">
        <f t="array" ref="L164">STOWA2024_NDJF_T(A164*60,K164,I164,J164,"")</f>
        <v>0.22601628180723998</v>
      </c>
      <c r="M164">
        <f t="shared" ref="M164:M186" si="53">1/L164</f>
        <v>4.4244600079425203</v>
      </c>
    </row>
    <row r="165" spans="1:13" x14ac:dyDescent="0.3">
      <c r="A165">
        <v>216</v>
      </c>
      <c r="B165">
        <f t="shared" si="50"/>
        <v>1.0209183557442891</v>
      </c>
      <c r="C165">
        <f t="shared" si="46"/>
        <v>1.0209183557442891</v>
      </c>
      <c r="D165" t="s">
        <v>33</v>
      </c>
      <c r="E165" t="s">
        <v>19</v>
      </c>
      <c r="F165">
        <v>1</v>
      </c>
      <c r="G165">
        <f t="shared" si="51"/>
        <v>50</v>
      </c>
      <c r="I165">
        <v>2100</v>
      </c>
      <c r="J165" t="s">
        <v>28</v>
      </c>
      <c r="K165">
        <f t="shared" si="52"/>
        <v>52.5</v>
      </c>
      <c r="L165" cm="1">
        <f t="array" ref="L165">STOWA2024_NDJF_T(A165*60,K165,I165,J165,"")</f>
        <v>0.29381159456477762</v>
      </c>
      <c r="M165">
        <f t="shared" si="53"/>
        <v>3.4035416521982311</v>
      </c>
    </row>
    <row r="166" spans="1:13" x14ac:dyDescent="0.3">
      <c r="A166">
        <v>216</v>
      </c>
      <c r="B166">
        <f t="shared" si="50"/>
        <v>0.79688088770903587</v>
      </c>
      <c r="C166">
        <f t="shared" si="46"/>
        <v>0.79688088770903587</v>
      </c>
      <c r="D166" t="s">
        <v>33</v>
      </c>
      <c r="E166" t="s">
        <v>19</v>
      </c>
      <c r="F166">
        <v>1</v>
      </c>
      <c r="G166">
        <f t="shared" si="51"/>
        <v>55</v>
      </c>
      <c r="I166">
        <v>2100</v>
      </c>
      <c r="J166" t="s">
        <v>28</v>
      </c>
      <c r="K166">
        <f t="shared" si="52"/>
        <v>57.5</v>
      </c>
      <c r="L166" cm="1">
        <f t="array" ref="L166">STOWA2024_NDJF_T(A166*60,K166,I166,J166,"")</f>
        <v>0.38363258219984037</v>
      </c>
      <c r="M166">
        <f t="shared" si="53"/>
        <v>2.6066607644891953</v>
      </c>
    </row>
    <row r="167" spans="1:13" x14ac:dyDescent="0.3">
      <c r="A167">
        <v>216</v>
      </c>
      <c r="B167">
        <f t="shared" si="50"/>
        <v>0.61938046988700957</v>
      </c>
      <c r="C167">
        <f t="shared" si="46"/>
        <v>0.61938046988700957</v>
      </c>
      <c r="D167" t="s">
        <v>33</v>
      </c>
      <c r="E167" t="s">
        <v>19</v>
      </c>
      <c r="F167">
        <v>1</v>
      </c>
      <c r="G167">
        <f t="shared" si="51"/>
        <v>60</v>
      </c>
      <c r="I167">
        <v>2100</v>
      </c>
      <c r="J167" t="s">
        <v>28</v>
      </c>
      <c r="K167">
        <f t="shared" si="52"/>
        <v>62.5</v>
      </c>
      <c r="L167" cm="1">
        <f t="array" ref="L167">STOWA2024_NDJF_T(A167*60,K167,I167,J167,"")</f>
        <v>0.50320027965666525</v>
      </c>
      <c r="M167">
        <f t="shared" si="53"/>
        <v>1.9872802946021857</v>
      </c>
    </row>
    <row r="168" spans="1:13" x14ac:dyDescent="0.3">
      <c r="A168">
        <v>216</v>
      </c>
      <c r="B168">
        <f t="shared" si="50"/>
        <v>0.47934115452903558</v>
      </c>
      <c r="C168">
        <f t="shared" si="46"/>
        <v>0.47934115452903558</v>
      </c>
      <c r="D168" t="s">
        <v>33</v>
      </c>
      <c r="E168" t="s">
        <v>19</v>
      </c>
      <c r="F168">
        <v>1</v>
      </c>
      <c r="G168">
        <f t="shared" si="51"/>
        <v>65</v>
      </c>
      <c r="I168">
        <v>2100</v>
      </c>
      <c r="J168" t="s">
        <v>28</v>
      </c>
      <c r="K168">
        <f t="shared" si="52"/>
        <v>67.5</v>
      </c>
      <c r="L168" cm="1">
        <f t="array" ref="L168">STOWA2024_NDJF_T(A168*60,K168,I168,J168,"")</f>
        <v>0.66315673718203905</v>
      </c>
      <c r="M168">
        <f t="shared" si="53"/>
        <v>1.5079391400731501</v>
      </c>
    </row>
    <row r="169" spans="1:13" x14ac:dyDescent="0.3">
      <c r="A169">
        <v>216</v>
      </c>
      <c r="B169">
        <f t="shared" si="50"/>
        <v>0.36929147822046748</v>
      </c>
      <c r="C169">
        <f t="shared" si="46"/>
        <v>0.36929147822046748</v>
      </c>
      <c r="D169" t="s">
        <v>33</v>
      </c>
      <c r="E169" t="s">
        <v>19</v>
      </c>
      <c r="F169">
        <v>1</v>
      </c>
      <c r="G169">
        <f t="shared" si="51"/>
        <v>70</v>
      </c>
      <c r="I169">
        <v>2100</v>
      </c>
      <c r="J169" t="s">
        <v>28</v>
      </c>
      <c r="K169">
        <f t="shared" si="52"/>
        <v>72.5</v>
      </c>
      <c r="L169" cm="1">
        <f t="array" ref="L169">STOWA2024_NDJF_T(A169*60,K169,I169,J169,"")</f>
        <v>0.87823479861444553</v>
      </c>
      <c r="M169">
        <f t="shared" si="53"/>
        <v>1.1386476618526826</v>
      </c>
    </row>
    <row r="170" spans="1:13" x14ac:dyDescent="0.3">
      <c r="A170">
        <v>216</v>
      </c>
      <c r="B170">
        <f t="shared" si="50"/>
        <v>0.28313557652311816</v>
      </c>
      <c r="C170">
        <f t="shared" si="46"/>
        <v>0.28313557652311816</v>
      </c>
      <c r="D170" t="s">
        <v>33</v>
      </c>
      <c r="E170" t="s">
        <v>19</v>
      </c>
      <c r="F170">
        <v>1</v>
      </c>
      <c r="G170">
        <f t="shared" si="51"/>
        <v>75</v>
      </c>
      <c r="I170">
        <v>2100</v>
      </c>
      <c r="J170" t="s">
        <v>28</v>
      </c>
      <c r="K170">
        <f t="shared" si="52"/>
        <v>77.5</v>
      </c>
      <c r="L170" cm="1">
        <f t="array" ref="L170">STOWA2024_NDJF_T(A170*60,K170,I170,J170,"")</f>
        <v>1.1688905594066217</v>
      </c>
      <c r="M170">
        <f t="shared" si="53"/>
        <v>0.85551208532956446</v>
      </c>
    </row>
    <row r="171" spans="1:13" x14ac:dyDescent="0.3">
      <c r="A171">
        <v>216</v>
      </c>
      <c r="B171">
        <f t="shared" si="50"/>
        <v>0.21613989769831177</v>
      </c>
      <c r="C171">
        <f t="shared" si="46"/>
        <v>0.21613989769831177</v>
      </c>
      <c r="D171" t="s">
        <v>33</v>
      </c>
      <c r="E171" t="s">
        <v>19</v>
      </c>
      <c r="F171">
        <v>1</v>
      </c>
      <c r="G171">
        <f t="shared" si="51"/>
        <v>80</v>
      </c>
      <c r="I171">
        <v>2100</v>
      </c>
      <c r="J171" t="s">
        <v>28</v>
      </c>
      <c r="K171">
        <f t="shared" si="52"/>
        <v>82.5</v>
      </c>
      <c r="L171" cm="1">
        <f t="array" ref="L171">STOWA2024_NDJF_T(A171*60,K171,I171,J171,"")</f>
        <v>1.5640342500739701</v>
      </c>
      <c r="M171">
        <f t="shared" si="53"/>
        <v>0.6393721876312527</v>
      </c>
    </row>
    <row r="172" spans="1:13" x14ac:dyDescent="0.3">
      <c r="A172">
        <v>216</v>
      </c>
      <c r="B172">
        <f t="shared" si="50"/>
        <v>0.16412201001925736</v>
      </c>
      <c r="C172">
        <f t="shared" si="46"/>
        <v>0.16412201001925736</v>
      </c>
      <c r="D172" t="s">
        <v>33</v>
      </c>
      <c r="E172" t="s">
        <v>19</v>
      </c>
      <c r="F172">
        <v>1</v>
      </c>
      <c r="G172">
        <f t="shared" si="51"/>
        <v>85</v>
      </c>
      <c r="I172">
        <v>2100</v>
      </c>
      <c r="J172" t="s">
        <v>28</v>
      </c>
      <c r="K172">
        <f t="shared" si="52"/>
        <v>87.5</v>
      </c>
      <c r="L172" cm="1">
        <f t="array" ref="L172">STOWA2024_NDJF_T(A172*60,K172,I172,J172,"")</f>
        <v>2.1041549211506489</v>
      </c>
      <c r="M172">
        <f t="shared" si="53"/>
        <v>0.47525017761199534</v>
      </c>
    </row>
    <row r="173" spans="1:13" x14ac:dyDescent="0.3">
      <c r="A173">
        <v>216</v>
      </c>
      <c r="B173">
        <f t="shared" si="50"/>
        <v>0.12398432273459703</v>
      </c>
      <c r="C173">
        <f t="shared" si="46"/>
        <v>0.12398432273459703</v>
      </c>
      <c r="D173" t="s">
        <v>33</v>
      </c>
      <c r="E173" t="s">
        <v>19</v>
      </c>
      <c r="F173">
        <v>1</v>
      </c>
      <c r="G173">
        <f t="shared" si="51"/>
        <v>90</v>
      </c>
      <c r="I173">
        <v>2100</v>
      </c>
      <c r="J173" t="s">
        <v>28</v>
      </c>
      <c r="K173">
        <f t="shared" si="52"/>
        <v>92.5</v>
      </c>
      <c r="L173" cm="1">
        <f t="array" ref="L173">STOWA2024_NDJF_T(A173*60,K173,I173,J173,"")</f>
        <v>2.8468465867513033</v>
      </c>
      <c r="M173">
        <f t="shared" si="53"/>
        <v>0.35126585487739831</v>
      </c>
    </row>
    <row r="174" spans="1:13" x14ac:dyDescent="0.3">
      <c r="A174">
        <v>216</v>
      </c>
      <c r="B174">
        <f t="shared" si="50"/>
        <v>9.3160511254841982E-2</v>
      </c>
      <c r="C174">
        <f t="shared" si="46"/>
        <v>9.3160511254841982E-2</v>
      </c>
      <c r="D174" t="s">
        <v>33</v>
      </c>
      <c r="E174" t="s">
        <v>19</v>
      </c>
      <c r="F174">
        <v>1</v>
      </c>
      <c r="G174">
        <f t="shared" si="51"/>
        <v>95</v>
      </c>
      <c r="I174">
        <v>2100</v>
      </c>
      <c r="J174" t="s">
        <v>28</v>
      </c>
      <c r="K174">
        <f t="shared" si="52"/>
        <v>97.5</v>
      </c>
      <c r="L174" cm="1">
        <f t="array" ref="L174">STOWA2024_NDJF_T(A174*60,K174,I174,J174,"")</f>
        <v>3.874387046640781</v>
      </c>
      <c r="M174">
        <f t="shared" si="53"/>
        <v>0.25810534362255633</v>
      </c>
    </row>
    <row r="175" spans="1:13" x14ac:dyDescent="0.3">
      <c r="A175">
        <v>216</v>
      </c>
      <c r="B175">
        <f t="shared" si="50"/>
        <v>6.9605242648143412E-2</v>
      </c>
      <c r="C175">
        <f t="shared" si="46"/>
        <v>6.9605242648143412E-2</v>
      </c>
      <c r="D175" t="s">
        <v>33</v>
      </c>
      <c r="E175" t="s">
        <v>19</v>
      </c>
      <c r="F175">
        <v>1</v>
      </c>
      <c r="G175">
        <f t="shared" si="51"/>
        <v>100</v>
      </c>
      <c r="I175">
        <v>2100</v>
      </c>
      <c r="J175" t="s">
        <v>28</v>
      </c>
      <c r="K175">
        <f t="shared" si="52"/>
        <v>102.5</v>
      </c>
      <c r="L175" cm="1">
        <f t="array" ref="L175">STOWA2024_NDJF_T(A175*60,K175,I175,J175,"")</f>
        <v>5.3050369460318771</v>
      </c>
      <c r="M175">
        <f t="shared" si="53"/>
        <v>0.18850010097441292</v>
      </c>
    </row>
    <row r="176" spans="1:13" x14ac:dyDescent="0.3">
      <c r="A176">
        <v>216</v>
      </c>
      <c r="B176">
        <f t="shared" si="50"/>
        <v>5.1705317594627126E-2</v>
      </c>
      <c r="C176">
        <f t="shared" si="46"/>
        <v>5.1705317594627126E-2</v>
      </c>
      <c r="D176" t="s">
        <v>33</v>
      </c>
      <c r="E176" t="s">
        <v>19</v>
      </c>
      <c r="F176">
        <v>1</v>
      </c>
      <c r="G176">
        <f t="shared" si="51"/>
        <v>105</v>
      </c>
      <c r="I176">
        <v>2100</v>
      </c>
      <c r="J176" t="s">
        <v>28</v>
      </c>
      <c r="K176">
        <f t="shared" si="52"/>
        <v>107.5</v>
      </c>
      <c r="L176" cm="1">
        <f t="array" ref="L176">STOWA2024_NDJF_T(A176*60,K176,I176,J176,"")</f>
        <v>7.3102202824773093</v>
      </c>
      <c r="M176">
        <f t="shared" si="53"/>
        <v>0.13679478337978579</v>
      </c>
    </row>
    <row r="177" spans="1:13" x14ac:dyDescent="0.3">
      <c r="A177">
        <v>216</v>
      </c>
      <c r="B177">
        <f t="shared" si="50"/>
        <v>3.8177243132361413E-2</v>
      </c>
      <c r="C177">
        <f t="shared" si="46"/>
        <v>3.8177243132361413E-2</v>
      </c>
      <c r="D177" t="s">
        <v>33</v>
      </c>
      <c r="E177" t="s">
        <v>19</v>
      </c>
      <c r="F177">
        <v>1</v>
      </c>
      <c r="G177">
        <f t="shared" si="51"/>
        <v>110</v>
      </c>
      <c r="I177">
        <v>2100</v>
      </c>
      <c r="J177" t="s">
        <v>28</v>
      </c>
      <c r="K177">
        <f t="shared" si="52"/>
        <v>112.5</v>
      </c>
      <c r="L177" cm="1">
        <f t="array" ref="L177">STOWA2024_NDJF_T(A177*60,K177,I177,J177,"")</f>
        <v>10.140183962113346</v>
      </c>
      <c r="M177">
        <f t="shared" si="53"/>
        <v>9.8617540247424376E-2</v>
      </c>
    </row>
    <row r="178" spans="1:13" x14ac:dyDescent="0.3">
      <c r="A178">
        <v>216</v>
      </c>
      <c r="B178">
        <f t="shared" si="50"/>
        <v>2.8010036539303035E-2</v>
      </c>
      <c r="C178">
        <f t="shared" si="46"/>
        <v>2.8010036539303035E-2</v>
      </c>
      <c r="D178" t="s">
        <v>33</v>
      </c>
      <c r="E178" t="s">
        <v>19</v>
      </c>
      <c r="F178">
        <v>1</v>
      </c>
      <c r="G178">
        <f t="shared" si="51"/>
        <v>115</v>
      </c>
      <c r="I178">
        <v>2100</v>
      </c>
      <c r="J178" t="s">
        <v>28</v>
      </c>
      <c r="K178">
        <f t="shared" si="52"/>
        <v>117.5</v>
      </c>
      <c r="L178" cm="1">
        <f t="array" ref="L178">STOWA2024_NDJF_T(A178*60,K178,I178,J178,"")</f>
        <v>14.162800658324068</v>
      </c>
      <c r="M178">
        <f t="shared" si="53"/>
        <v>7.0607503708121341E-2</v>
      </c>
    </row>
    <row r="179" spans="1:13" x14ac:dyDescent="0.3">
      <c r="A179">
        <v>216</v>
      </c>
      <c r="B179">
        <f t="shared" si="50"/>
        <v>2.0416612675121133E-2</v>
      </c>
      <c r="C179">
        <f t="shared" si="46"/>
        <v>2.0416612675121133E-2</v>
      </c>
      <c r="D179" t="s">
        <v>33</v>
      </c>
      <c r="E179" t="s">
        <v>19</v>
      </c>
      <c r="F179">
        <v>1</v>
      </c>
      <c r="G179">
        <f t="shared" si="51"/>
        <v>120</v>
      </c>
      <c r="I179">
        <v>2100</v>
      </c>
      <c r="J179" t="s">
        <v>28</v>
      </c>
      <c r="K179">
        <f t="shared" si="52"/>
        <v>122.5</v>
      </c>
      <c r="L179" cm="1">
        <f t="array" ref="L179">STOWA2024_NDJF_T(A179*60,K179,I179,J179,"")</f>
        <v>19.923933993172309</v>
      </c>
      <c r="M179">
        <f t="shared" si="53"/>
        <v>5.0190891033000208E-2</v>
      </c>
    </row>
    <row r="180" spans="1:13" x14ac:dyDescent="0.3">
      <c r="A180">
        <v>216</v>
      </c>
      <c r="B180">
        <f t="shared" si="50"/>
        <v>1.4779555159002013E-2</v>
      </c>
      <c r="C180">
        <f t="shared" si="46"/>
        <v>1.4779555159002013E-2</v>
      </c>
      <c r="D180" t="s">
        <v>33</v>
      </c>
      <c r="E180" t="s">
        <v>19</v>
      </c>
      <c r="F180">
        <v>1</v>
      </c>
      <c r="G180">
        <f t="shared" si="51"/>
        <v>125</v>
      </c>
      <c r="I180">
        <v>2100</v>
      </c>
      <c r="J180" t="s">
        <v>28</v>
      </c>
      <c r="K180">
        <f t="shared" si="52"/>
        <v>127.5</v>
      </c>
      <c r="L180" cm="1">
        <f t="array" ref="L180">STOWA2024_NDJF_T(A180*60,K180,I180,J180,"")</f>
        <v>28.239544635035337</v>
      </c>
      <c r="M180">
        <f t="shared" si="53"/>
        <v>3.5411335873998195E-2</v>
      </c>
    </row>
    <row r="181" spans="1:13" x14ac:dyDescent="0.3">
      <c r="A181">
        <v>216</v>
      </c>
      <c r="B181">
        <f t="shared" si="50"/>
        <v>1.0622631276623631E-2</v>
      </c>
      <c r="C181">
        <f t="shared" si="46"/>
        <v>1.0622631276623631E-2</v>
      </c>
      <c r="D181" t="s">
        <v>33</v>
      </c>
      <c r="E181" t="s">
        <v>19</v>
      </c>
      <c r="F181">
        <v>1</v>
      </c>
      <c r="G181">
        <f t="shared" si="51"/>
        <v>130</v>
      </c>
      <c r="I181">
        <v>2100</v>
      </c>
      <c r="J181" t="s">
        <v>28</v>
      </c>
      <c r="K181">
        <f t="shared" si="52"/>
        <v>132.5</v>
      </c>
      <c r="L181" cm="1">
        <f t="array" ref="L181">STOWA2024_NDJF_T(A181*60,K181,I181,J181,"")</f>
        <v>40.340954327476737</v>
      </c>
      <c r="M181">
        <f t="shared" si="53"/>
        <v>2.4788704597374565E-2</v>
      </c>
    </row>
    <row r="182" spans="1:13" x14ac:dyDescent="0.3">
      <c r="A182">
        <v>216</v>
      </c>
      <c r="B182">
        <f t="shared" si="50"/>
        <v>7.5775994599050663E-3</v>
      </c>
      <c r="C182">
        <f t="shared" si="46"/>
        <v>7.5775994599050663E-3</v>
      </c>
      <c r="D182" t="s">
        <v>33</v>
      </c>
      <c r="E182" t="s">
        <v>19</v>
      </c>
      <c r="F182">
        <v>1</v>
      </c>
      <c r="G182">
        <f t="shared" si="51"/>
        <v>135</v>
      </c>
      <c r="I182">
        <v>2100</v>
      </c>
      <c r="J182" t="s">
        <v>28</v>
      </c>
      <c r="K182">
        <f t="shared" si="52"/>
        <v>137.5</v>
      </c>
      <c r="L182" cm="1">
        <f t="array" ref="L182">STOWA2024_NDJF_T(A182*60,K182,I182,J182,"")</f>
        <v>58.102021457236141</v>
      </c>
      <c r="M182">
        <f t="shared" si="53"/>
        <v>1.7211105137469498E-2</v>
      </c>
    </row>
    <row r="183" spans="1:13" x14ac:dyDescent="0.3">
      <c r="A183">
        <v>216</v>
      </c>
      <c r="B183">
        <f t="shared" si="50"/>
        <v>5.3634079750815265E-3</v>
      </c>
      <c r="C183">
        <f t="shared" si="46"/>
        <v>5.3634079750815265E-3</v>
      </c>
      <c r="D183" t="s">
        <v>33</v>
      </c>
      <c r="E183" t="s">
        <v>19</v>
      </c>
      <c r="F183">
        <v>1</v>
      </c>
      <c r="G183">
        <f t="shared" si="51"/>
        <v>140</v>
      </c>
      <c r="I183">
        <v>2100</v>
      </c>
      <c r="J183" t="s">
        <v>28</v>
      </c>
      <c r="K183">
        <f t="shared" si="52"/>
        <v>142.5</v>
      </c>
      <c r="L183" cm="1">
        <f t="array" ref="L183">STOWA2024_NDJF_T(A183*60,K183,I183,J183,"")</f>
        <v>84.404588190743752</v>
      </c>
      <c r="M183">
        <f t="shared" si="53"/>
        <v>1.1847697162387972E-2</v>
      </c>
    </row>
    <row r="184" spans="1:13" x14ac:dyDescent="0.3">
      <c r="A184">
        <v>216</v>
      </c>
      <c r="B184">
        <f t="shared" si="50"/>
        <v>3.7651179436107556E-3</v>
      </c>
      <c r="C184">
        <f t="shared" si="46"/>
        <v>3.7651179436107556E-3</v>
      </c>
      <c r="D184" t="s">
        <v>33</v>
      </c>
      <c r="E184" t="s">
        <v>19</v>
      </c>
      <c r="F184">
        <v>1</v>
      </c>
      <c r="G184">
        <f t="shared" si="51"/>
        <v>145</v>
      </c>
      <c r="I184">
        <v>2100</v>
      </c>
      <c r="J184" t="s">
        <v>28</v>
      </c>
      <c r="K184">
        <f t="shared" si="52"/>
        <v>147.5</v>
      </c>
      <c r="L184" cm="1">
        <f t="array" ref="L184">STOWA2024_NDJF_T(A184*60,K184,I184,J184,"")</f>
        <v>123.72288262598512</v>
      </c>
      <c r="M184">
        <f t="shared" si="53"/>
        <v>8.0825792187772163E-3</v>
      </c>
    </row>
    <row r="185" spans="1:13" x14ac:dyDescent="0.3">
      <c r="A185">
        <v>216</v>
      </c>
      <c r="B185">
        <f t="shared" si="50"/>
        <v>2.620358666497488E-3</v>
      </c>
      <c r="C185">
        <f t="shared" si="46"/>
        <v>2.620358666497488E-3</v>
      </c>
      <c r="D185" t="s">
        <v>33</v>
      </c>
      <c r="E185" t="s">
        <v>19</v>
      </c>
      <c r="F185">
        <v>1</v>
      </c>
      <c r="G185">
        <f t="shared" si="51"/>
        <v>150</v>
      </c>
      <c r="I185">
        <v>2100</v>
      </c>
      <c r="J185" t="s">
        <v>28</v>
      </c>
      <c r="K185">
        <f t="shared" si="52"/>
        <v>152.5</v>
      </c>
      <c r="L185" cm="1">
        <f t="array" ref="L185">STOWA2024_NDJF_T(A185*60,K185,I185,J185,"")</f>
        <v>183.0757272484424</v>
      </c>
      <c r="M185">
        <f t="shared" si="53"/>
        <v>5.4622205522797283E-3</v>
      </c>
    </row>
    <row r="186" spans="1:13" x14ac:dyDescent="0.3">
      <c r="A186">
        <v>216</v>
      </c>
      <c r="B186">
        <f t="shared" si="50"/>
        <v>1.8072916694669688E-3</v>
      </c>
      <c r="C186">
        <f t="shared" si="46"/>
        <v>1.8072916694669688E-3</v>
      </c>
      <c r="D186" t="s">
        <v>33</v>
      </c>
      <c r="E186" t="s">
        <v>19</v>
      </c>
      <c r="F186">
        <v>1</v>
      </c>
      <c r="G186">
        <f t="shared" si="51"/>
        <v>155</v>
      </c>
      <c r="I186">
        <v>2100</v>
      </c>
      <c r="J186" t="s">
        <v>28</v>
      </c>
      <c r="K186">
        <f t="shared" si="52"/>
        <v>157.5</v>
      </c>
      <c r="L186" cm="1">
        <f t="array" ref="L186">STOWA2024_NDJF_T(A186*60,K186,I186,J186,"")</f>
        <v>273.60313485235866</v>
      </c>
      <c r="M186">
        <f t="shared" si="53"/>
        <v>3.6549288828127595E-3</v>
      </c>
    </row>
    <row r="187" spans="1:13" x14ac:dyDescent="0.3">
      <c r="A187">
        <v>216</v>
      </c>
      <c r="B187" s="1">
        <f>M186</f>
        <v>3.6549288828127595E-3</v>
      </c>
      <c r="C187">
        <f t="shared" si="46"/>
        <v>3.6549288828127595E-3</v>
      </c>
      <c r="D187" t="s">
        <v>33</v>
      </c>
      <c r="E187" t="s">
        <v>19</v>
      </c>
      <c r="F187">
        <v>1</v>
      </c>
      <c r="G187">
        <f t="shared" si="51"/>
        <v>160</v>
      </c>
      <c r="I187">
        <v>2100</v>
      </c>
      <c r="J187" t="s">
        <v>28</v>
      </c>
      <c r="K187" s="1">
        <v>444</v>
      </c>
      <c r="L187" cm="1">
        <f t="array" ref="L187">STOWA2024_NDJF_T(A187*60,K187,I187,J187,"")</f>
        <v>2.5994935294174094E+209</v>
      </c>
      <c r="M187">
        <f>1/L187</f>
        <v>3.8469032089651596E-210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M187"/>
  <sheetViews>
    <sheetView topLeftCell="A4" workbookViewId="0">
      <selection activeCell="K32" sqref="K32:K3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707.79438982013812</v>
      </c>
      <c r="C2">
        <f>B2</f>
        <v>707.79438982013812</v>
      </c>
      <c r="D2" t="s">
        <v>34</v>
      </c>
      <c r="E2" t="s">
        <v>21</v>
      </c>
      <c r="F2">
        <v>1</v>
      </c>
      <c r="G2">
        <v>10</v>
      </c>
      <c r="I2">
        <v>2100</v>
      </c>
      <c r="J2" t="s">
        <v>31</v>
      </c>
      <c r="K2" s="1">
        <v>13</v>
      </c>
      <c r="L2" cm="1">
        <f t="array" ref="L2">STOWA2024_JAARROND_T(A2*60,K2,I2,J2,"")</f>
        <v>4.404197870387664E-2</v>
      </c>
      <c r="M2">
        <f>1/L2</f>
        <v>22.705610179861843</v>
      </c>
    </row>
    <row r="3" spans="1:13" x14ac:dyDescent="0.3">
      <c r="A3">
        <v>12</v>
      </c>
      <c r="B3">
        <f t="shared" ref="B3:B7" si="0">M2-M3</f>
        <v>15.876800672787237</v>
      </c>
      <c r="C3">
        <f t="shared" ref="C3:C32" si="1">B3</f>
        <v>15.876800672787237</v>
      </c>
      <c r="D3" t="s">
        <v>34</v>
      </c>
      <c r="E3" t="s">
        <v>21</v>
      </c>
      <c r="F3">
        <v>1</v>
      </c>
      <c r="G3">
        <f t="shared" ref="G3:G7" si="2">G2+5</f>
        <v>15</v>
      </c>
      <c r="I3">
        <v>2100</v>
      </c>
      <c r="J3" t="s">
        <v>31</v>
      </c>
      <c r="K3">
        <f t="shared" ref="K3:K7" si="3">AVERAGE(G3:G4)</f>
        <v>17.5</v>
      </c>
      <c r="L3" cm="1">
        <f t="array" ref="L3">STOWA2024_JAARROND_T(A3*60,K3,I3,J3,"")</f>
        <v>0.1464384090614925</v>
      </c>
      <c r="M3">
        <f t="shared" ref="M3:M7" si="4">1/L3</f>
        <v>6.8288095070746051</v>
      </c>
    </row>
    <row r="4" spans="1:13" x14ac:dyDescent="0.3">
      <c r="A4">
        <v>12</v>
      </c>
      <c r="B4">
        <f t="shared" si="0"/>
        <v>2.7378851928773216</v>
      </c>
      <c r="C4">
        <f t="shared" si="1"/>
        <v>2.7378851928773216</v>
      </c>
      <c r="D4" t="s">
        <v>34</v>
      </c>
      <c r="E4" t="s">
        <v>21</v>
      </c>
      <c r="F4">
        <v>1</v>
      </c>
      <c r="G4">
        <f t="shared" si="2"/>
        <v>20</v>
      </c>
      <c r="I4">
        <v>2100</v>
      </c>
      <c r="J4" t="s">
        <v>31</v>
      </c>
      <c r="K4">
        <f t="shared" si="3"/>
        <v>22.5</v>
      </c>
      <c r="L4" cm="1">
        <f t="array" ref="L4">STOWA2024_JAARROND_T(A4*60,K4,I4,J4,"")</f>
        <v>0.24444353480937445</v>
      </c>
      <c r="M4">
        <f t="shared" si="4"/>
        <v>4.0909243141972835</v>
      </c>
    </row>
    <row r="5" spans="1:13" x14ac:dyDescent="0.3">
      <c r="A5">
        <v>12</v>
      </c>
      <c r="B5">
        <f t="shared" si="0"/>
        <v>1.5039750760196275</v>
      </c>
      <c r="C5">
        <f t="shared" si="1"/>
        <v>1.5039750760196275</v>
      </c>
      <c r="D5" t="s">
        <v>34</v>
      </c>
      <c r="E5" t="s">
        <v>21</v>
      </c>
      <c r="F5">
        <v>1</v>
      </c>
      <c r="G5">
        <f t="shared" si="2"/>
        <v>25</v>
      </c>
      <c r="I5">
        <v>2100</v>
      </c>
      <c r="J5" t="s">
        <v>31</v>
      </c>
      <c r="K5">
        <f t="shared" si="3"/>
        <v>27.5</v>
      </c>
      <c r="L5" cm="1">
        <f t="array" ref="L5">STOWA2024_JAARROND_T(A5*60,K5,I5,J5,"")</f>
        <v>0.38655571019415808</v>
      </c>
      <c r="M5">
        <f t="shared" si="4"/>
        <v>2.586949238177656</v>
      </c>
    </row>
    <row r="6" spans="1:13" x14ac:dyDescent="0.3">
      <c r="A6">
        <v>12</v>
      </c>
      <c r="B6">
        <f t="shared" si="0"/>
        <v>0.95833698340265161</v>
      </c>
      <c r="C6">
        <f t="shared" si="1"/>
        <v>0.95833698340265161</v>
      </c>
      <c r="D6" t="s">
        <v>34</v>
      </c>
      <c r="E6" t="s">
        <v>21</v>
      </c>
      <c r="F6">
        <v>1</v>
      </c>
      <c r="G6">
        <f t="shared" si="2"/>
        <v>30</v>
      </c>
      <c r="I6">
        <v>2100</v>
      </c>
      <c r="J6" t="s">
        <v>31</v>
      </c>
      <c r="K6">
        <f t="shared" si="3"/>
        <v>32.5</v>
      </c>
      <c r="L6" cm="1">
        <f t="array" ref="L6">STOWA2024_JAARROND_T(A6*60,K6,I6,J6,"")</f>
        <v>0.61401969503057174</v>
      </c>
      <c r="M6">
        <f t="shared" si="4"/>
        <v>1.6286122547750044</v>
      </c>
    </row>
    <row r="7" spans="1:13" x14ac:dyDescent="0.3">
      <c r="A7">
        <v>12</v>
      </c>
      <c r="B7">
        <f t="shared" si="0"/>
        <v>0.61478685163649383</v>
      </c>
      <c r="C7">
        <f t="shared" si="1"/>
        <v>0.61478685163649383</v>
      </c>
      <c r="D7" t="s">
        <v>34</v>
      </c>
      <c r="E7" t="s">
        <v>21</v>
      </c>
      <c r="F7">
        <v>1</v>
      </c>
      <c r="G7">
        <f t="shared" si="2"/>
        <v>35</v>
      </c>
      <c r="I7">
        <v>2100</v>
      </c>
      <c r="J7" t="s">
        <v>31</v>
      </c>
      <c r="K7">
        <f t="shared" si="3"/>
        <v>37.5</v>
      </c>
      <c r="L7" cm="1">
        <f t="array" ref="L7">STOWA2024_JAARROND_T(A7*60,K7,I7,J7,"")</f>
        <v>0.98636313205832971</v>
      </c>
      <c r="M7">
        <f t="shared" si="4"/>
        <v>1.0138254031385106</v>
      </c>
    </row>
    <row r="8" spans="1:13" x14ac:dyDescent="0.3">
      <c r="A8">
        <v>12</v>
      </c>
      <c r="B8">
        <f>M7-M8</f>
        <v>0.38182499261749758</v>
      </c>
      <c r="C8">
        <f t="shared" si="1"/>
        <v>0.38182499261749758</v>
      </c>
      <c r="D8" t="s">
        <v>34</v>
      </c>
      <c r="E8" t="s">
        <v>21</v>
      </c>
      <c r="F8">
        <v>1</v>
      </c>
      <c r="G8">
        <f>G7+5</f>
        <v>40</v>
      </c>
      <c r="I8">
        <v>2100</v>
      </c>
      <c r="J8" t="s">
        <v>31</v>
      </c>
      <c r="K8">
        <f>AVERAGE(G8:G9)</f>
        <v>42.5</v>
      </c>
      <c r="L8" cm="1">
        <f t="array" ref="L8">STOWA2024_JAARROND_T(A8*60,K8,I8,J8,"")</f>
        <v>1.5822774532307866</v>
      </c>
      <c r="M8">
        <f>1/L8</f>
        <v>0.63200041052101297</v>
      </c>
    </row>
    <row r="9" spans="1:13" x14ac:dyDescent="0.3">
      <c r="A9">
        <v>12</v>
      </c>
      <c r="B9">
        <f t="shared" ref="B9:B31" si="5">M8-M9</f>
        <v>0.23142032355808445</v>
      </c>
      <c r="C9">
        <f t="shared" si="1"/>
        <v>0.23142032355808445</v>
      </c>
      <c r="D9" t="s">
        <v>34</v>
      </c>
      <c r="E9" t="s">
        <v>21</v>
      </c>
      <c r="F9">
        <v>1</v>
      </c>
      <c r="G9">
        <f t="shared" ref="G9:G32" si="6">G8+5</f>
        <v>45</v>
      </c>
      <c r="I9">
        <v>2100</v>
      </c>
      <c r="J9" t="s">
        <v>31</v>
      </c>
      <c r="K9">
        <f t="shared" ref="K9:K31" si="7">AVERAGE(G9:G10)</f>
        <v>47.5</v>
      </c>
      <c r="L9" cm="1">
        <f t="array" ref="L9">STOWA2024_JAARROND_T(A9*60,K9,I9,J9,"")</f>
        <v>2.4963797066940687</v>
      </c>
      <c r="M9">
        <f t="shared" ref="M9:M31" si="8">1/L9</f>
        <v>0.40058008696292852</v>
      </c>
    </row>
    <row r="10" spans="1:13" x14ac:dyDescent="0.3">
      <c r="A10">
        <v>12</v>
      </c>
      <c r="B10">
        <f t="shared" si="5"/>
        <v>0.13977518949418793</v>
      </c>
      <c r="C10">
        <f t="shared" si="1"/>
        <v>0.13977518949418793</v>
      </c>
      <c r="D10" t="s">
        <v>34</v>
      </c>
      <c r="E10" t="s">
        <v>21</v>
      </c>
      <c r="F10">
        <v>1</v>
      </c>
      <c r="G10">
        <f t="shared" si="6"/>
        <v>50</v>
      </c>
      <c r="I10">
        <v>2100</v>
      </c>
      <c r="J10" t="s">
        <v>31</v>
      </c>
      <c r="K10">
        <f t="shared" si="7"/>
        <v>52.5</v>
      </c>
      <c r="L10" cm="1">
        <f t="array" ref="L10">STOWA2024_JAARROND_T(A10*60,K10,I10,J10,"")</f>
        <v>3.8342838255936416</v>
      </c>
      <c r="M10">
        <f t="shared" si="8"/>
        <v>0.26080489746874058</v>
      </c>
    </row>
    <row r="11" spans="1:13" x14ac:dyDescent="0.3">
      <c r="A11">
        <v>12</v>
      </c>
      <c r="B11">
        <f t="shared" si="5"/>
        <v>8.5721818708204528E-2</v>
      </c>
      <c r="C11">
        <f t="shared" si="1"/>
        <v>8.5721818708204528E-2</v>
      </c>
      <c r="D11" t="s">
        <v>34</v>
      </c>
      <c r="E11" t="s">
        <v>21</v>
      </c>
      <c r="F11">
        <v>1</v>
      </c>
      <c r="G11">
        <f t="shared" si="6"/>
        <v>55</v>
      </c>
      <c r="I11">
        <v>2100</v>
      </c>
      <c r="J11" t="s">
        <v>31</v>
      </c>
      <c r="K11">
        <f t="shared" si="7"/>
        <v>57.5</v>
      </c>
      <c r="L11" cm="1">
        <f t="array" ref="L11">STOWA2024_JAARROND_T(A11*60,K11,I11,J11,"")</f>
        <v>5.7115742256721225</v>
      </c>
      <c r="M11">
        <f t="shared" si="8"/>
        <v>0.17508307876053605</v>
      </c>
    </row>
    <row r="12" spans="1:13" x14ac:dyDescent="0.3">
      <c r="A12">
        <v>12</v>
      </c>
      <c r="B12">
        <f t="shared" si="5"/>
        <v>5.3926499346724943E-2</v>
      </c>
      <c r="C12">
        <f t="shared" si="1"/>
        <v>5.3926499346724943E-2</v>
      </c>
      <c r="D12" t="s">
        <v>34</v>
      </c>
      <c r="E12" t="s">
        <v>21</v>
      </c>
      <c r="F12">
        <v>1</v>
      </c>
      <c r="G12">
        <f t="shared" si="6"/>
        <v>60</v>
      </c>
      <c r="I12">
        <v>2100</v>
      </c>
      <c r="J12" t="s">
        <v>31</v>
      </c>
      <c r="K12">
        <f t="shared" si="7"/>
        <v>62.5</v>
      </c>
      <c r="L12" cm="1">
        <f t="array" ref="L12">STOWA2024_JAARROND_T(A12*60,K12,I12,J12,"")</f>
        <v>8.2537820466562799</v>
      </c>
      <c r="M12">
        <f t="shared" si="8"/>
        <v>0.12115657941381111</v>
      </c>
    </row>
    <row r="13" spans="1:13" x14ac:dyDescent="0.3">
      <c r="A13">
        <v>12</v>
      </c>
      <c r="B13">
        <f t="shared" si="5"/>
        <v>3.4917506876867399E-2</v>
      </c>
      <c r="C13">
        <f t="shared" si="1"/>
        <v>3.4917506876867399E-2</v>
      </c>
      <c r="D13" t="s">
        <v>34</v>
      </c>
      <c r="E13" t="s">
        <v>21</v>
      </c>
      <c r="F13">
        <v>1</v>
      </c>
      <c r="G13">
        <f t="shared" si="6"/>
        <v>65</v>
      </c>
      <c r="I13">
        <v>2100</v>
      </c>
      <c r="J13" t="s">
        <v>31</v>
      </c>
      <c r="K13">
        <f t="shared" si="7"/>
        <v>67.5</v>
      </c>
      <c r="L13" cm="1">
        <f t="array" ref="L13">STOWA2024_JAARROND_T(A13*60,K13,I13,J13,"")</f>
        <v>11.595672014812228</v>
      </c>
      <c r="M13">
        <f t="shared" si="8"/>
        <v>8.6239072536943712E-2</v>
      </c>
    </row>
    <row r="14" spans="1:13" x14ac:dyDescent="0.3">
      <c r="A14">
        <v>12</v>
      </c>
      <c r="B14">
        <f t="shared" si="5"/>
        <v>2.3273958132220246E-2</v>
      </c>
      <c r="C14">
        <f t="shared" si="1"/>
        <v>2.3273958132220246E-2</v>
      </c>
      <c r="D14" t="s">
        <v>34</v>
      </c>
      <c r="E14" t="s">
        <v>21</v>
      </c>
      <c r="F14">
        <v>1</v>
      </c>
      <c r="G14">
        <f t="shared" si="6"/>
        <v>70</v>
      </c>
      <c r="I14">
        <v>2100</v>
      </c>
      <c r="J14" t="s">
        <v>31</v>
      </c>
      <c r="K14">
        <f t="shared" si="7"/>
        <v>72.5</v>
      </c>
      <c r="L14" cm="1">
        <f t="array" ref="L14">STOWA2024_JAARROND_T(A14*60,K14,I14,J14,"")</f>
        <v>15.88181026039687</v>
      </c>
      <c r="M14">
        <f t="shared" si="8"/>
        <v>6.2965114404723466E-2</v>
      </c>
    </row>
    <row r="15" spans="1:13" x14ac:dyDescent="0.3">
      <c r="A15">
        <v>12</v>
      </c>
      <c r="B15">
        <f t="shared" si="5"/>
        <v>1.5943537964637877E-2</v>
      </c>
      <c r="C15">
        <f t="shared" si="1"/>
        <v>1.5943537964637877E-2</v>
      </c>
      <c r="D15" t="s">
        <v>34</v>
      </c>
      <c r="E15" t="s">
        <v>21</v>
      </c>
      <c r="F15">
        <v>1</v>
      </c>
      <c r="G15">
        <f t="shared" si="6"/>
        <v>75</v>
      </c>
      <c r="I15">
        <v>2100</v>
      </c>
      <c r="J15" t="s">
        <v>31</v>
      </c>
      <c r="K15">
        <f t="shared" si="7"/>
        <v>77.5</v>
      </c>
      <c r="L15" cm="1">
        <f t="array" ref="L15">STOWA2024_JAARROND_T(A15*60,K15,I15,J15,"")</f>
        <v>21.266832711876212</v>
      </c>
      <c r="M15">
        <f t="shared" si="8"/>
        <v>4.7021576440085588E-2</v>
      </c>
    </row>
    <row r="16" spans="1:13" x14ac:dyDescent="0.3">
      <c r="A16">
        <v>12</v>
      </c>
      <c r="B16">
        <f t="shared" si="5"/>
        <v>1.1197307053305919E-2</v>
      </c>
      <c r="C16">
        <f t="shared" si="1"/>
        <v>1.1197307053305919E-2</v>
      </c>
      <c r="D16" t="s">
        <v>34</v>
      </c>
      <c r="E16" t="s">
        <v>21</v>
      </c>
      <c r="F16">
        <v>1</v>
      </c>
      <c r="G16">
        <f t="shared" si="6"/>
        <v>80</v>
      </c>
      <c r="I16">
        <v>2100</v>
      </c>
      <c r="J16" t="s">
        <v>31</v>
      </c>
      <c r="K16">
        <f t="shared" si="7"/>
        <v>82.5</v>
      </c>
      <c r="L16" cm="1">
        <f t="array" ref="L16">STOWA2024_JAARROND_T(A16*60,K16,I16,J16,"")</f>
        <v>27.914037525885533</v>
      </c>
      <c r="M16">
        <f t="shared" si="8"/>
        <v>3.582426938677967E-2</v>
      </c>
    </row>
    <row r="17" spans="1:13" x14ac:dyDescent="0.3">
      <c r="A17">
        <v>12</v>
      </c>
      <c r="B17">
        <f t="shared" si="5"/>
        <v>8.0439372999140495E-3</v>
      </c>
      <c r="C17">
        <f t="shared" si="1"/>
        <v>8.0439372999140495E-3</v>
      </c>
      <c r="D17" t="s">
        <v>34</v>
      </c>
      <c r="E17" t="s">
        <v>21</v>
      </c>
      <c r="F17">
        <v>1</v>
      </c>
      <c r="G17">
        <f t="shared" si="6"/>
        <v>85</v>
      </c>
      <c r="I17">
        <v>2100</v>
      </c>
      <c r="J17" t="s">
        <v>31</v>
      </c>
      <c r="K17">
        <f t="shared" si="7"/>
        <v>87.5</v>
      </c>
      <c r="L17" cm="1">
        <f t="array" ref="L17">STOWA2024_JAARROND_T(A17*60,K17,I17,J17,"")</f>
        <v>35.996689919801</v>
      </c>
      <c r="M17">
        <f t="shared" si="8"/>
        <v>2.778033208686562E-2</v>
      </c>
    </row>
    <row r="18" spans="1:13" x14ac:dyDescent="0.3">
      <c r="A18">
        <v>12</v>
      </c>
      <c r="B18">
        <f t="shared" si="5"/>
        <v>5.897072349765102E-3</v>
      </c>
      <c r="C18">
        <f t="shared" si="1"/>
        <v>5.897072349765102E-3</v>
      </c>
      <c r="D18" t="s">
        <v>34</v>
      </c>
      <c r="E18" t="s">
        <v>21</v>
      </c>
      <c r="F18">
        <v>1</v>
      </c>
      <c r="G18">
        <f t="shared" si="6"/>
        <v>90</v>
      </c>
      <c r="I18">
        <v>2100</v>
      </c>
      <c r="J18" t="s">
        <v>31</v>
      </c>
      <c r="K18">
        <f t="shared" si="7"/>
        <v>92.5</v>
      </c>
      <c r="L18" cm="1">
        <f t="array" ref="L18">STOWA2024_JAARROND_T(A18*60,K18,I18,J18,"")</f>
        <v>45.697031064554629</v>
      </c>
      <c r="M18">
        <f t="shared" si="8"/>
        <v>2.1883259737100518E-2</v>
      </c>
    </row>
    <row r="19" spans="1:13" x14ac:dyDescent="0.3">
      <c r="A19">
        <v>12</v>
      </c>
      <c r="B19">
        <f t="shared" si="5"/>
        <v>4.4028439737394398E-3</v>
      </c>
      <c r="C19">
        <f t="shared" si="1"/>
        <v>4.4028439737394398E-3</v>
      </c>
      <c r="D19" t="s">
        <v>34</v>
      </c>
      <c r="E19" t="s">
        <v>21</v>
      </c>
      <c r="F19">
        <v>1</v>
      </c>
      <c r="G19">
        <f t="shared" si="6"/>
        <v>95</v>
      </c>
      <c r="I19">
        <v>2100</v>
      </c>
      <c r="J19" t="s">
        <v>31</v>
      </c>
      <c r="K19">
        <f t="shared" si="7"/>
        <v>97.5</v>
      </c>
      <c r="L19" cm="1">
        <f t="array" ref="L19">STOWA2024_JAARROND_T(A19*60,K19,I19,J19,"")</f>
        <v>57.206877315584123</v>
      </c>
      <c r="M19">
        <f t="shared" si="8"/>
        <v>1.7480415763361078E-2</v>
      </c>
    </row>
    <row r="20" spans="1:13" x14ac:dyDescent="0.3">
      <c r="A20">
        <v>12</v>
      </c>
      <c r="B20">
        <f t="shared" si="5"/>
        <v>3.3412111930979128E-3</v>
      </c>
      <c r="C20">
        <f t="shared" si="1"/>
        <v>3.3412111930979128E-3</v>
      </c>
      <c r="D20" t="s">
        <v>34</v>
      </c>
      <c r="E20" t="s">
        <v>21</v>
      </c>
      <c r="F20">
        <v>1</v>
      </c>
      <c r="G20">
        <f t="shared" si="6"/>
        <v>100</v>
      </c>
      <c r="I20">
        <v>2100</v>
      </c>
      <c r="J20" t="s">
        <v>31</v>
      </c>
      <c r="K20">
        <f t="shared" si="7"/>
        <v>102.5</v>
      </c>
      <c r="L20" cm="1">
        <f t="array" ref="L20">STOWA2024_JAARROND_T(A20*60,K20,I20,J20,"")</f>
        <v>70.725336424026821</v>
      </c>
      <c r="M20">
        <f t="shared" si="8"/>
        <v>1.4139204570263166E-2</v>
      </c>
    </row>
    <row r="21" spans="1:13" x14ac:dyDescent="0.3">
      <c r="A21">
        <v>12</v>
      </c>
      <c r="B21">
        <f t="shared" si="5"/>
        <v>2.5733891445033508E-3</v>
      </c>
      <c r="C21">
        <f t="shared" si="1"/>
        <v>2.5733891445033508E-3</v>
      </c>
      <c r="D21" t="s">
        <v>34</v>
      </c>
      <c r="E21" t="s">
        <v>21</v>
      </c>
      <c r="F21">
        <v>1</v>
      </c>
      <c r="G21">
        <f t="shared" si="6"/>
        <v>105</v>
      </c>
      <c r="I21">
        <v>2100</v>
      </c>
      <c r="J21" t="s">
        <v>31</v>
      </c>
      <c r="K21">
        <f t="shared" si="7"/>
        <v>107.5</v>
      </c>
      <c r="L21" cm="1">
        <f t="array" ref="L21">STOWA2024_JAARROND_T(A21*60,K21,I21,J21,"")</f>
        <v>86.461694501259529</v>
      </c>
      <c r="M21">
        <f t="shared" si="8"/>
        <v>1.1565815425759815E-2</v>
      </c>
    </row>
    <row r="22" spans="1:13" x14ac:dyDescent="0.3">
      <c r="A22">
        <v>12</v>
      </c>
      <c r="B22">
        <f t="shared" si="5"/>
        <v>2.0086345478492751E-3</v>
      </c>
      <c r="C22">
        <f t="shared" si="1"/>
        <v>2.0086345478492751E-3</v>
      </c>
      <c r="D22" t="s">
        <v>34</v>
      </c>
      <c r="E22" t="s">
        <v>21</v>
      </c>
      <c r="F22">
        <v>1</v>
      </c>
      <c r="G22">
        <f t="shared" si="6"/>
        <v>110</v>
      </c>
      <c r="I22">
        <v>2100</v>
      </c>
      <c r="J22" t="s">
        <v>31</v>
      </c>
      <c r="K22">
        <f t="shared" si="7"/>
        <v>112.5</v>
      </c>
      <c r="L22" cm="1">
        <f t="array" ref="L22">STOWA2024_JAARROND_T(A22*60,K22,I22,J22,"")</f>
        <v>104.63336550543838</v>
      </c>
      <c r="M22">
        <f t="shared" si="8"/>
        <v>9.5571808779105396E-3</v>
      </c>
    </row>
    <row r="23" spans="1:13" x14ac:dyDescent="0.3">
      <c r="A23">
        <v>12</v>
      </c>
      <c r="B23">
        <f t="shared" si="5"/>
        <v>3.8131778726244606E-3</v>
      </c>
      <c r="C23">
        <f t="shared" si="1"/>
        <v>3.8131778726244606E-3</v>
      </c>
      <c r="D23" t="s">
        <v>34</v>
      </c>
      <c r="E23" t="s">
        <v>21</v>
      </c>
      <c r="F23">
        <v>1</v>
      </c>
      <c r="G23">
        <f t="shared" si="6"/>
        <v>115</v>
      </c>
      <c r="I23">
        <v>2100</v>
      </c>
      <c r="J23" t="s">
        <v>31</v>
      </c>
      <c r="K23">
        <f t="shared" si="7"/>
        <v>117.5</v>
      </c>
      <c r="L23" cm="1">
        <f t="array" ref="L23">STOWA2024_JAARROND_T(A23*60,K23,I23,J23,"")</f>
        <v>174.09461643382187</v>
      </c>
      <c r="M23">
        <f t="shared" si="8"/>
        <v>5.744003005286079E-3</v>
      </c>
    </row>
    <row r="24" spans="1:13" x14ac:dyDescent="0.3">
      <c r="A24">
        <v>12</v>
      </c>
      <c r="B24">
        <f t="shared" si="5"/>
        <v>1.0113755568831049E-3</v>
      </c>
      <c r="C24">
        <f t="shared" si="1"/>
        <v>1.0113755568831049E-3</v>
      </c>
      <c r="D24" t="s">
        <v>34</v>
      </c>
      <c r="E24" t="s">
        <v>21</v>
      </c>
      <c r="F24">
        <v>1</v>
      </c>
      <c r="G24">
        <f t="shared" si="6"/>
        <v>120</v>
      </c>
      <c r="I24">
        <v>2100</v>
      </c>
      <c r="J24" t="s">
        <v>31</v>
      </c>
      <c r="K24">
        <f t="shared" si="7"/>
        <v>122.5</v>
      </c>
      <c r="L24" cm="1">
        <f t="array" ref="L24">STOWA2024_JAARROND_T(A24*60,K24,I24,J24,"")</f>
        <v>211.29911680190463</v>
      </c>
      <c r="M24">
        <f t="shared" si="8"/>
        <v>4.7326274484029741E-3</v>
      </c>
    </row>
    <row r="25" spans="1:13" x14ac:dyDescent="0.3">
      <c r="A25">
        <v>12</v>
      </c>
      <c r="B25">
        <f t="shared" si="5"/>
        <v>8.0114418334447778E-4</v>
      </c>
      <c r="C25">
        <f t="shared" si="1"/>
        <v>8.0114418334447778E-4</v>
      </c>
      <c r="D25" t="s">
        <v>34</v>
      </c>
      <c r="E25" t="s">
        <v>21</v>
      </c>
      <c r="F25">
        <v>1</v>
      </c>
      <c r="G25">
        <f t="shared" si="6"/>
        <v>125</v>
      </c>
      <c r="I25">
        <v>2100</v>
      </c>
      <c r="J25" t="s">
        <v>31</v>
      </c>
      <c r="K25">
        <f t="shared" si="7"/>
        <v>127.5</v>
      </c>
      <c r="L25" cm="1">
        <f t="array" ref="L25">STOWA2024_JAARROND_T(A25*60,K25,I25,J25,"")</f>
        <v>254.35692652887869</v>
      </c>
      <c r="M25">
        <f t="shared" si="8"/>
        <v>3.9314832650584964E-3</v>
      </c>
    </row>
    <row r="26" spans="1:13" x14ac:dyDescent="0.3">
      <c r="A26">
        <v>12</v>
      </c>
      <c r="B26">
        <f t="shared" si="5"/>
        <v>6.4078345855193191E-4</v>
      </c>
      <c r="C26">
        <f t="shared" si="1"/>
        <v>6.4078345855193191E-4</v>
      </c>
      <c r="D26" t="s">
        <v>34</v>
      </c>
      <c r="E26" t="s">
        <v>21</v>
      </c>
      <c r="F26">
        <v>1</v>
      </c>
      <c r="G26">
        <f t="shared" si="6"/>
        <v>130</v>
      </c>
      <c r="I26">
        <v>2100</v>
      </c>
      <c r="J26" t="s">
        <v>31</v>
      </c>
      <c r="K26">
        <f t="shared" si="7"/>
        <v>132.5</v>
      </c>
      <c r="L26" cm="1">
        <f t="array" ref="L26">STOWA2024_JAARROND_T(A26*60,K26,I26,J26,"")</f>
        <v>303.88672890269157</v>
      </c>
      <c r="M26">
        <f t="shared" si="8"/>
        <v>3.2906998065065645E-3</v>
      </c>
    </row>
    <row r="27" spans="1:13" x14ac:dyDescent="0.3">
      <c r="A27">
        <v>12</v>
      </c>
      <c r="B27">
        <f t="shared" si="5"/>
        <v>5.1708594586836543E-4</v>
      </c>
      <c r="C27">
        <f t="shared" si="1"/>
        <v>5.1708594586836543E-4</v>
      </c>
      <c r="D27" t="s">
        <v>34</v>
      </c>
      <c r="E27" t="s">
        <v>21</v>
      </c>
      <c r="F27">
        <v>1</v>
      </c>
      <c r="G27">
        <f t="shared" si="6"/>
        <v>135</v>
      </c>
      <c r="I27">
        <v>2100</v>
      </c>
      <c r="J27" t="s">
        <v>31</v>
      </c>
      <c r="K27">
        <f t="shared" si="7"/>
        <v>137.5</v>
      </c>
      <c r="L27" cm="1">
        <f t="array" ref="L27">STOWA2024_JAARROND_T(A27*60,K27,I27,J27,"")</f>
        <v>360.5404538070427</v>
      </c>
      <c r="M27">
        <f t="shared" si="8"/>
        <v>2.773613860638199E-3</v>
      </c>
    </row>
    <row r="28" spans="1:13" x14ac:dyDescent="0.3">
      <c r="A28">
        <v>12</v>
      </c>
      <c r="B28">
        <f t="shared" si="5"/>
        <v>4.2070723727826798E-4</v>
      </c>
      <c r="C28">
        <f t="shared" si="1"/>
        <v>4.2070723727826798E-4</v>
      </c>
      <c r="D28" t="s">
        <v>34</v>
      </c>
      <c r="E28" t="s">
        <v>21</v>
      </c>
      <c r="F28">
        <v>1</v>
      </c>
      <c r="G28">
        <f t="shared" si="6"/>
        <v>140</v>
      </c>
      <c r="I28">
        <v>2100</v>
      </c>
      <c r="J28" t="s">
        <v>31</v>
      </c>
      <c r="K28">
        <f t="shared" si="7"/>
        <v>142.5</v>
      </c>
      <c r="L28" cm="1">
        <f t="array" ref="L28">STOWA2024_JAARROND_T(A28*60,K28,I28,J28,"")</f>
        <v>425.00624124726562</v>
      </c>
      <c r="M28">
        <f t="shared" si="8"/>
        <v>2.352906623359931E-3</v>
      </c>
    </row>
    <row r="29" spans="1:13" x14ac:dyDescent="0.3">
      <c r="A29">
        <v>12</v>
      </c>
      <c r="B29">
        <f t="shared" si="5"/>
        <v>3.4492050625781114E-4</v>
      </c>
      <c r="C29">
        <f t="shared" si="1"/>
        <v>3.4492050625781114E-4</v>
      </c>
      <c r="D29" t="s">
        <v>34</v>
      </c>
      <c r="E29" t="s">
        <v>21</v>
      </c>
      <c r="F29">
        <v>1</v>
      </c>
      <c r="G29">
        <f t="shared" si="6"/>
        <v>145</v>
      </c>
      <c r="I29">
        <v>2100</v>
      </c>
      <c r="J29" t="s">
        <v>31</v>
      </c>
      <c r="K29">
        <f t="shared" si="7"/>
        <v>147.5</v>
      </c>
      <c r="L29" cm="1">
        <f t="array" ref="L29">STOWA2024_JAARROND_T(A29*60,K29,I29,J29,"")</f>
        <v>498.01141127568025</v>
      </c>
      <c r="M29">
        <f t="shared" si="8"/>
        <v>2.0079861171021199E-3</v>
      </c>
    </row>
    <row r="30" spans="1:13" x14ac:dyDescent="0.3">
      <c r="A30">
        <v>12</v>
      </c>
      <c r="B30">
        <f t="shared" si="5"/>
        <v>2.847901624996299E-4</v>
      </c>
      <c r="C30">
        <f t="shared" si="1"/>
        <v>2.847901624996299E-4</v>
      </c>
      <c r="D30" t="s">
        <v>34</v>
      </c>
      <c r="E30" t="s">
        <v>21</v>
      </c>
      <c r="F30">
        <v>1</v>
      </c>
      <c r="G30">
        <f t="shared" si="6"/>
        <v>150</v>
      </c>
      <c r="I30">
        <v>2100</v>
      </c>
      <c r="J30" t="s">
        <v>31</v>
      </c>
      <c r="K30">
        <f t="shared" si="7"/>
        <v>152.5</v>
      </c>
      <c r="L30" cm="1">
        <f t="array" ref="L30">STOWA2024_JAARROND_T(A30*60,K30,I30,J30,"")</f>
        <v>580.31705409306267</v>
      </c>
      <c r="M30">
        <f t="shared" si="8"/>
        <v>1.72319595460249E-3</v>
      </c>
    </row>
    <row r="31" spans="1:13" x14ac:dyDescent="0.3">
      <c r="A31">
        <v>12</v>
      </c>
      <c r="B31">
        <f t="shared" si="5"/>
        <v>2.3670522195190979E-4</v>
      </c>
      <c r="C31">
        <f t="shared" si="1"/>
        <v>2.3670522195190979E-4</v>
      </c>
      <c r="D31" t="s">
        <v>34</v>
      </c>
      <c r="E31" t="s">
        <v>21</v>
      </c>
      <c r="F31">
        <v>1</v>
      </c>
      <c r="G31">
        <f t="shared" si="6"/>
        <v>155</v>
      </c>
      <c r="I31">
        <v>2100</v>
      </c>
      <c r="J31" t="s">
        <v>31</v>
      </c>
      <c r="K31">
        <f t="shared" si="7"/>
        <v>157.5</v>
      </c>
      <c r="L31" cm="1">
        <f t="array" ref="L31">STOWA2024_JAARROND_T(A31*60,K31,I31,J31,"")</f>
        <v>672.72535108031752</v>
      </c>
      <c r="M31">
        <f t="shared" si="8"/>
        <v>1.4864907326505802E-3</v>
      </c>
    </row>
    <row r="32" spans="1:13" x14ac:dyDescent="0.3">
      <c r="A32">
        <v>12</v>
      </c>
      <c r="B32" s="1">
        <f>M31</f>
        <v>1.4864907326505802E-3</v>
      </c>
      <c r="C32">
        <f t="shared" si="1"/>
        <v>1.4864907326505802E-3</v>
      </c>
      <c r="D32" t="s">
        <v>34</v>
      </c>
      <c r="E32" t="s">
        <v>21</v>
      </c>
      <c r="F32">
        <v>1</v>
      </c>
      <c r="G32">
        <f t="shared" si="6"/>
        <v>160</v>
      </c>
      <c r="I32">
        <v>2100</v>
      </c>
      <c r="J32" t="s">
        <v>31</v>
      </c>
      <c r="K32" s="1">
        <v>999</v>
      </c>
      <c r="L32" cm="1">
        <f t="array" ref="L32">STOWA2024_JAARROND_T(A32*60,K32,I32,J32,"")</f>
        <v>2489483.6492728763</v>
      </c>
      <c r="M32">
        <f>1/L32</f>
        <v>4.016897240084618E-7</v>
      </c>
    </row>
    <row r="33" spans="1:13" x14ac:dyDescent="0.3">
      <c r="A33">
        <v>24</v>
      </c>
      <c r="B33" s="1">
        <f>365.25*24/A33 - M33</f>
        <v>333.3015757795456</v>
      </c>
      <c r="C33">
        <f>B33</f>
        <v>333.3015757795456</v>
      </c>
      <c r="D33" t="s">
        <v>34</v>
      </c>
      <c r="E33" t="s">
        <v>21</v>
      </c>
      <c r="F33">
        <v>1</v>
      </c>
      <c r="G33">
        <v>10</v>
      </c>
      <c r="I33">
        <v>2100</v>
      </c>
      <c r="J33" t="s">
        <v>31</v>
      </c>
      <c r="K33" s="1">
        <v>12.5</v>
      </c>
      <c r="L33" cm="1">
        <f t="array" ref="L33">STOWA2024_JAARROND_T(A33*60,K33,I33,J33,"")</f>
        <v>3.1300448281883289E-2</v>
      </c>
      <c r="M33">
        <f>1/L33</f>
        <v>31.948424220454388</v>
      </c>
    </row>
    <row r="34" spans="1:13" x14ac:dyDescent="0.3">
      <c r="A34">
        <v>24</v>
      </c>
      <c r="B34">
        <f t="shared" ref="B34:B38" si="9">M33-M34</f>
        <v>15.196222320844218</v>
      </c>
      <c r="C34">
        <f t="shared" ref="C34:C63" si="10">B34</f>
        <v>15.196222320844218</v>
      </c>
      <c r="D34" t="s">
        <v>34</v>
      </c>
      <c r="E34" t="s">
        <v>21</v>
      </c>
      <c r="F34">
        <v>1</v>
      </c>
      <c r="G34">
        <f t="shared" ref="G34:G38" si="11">G33+5</f>
        <v>15</v>
      </c>
      <c r="I34">
        <v>2100</v>
      </c>
      <c r="J34" t="s">
        <v>31</v>
      </c>
      <c r="K34">
        <f t="shared" ref="K34:K38" si="12">AVERAGE(G34:G35)</f>
        <v>17.5</v>
      </c>
      <c r="L34" cm="1">
        <f t="array" ref="L34">STOWA2024_JAARROND_T(A34*60,K34,I34,J34,"")</f>
        <v>5.9693645408086346E-2</v>
      </c>
      <c r="M34">
        <f t="shared" ref="M34:M38" si="13">1/L34</f>
        <v>16.752201899610171</v>
      </c>
    </row>
    <row r="35" spans="1:13" x14ac:dyDescent="0.3">
      <c r="A35">
        <v>24</v>
      </c>
      <c r="B35">
        <f t="shared" si="9"/>
        <v>7.4925040635683757</v>
      </c>
      <c r="C35">
        <f t="shared" si="10"/>
        <v>7.4925040635683757</v>
      </c>
      <c r="D35" t="s">
        <v>34</v>
      </c>
      <c r="E35" t="s">
        <v>21</v>
      </c>
      <c r="F35">
        <v>1</v>
      </c>
      <c r="G35">
        <f t="shared" si="11"/>
        <v>20</v>
      </c>
      <c r="I35">
        <v>2100</v>
      </c>
      <c r="J35" t="s">
        <v>31</v>
      </c>
      <c r="K35">
        <f t="shared" si="12"/>
        <v>22.5</v>
      </c>
      <c r="L35" cm="1">
        <f t="array" ref="L35">STOWA2024_JAARROND_T(A35*60,K35,I35,J35,"")</f>
        <v>0.10799488468270212</v>
      </c>
      <c r="M35">
        <f t="shared" si="13"/>
        <v>9.259697836041795</v>
      </c>
    </row>
    <row r="36" spans="1:13" x14ac:dyDescent="0.3">
      <c r="A36">
        <v>24</v>
      </c>
      <c r="B36">
        <f t="shared" si="9"/>
        <v>3.9075085484530954</v>
      </c>
      <c r="C36">
        <f t="shared" si="10"/>
        <v>3.9075085484530954</v>
      </c>
      <c r="D36" t="s">
        <v>34</v>
      </c>
      <c r="E36" t="s">
        <v>21</v>
      </c>
      <c r="F36">
        <v>1</v>
      </c>
      <c r="G36">
        <f t="shared" si="11"/>
        <v>25</v>
      </c>
      <c r="I36">
        <v>2100</v>
      </c>
      <c r="J36" t="s">
        <v>31</v>
      </c>
      <c r="K36">
        <f t="shared" si="12"/>
        <v>27.5</v>
      </c>
      <c r="L36" cm="1">
        <f t="array" ref="L36">STOWA2024_JAARROND_T(A36*60,K36,I36,J36,"")</f>
        <v>0.1868394307949684</v>
      </c>
      <c r="M36">
        <f t="shared" si="13"/>
        <v>5.3521892875886996</v>
      </c>
    </row>
    <row r="37" spans="1:13" x14ac:dyDescent="0.3">
      <c r="A37">
        <v>24</v>
      </c>
      <c r="B37">
        <f t="shared" si="9"/>
        <v>2.1372071872045919</v>
      </c>
      <c r="C37">
        <f t="shared" si="10"/>
        <v>2.1372071872045919</v>
      </c>
      <c r="D37" t="s">
        <v>34</v>
      </c>
      <c r="E37" t="s">
        <v>21</v>
      </c>
      <c r="F37">
        <v>1</v>
      </c>
      <c r="G37">
        <f t="shared" si="11"/>
        <v>30</v>
      </c>
      <c r="I37">
        <v>2100</v>
      </c>
      <c r="J37" t="s">
        <v>31</v>
      </c>
      <c r="K37">
        <f t="shared" si="12"/>
        <v>32.5</v>
      </c>
      <c r="L37" cm="1">
        <f t="array" ref="L37">STOWA2024_JAARROND_T(A37*60,K37,I37,J37,"")</f>
        <v>0.31104372241466777</v>
      </c>
      <c r="M37">
        <f t="shared" si="13"/>
        <v>3.2149821003841077</v>
      </c>
    </row>
    <row r="38" spans="1:13" x14ac:dyDescent="0.3">
      <c r="A38">
        <v>24</v>
      </c>
      <c r="B38">
        <f t="shared" si="9"/>
        <v>1.218180887795528</v>
      </c>
      <c r="C38">
        <f t="shared" si="10"/>
        <v>1.218180887795528</v>
      </c>
      <c r="D38" t="s">
        <v>34</v>
      </c>
      <c r="E38" t="s">
        <v>21</v>
      </c>
      <c r="F38">
        <v>1</v>
      </c>
      <c r="G38">
        <f t="shared" si="11"/>
        <v>35</v>
      </c>
      <c r="I38">
        <v>2100</v>
      </c>
      <c r="J38" t="s">
        <v>31</v>
      </c>
      <c r="K38">
        <f t="shared" si="12"/>
        <v>37.5</v>
      </c>
      <c r="L38" cm="1">
        <f t="array" ref="L38">STOWA2024_JAARROND_T(A38*60,K38,I38,J38,"")</f>
        <v>0.5008009779319178</v>
      </c>
      <c r="M38">
        <f t="shared" si="13"/>
        <v>1.9968012125885797</v>
      </c>
    </row>
    <row r="39" spans="1:13" x14ac:dyDescent="0.3">
      <c r="A39">
        <v>24</v>
      </c>
      <c r="B39">
        <f>M38-M39</f>
        <v>0.71972751171748106</v>
      </c>
      <c r="C39">
        <f t="shared" si="10"/>
        <v>0.71972751171748106</v>
      </c>
      <c r="D39" t="s">
        <v>34</v>
      </c>
      <c r="E39" t="s">
        <v>21</v>
      </c>
      <c r="F39">
        <v>1</v>
      </c>
      <c r="G39">
        <f>G38+5</f>
        <v>40</v>
      </c>
      <c r="I39">
        <v>2100</v>
      </c>
      <c r="J39" t="s">
        <v>31</v>
      </c>
      <c r="K39">
        <f>AVERAGE(G39:G40)</f>
        <v>42.5</v>
      </c>
      <c r="L39" cm="1">
        <f t="array" ref="L39">STOWA2024_JAARROND_T(A39*60,K39,I39,J39,"")</f>
        <v>0.78304016386673281</v>
      </c>
      <c r="M39">
        <f>1/L39</f>
        <v>1.2770737008710986</v>
      </c>
    </row>
    <row r="40" spans="1:13" x14ac:dyDescent="0.3">
      <c r="A40">
        <v>24</v>
      </c>
      <c r="B40">
        <f t="shared" ref="B40:B62" si="14">M39-M40</f>
        <v>0.4387798684845432</v>
      </c>
      <c r="C40">
        <f t="shared" si="10"/>
        <v>0.4387798684845432</v>
      </c>
      <c r="D40" t="s">
        <v>34</v>
      </c>
      <c r="E40" t="s">
        <v>21</v>
      </c>
      <c r="F40">
        <v>1</v>
      </c>
      <c r="G40">
        <f t="shared" ref="G40:G63" si="15">G39+5</f>
        <v>45</v>
      </c>
      <c r="I40">
        <v>2100</v>
      </c>
      <c r="J40" t="s">
        <v>31</v>
      </c>
      <c r="K40">
        <f t="shared" ref="K40:K62" si="16">AVERAGE(G40:G41)</f>
        <v>47.5</v>
      </c>
      <c r="L40" cm="1">
        <f t="array" ref="L40">STOWA2024_JAARROND_T(A40*60,K40,I40,J40,"")</f>
        <v>1.1928991498757424</v>
      </c>
      <c r="M40">
        <f t="shared" ref="M40:M62" si="17">1/L40</f>
        <v>0.83829383238655542</v>
      </c>
    </row>
    <row r="41" spans="1:13" x14ac:dyDescent="0.3">
      <c r="A41">
        <v>24</v>
      </c>
      <c r="B41">
        <f t="shared" si="14"/>
        <v>0.27524842595147925</v>
      </c>
      <c r="C41">
        <f t="shared" si="10"/>
        <v>0.27524842595147925</v>
      </c>
      <c r="D41" t="s">
        <v>34</v>
      </c>
      <c r="E41" t="s">
        <v>21</v>
      </c>
      <c r="F41">
        <v>1</v>
      </c>
      <c r="G41">
        <f t="shared" si="15"/>
        <v>50</v>
      </c>
      <c r="I41">
        <v>2100</v>
      </c>
      <c r="J41" t="s">
        <v>31</v>
      </c>
      <c r="K41">
        <f t="shared" si="16"/>
        <v>52.5</v>
      </c>
      <c r="L41" cm="1">
        <f t="array" ref="L41">STOWA2024_JAARROND_T(A41*60,K41,I41,J41,"")</f>
        <v>1.7760556938586947</v>
      </c>
      <c r="M41">
        <f t="shared" si="17"/>
        <v>0.56304540643507617</v>
      </c>
    </row>
    <row r="42" spans="1:13" x14ac:dyDescent="0.3">
      <c r="A42">
        <v>24</v>
      </c>
      <c r="B42">
        <f t="shared" si="14"/>
        <v>0.17698333451789178</v>
      </c>
      <c r="C42">
        <f t="shared" si="10"/>
        <v>0.17698333451789178</v>
      </c>
      <c r="D42" t="s">
        <v>34</v>
      </c>
      <c r="E42" t="s">
        <v>21</v>
      </c>
      <c r="F42">
        <v>1</v>
      </c>
      <c r="G42">
        <f t="shared" si="15"/>
        <v>55</v>
      </c>
      <c r="I42">
        <v>2100</v>
      </c>
      <c r="J42" t="s">
        <v>31</v>
      </c>
      <c r="K42">
        <f t="shared" si="16"/>
        <v>57.5</v>
      </c>
      <c r="L42" cm="1">
        <f t="array" ref="L42">STOWA2024_JAARROND_T(A42*60,K42,I42,J42,"")</f>
        <v>2.5902570408794618</v>
      </c>
      <c r="M42">
        <f t="shared" si="17"/>
        <v>0.38606207191718439</v>
      </c>
    </row>
    <row r="43" spans="1:13" x14ac:dyDescent="0.3">
      <c r="A43">
        <v>24</v>
      </c>
      <c r="B43">
        <f t="shared" si="14"/>
        <v>0.11636924323092129</v>
      </c>
      <c r="C43">
        <f t="shared" si="10"/>
        <v>0.11636924323092129</v>
      </c>
      <c r="D43" t="s">
        <v>34</v>
      </c>
      <c r="E43" t="s">
        <v>21</v>
      </c>
      <c r="F43">
        <v>1</v>
      </c>
      <c r="G43">
        <f t="shared" si="15"/>
        <v>60</v>
      </c>
      <c r="I43">
        <v>2100</v>
      </c>
      <c r="J43" t="s">
        <v>31</v>
      </c>
      <c r="K43">
        <f t="shared" si="16"/>
        <v>62.5</v>
      </c>
      <c r="L43" cm="1">
        <f t="array" ref="L43">STOWA2024_JAARROND_T(A43*60,K43,I43,J43,"")</f>
        <v>3.7079221011223553</v>
      </c>
      <c r="M43">
        <f t="shared" si="17"/>
        <v>0.2696928286862631</v>
      </c>
    </row>
    <row r="44" spans="1:13" x14ac:dyDescent="0.3">
      <c r="A44">
        <v>24</v>
      </c>
      <c r="B44">
        <f t="shared" si="14"/>
        <v>7.8090423802668951E-2</v>
      </c>
      <c r="C44">
        <f t="shared" si="10"/>
        <v>7.8090423802668951E-2</v>
      </c>
      <c r="D44" t="s">
        <v>34</v>
      </c>
      <c r="E44" t="s">
        <v>21</v>
      </c>
      <c r="F44">
        <v>1</v>
      </c>
      <c r="G44">
        <f t="shared" si="15"/>
        <v>65</v>
      </c>
      <c r="I44">
        <v>2100</v>
      </c>
      <c r="J44" t="s">
        <v>31</v>
      </c>
      <c r="K44">
        <f t="shared" si="16"/>
        <v>67.5</v>
      </c>
      <c r="L44" cm="1">
        <f t="array" ref="L44">STOWA2024_JAARROND_T(A44*60,K44,I44,J44,"")</f>
        <v>5.2191411720930043</v>
      </c>
      <c r="M44">
        <f t="shared" si="17"/>
        <v>0.19160240488359415</v>
      </c>
    </row>
    <row r="45" spans="1:13" x14ac:dyDescent="0.3">
      <c r="A45">
        <v>24</v>
      </c>
      <c r="B45">
        <f t="shared" si="14"/>
        <v>5.3370916555523645E-2</v>
      </c>
      <c r="C45">
        <f t="shared" si="10"/>
        <v>5.3370916555523645E-2</v>
      </c>
      <c r="D45" t="s">
        <v>34</v>
      </c>
      <c r="E45" t="s">
        <v>21</v>
      </c>
      <c r="F45">
        <v>1</v>
      </c>
      <c r="G45">
        <f t="shared" si="15"/>
        <v>70</v>
      </c>
      <c r="I45">
        <v>2100</v>
      </c>
      <c r="J45" t="s">
        <v>31</v>
      </c>
      <c r="K45">
        <f t="shared" si="16"/>
        <v>72.5</v>
      </c>
      <c r="L45" cm="1">
        <f t="array" ref="L45">STOWA2024_JAARROND_T(A45*60,K45,I45,J45,"")</f>
        <v>7.2342417208636194</v>
      </c>
      <c r="M45">
        <f t="shared" si="17"/>
        <v>0.1382314883280705</v>
      </c>
    </row>
    <row r="46" spans="1:13" x14ac:dyDescent="0.3">
      <c r="A46">
        <v>24</v>
      </c>
      <c r="B46">
        <f t="shared" si="14"/>
        <v>3.7094941089147959E-2</v>
      </c>
      <c r="C46">
        <f t="shared" si="10"/>
        <v>3.7094941089147959E-2</v>
      </c>
      <c r="D46" t="s">
        <v>34</v>
      </c>
      <c r="E46" t="s">
        <v>21</v>
      </c>
      <c r="F46">
        <v>1</v>
      </c>
      <c r="G46">
        <f t="shared" si="15"/>
        <v>75</v>
      </c>
      <c r="I46">
        <v>2100</v>
      </c>
      <c r="J46" t="s">
        <v>31</v>
      </c>
      <c r="K46">
        <f t="shared" si="16"/>
        <v>77.5</v>
      </c>
      <c r="L46" cm="1">
        <f t="array" ref="L46">STOWA2024_JAARROND_T(A46*60,K46,I46,J46,"")</f>
        <v>9.8876224994869961</v>
      </c>
      <c r="M46">
        <f t="shared" si="17"/>
        <v>0.10113654723892254</v>
      </c>
    </row>
    <row r="47" spans="1:13" x14ac:dyDescent="0.3">
      <c r="A47">
        <v>24</v>
      </c>
      <c r="B47">
        <f t="shared" si="14"/>
        <v>2.6180435576531463E-2</v>
      </c>
      <c r="C47">
        <f t="shared" si="10"/>
        <v>2.6180435576531463E-2</v>
      </c>
      <c r="D47" t="s">
        <v>34</v>
      </c>
      <c r="E47" t="s">
        <v>21</v>
      </c>
      <c r="F47">
        <v>1</v>
      </c>
      <c r="G47">
        <f t="shared" si="15"/>
        <v>80</v>
      </c>
      <c r="I47">
        <v>2100</v>
      </c>
      <c r="J47" t="s">
        <v>31</v>
      </c>
      <c r="K47">
        <f t="shared" si="16"/>
        <v>82.5</v>
      </c>
      <c r="L47" cm="1">
        <f t="array" ref="L47">STOWA2024_JAARROND_T(A47*60,K47,I47,J47,"")</f>
        <v>13.341140272911808</v>
      </c>
      <c r="M47">
        <f t="shared" si="17"/>
        <v>7.4956111662391078E-2</v>
      </c>
    </row>
    <row r="48" spans="1:13" x14ac:dyDescent="0.3">
      <c r="A48">
        <v>24</v>
      </c>
      <c r="B48">
        <f t="shared" si="14"/>
        <v>1.8741313397162992E-2</v>
      </c>
      <c r="C48">
        <f t="shared" si="10"/>
        <v>1.8741313397162992E-2</v>
      </c>
      <c r="D48" t="s">
        <v>34</v>
      </c>
      <c r="E48" t="s">
        <v>21</v>
      </c>
      <c r="F48">
        <v>1</v>
      </c>
      <c r="G48">
        <f t="shared" si="15"/>
        <v>85</v>
      </c>
      <c r="I48">
        <v>2100</v>
      </c>
      <c r="J48" t="s">
        <v>31</v>
      </c>
      <c r="K48">
        <f t="shared" si="16"/>
        <v>87.5</v>
      </c>
      <c r="L48" cm="1">
        <f t="array" ref="L48">STOWA2024_JAARROND_T(A48*60,K48,I48,J48,"")</f>
        <v>17.788910231108211</v>
      </c>
      <c r="M48">
        <f t="shared" si="17"/>
        <v>5.6214798265228086E-2</v>
      </c>
    </row>
    <row r="49" spans="1:13" x14ac:dyDescent="0.3">
      <c r="A49">
        <v>24</v>
      </c>
      <c r="B49">
        <f t="shared" si="14"/>
        <v>1.3590529123056021E-2</v>
      </c>
      <c r="C49">
        <f t="shared" si="10"/>
        <v>1.3590529123056021E-2</v>
      </c>
      <c r="D49" t="s">
        <v>34</v>
      </c>
      <c r="E49" t="s">
        <v>21</v>
      </c>
      <c r="F49">
        <v>1</v>
      </c>
      <c r="G49">
        <f t="shared" si="15"/>
        <v>90</v>
      </c>
      <c r="I49">
        <v>2100</v>
      </c>
      <c r="J49" t="s">
        <v>31</v>
      </c>
      <c r="K49">
        <f t="shared" si="16"/>
        <v>92.5</v>
      </c>
      <c r="L49" cm="1">
        <f t="array" ref="L49">STOWA2024_JAARROND_T(A49*60,K49,I49,J49,"")</f>
        <v>23.460812821553088</v>
      </c>
      <c r="M49">
        <f t="shared" si="17"/>
        <v>4.2624269142172065E-2</v>
      </c>
    </row>
    <row r="50" spans="1:13" x14ac:dyDescent="0.3">
      <c r="A50">
        <v>24</v>
      </c>
      <c r="B50">
        <f t="shared" si="14"/>
        <v>9.975470404608118E-3</v>
      </c>
      <c r="C50">
        <f t="shared" si="10"/>
        <v>9.975470404608118E-3</v>
      </c>
      <c r="D50" t="s">
        <v>34</v>
      </c>
      <c r="E50" t="s">
        <v>21</v>
      </c>
      <c r="F50">
        <v>1</v>
      </c>
      <c r="G50">
        <f t="shared" si="15"/>
        <v>95</v>
      </c>
      <c r="I50">
        <v>2100</v>
      </c>
      <c r="J50" t="s">
        <v>31</v>
      </c>
      <c r="K50">
        <f t="shared" si="16"/>
        <v>97.5</v>
      </c>
      <c r="L50" cm="1">
        <f t="array" ref="L50">STOWA2024_JAARROND_T(A50*60,K50,I50,J50,"")</f>
        <v>30.628998268455554</v>
      </c>
      <c r="M50">
        <f t="shared" si="17"/>
        <v>3.2648798737563947E-2</v>
      </c>
    </row>
    <row r="51" spans="1:13" x14ac:dyDescent="0.3">
      <c r="A51">
        <v>24</v>
      </c>
      <c r="B51">
        <f t="shared" si="14"/>
        <v>7.4036088939283713E-3</v>
      </c>
      <c r="C51">
        <f t="shared" si="10"/>
        <v>7.4036088939283713E-3</v>
      </c>
      <c r="D51" t="s">
        <v>34</v>
      </c>
      <c r="E51" t="s">
        <v>21</v>
      </c>
      <c r="F51">
        <v>1</v>
      </c>
      <c r="G51">
        <f t="shared" si="15"/>
        <v>100</v>
      </c>
      <c r="I51">
        <v>2100</v>
      </c>
      <c r="J51" t="s">
        <v>31</v>
      </c>
      <c r="K51">
        <f t="shared" si="16"/>
        <v>102.5</v>
      </c>
      <c r="L51" cm="1">
        <f t="array" ref="L51">STOWA2024_JAARROND_T(A51*60,K51,I51,J51,"")</f>
        <v>39.611506437219539</v>
      </c>
      <c r="M51">
        <f t="shared" si="17"/>
        <v>2.5245189843635576E-2</v>
      </c>
    </row>
    <row r="52" spans="1:13" x14ac:dyDescent="0.3">
      <c r="A52">
        <v>24</v>
      </c>
      <c r="B52">
        <f t="shared" si="14"/>
        <v>5.5524241741121694E-3</v>
      </c>
      <c r="C52">
        <f t="shared" si="10"/>
        <v>5.5524241741121694E-3</v>
      </c>
      <c r="D52" t="s">
        <v>34</v>
      </c>
      <c r="E52" t="s">
        <v>21</v>
      </c>
      <c r="F52">
        <v>1</v>
      </c>
      <c r="G52">
        <f t="shared" si="15"/>
        <v>105</v>
      </c>
      <c r="I52">
        <v>2100</v>
      </c>
      <c r="J52" t="s">
        <v>31</v>
      </c>
      <c r="K52">
        <f t="shared" si="16"/>
        <v>107.5</v>
      </c>
      <c r="L52" cm="1">
        <f t="array" ref="L52">STOWA2024_JAARROND_T(A52*60,K52,I52,J52,"")</f>
        <v>50.78006902542915</v>
      </c>
      <c r="M52">
        <f t="shared" si="17"/>
        <v>1.9692765669523406E-2</v>
      </c>
    </row>
    <row r="53" spans="1:13" x14ac:dyDescent="0.3">
      <c r="A53">
        <v>24</v>
      </c>
      <c r="B53">
        <f t="shared" si="14"/>
        <v>4.2046291922851163E-3</v>
      </c>
      <c r="C53">
        <f t="shared" si="10"/>
        <v>4.2046291922851163E-3</v>
      </c>
      <c r="D53" t="s">
        <v>34</v>
      </c>
      <c r="E53" t="s">
        <v>21</v>
      </c>
      <c r="F53">
        <v>1</v>
      </c>
      <c r="G53">
        <f t="shared" si="15"/>
        <v>110</v>
      </c>
      <c r="I53">
        <v>2100</v>
      </c>
      <c r="J53" t="s">
        <v>31</v>
      </c>
      <c r="K53">
        <f t="shared" si="16"/>
        <v>112.5</v>
      </c>
      <c r="L53" cm="1">
        <f t="array" ref="L53">STOWA2024_JAARROND_T(A53*60,K53,I53,J53,"")</f>
        <v>64.565546763461327</v>
      </c>
      <c r="M53">
        <f t="shared" si="17"/>
        <v>1.548813647723829E-2</v>
      </c>
    </row>
    <row r="54" spans="1:13" x14ac:dyDescent="0.3">
      <c r="A54">
        <v>24</v>
      </c>
      <c r="B54">
        <f t="shared" si="14"/>
        <v>3.2129537350153951E-3</v>
      </c>
      <c r="C54">
        <f t="shared" si="10"/>
        <v>3.2129537350153951E-3</v>
      </c>
      <c r="D54" t="s">
        <v>34</v>
      </c>
      <c r="E54" t="s">
        <v>21</v>
      </c>
      <c r="F54">
        <v>1</v>
      </c>
      <c r="G54">
        <f t="shared" si="15"/>
        <v>115</v>
      </c>
      <c r="I54">
        <v>2100</v>
      </c>
      <c r="J54" t="s">
        <v>31</v>
      </c>
      <c r="K54">
        <f t="shared" si="16"/>
        <v>117.5</v>
      </c>
      <c r="L54" cm="1">
        <f t="array" ref="L54">STOWA2024_JAARROND_T(A54*60,K54,I54,J54,"")</f>
        <v>81.465182311323488</v>
      </c>
      <c r="M54">
        <f t="shared" si="17"/>
        <v>1.2275182742222895E-2</v>
      </c>
    </row>
    <row r="55" spans="1:13" x14ac:dyDescent="0.3">
      <c r="A55">
        <v>24</v>
      </c>
      <c r="B55">
        <f t="shared" si="14"/>
        <v>2.4761614612867494E-3</v>
      </c>
      <c r="C55">
        <f t="shared" si="10"/>
        <v>2.4761614612867494E-3</v>
      </c>
      <c r="D55" t="s">
        <v>34</v>
      </c>
      <c r="E55" t="s">
        <v>21</v>
      </c>
      <c r="F55">
        <v>1</v>
      </c>
      <c r="G55">
        <f t="shared" si="15"/>
        <v>120</v>
      </c>
      <c r="I55">
        <v>2100</v>
      </c>
      <c r="J55" t="s">
        <v>31</v>
      </c>
      <c r="K55">
        <f t="shared" si="16"/>
        <v>122.5</v>
      </c>
      <c r="L55" cm="1">
        <f t="array" ref="L55">STOWA2024_JAARROND_T(A55*60,K55,I55,J55,"")</f>
        <v>102.05100808847976</v>
      </c>
      <c r="M55">
        <f t="shared" si="17"/>
        <v>9.7990212809361456E-3</v>
      </c>
    </row>
    <row r="56" spans="1:13" x14ac:dyDescent="0.3">
      <c r="A56">
        <v>24</v>
      </c>
      <c r="B56">
        <f t="shared" si="14"/>
        <v>1.9234415473472453E-3</v>
      </c>
      <c r="C56">
        <f t="shared" si="10"/>
        <v>1.9234415473472453E-3</v>
      </c>
      <c r="D56" t="s">
        <v>34</v>
      </c>
      <c r="E56" t="s">
        <v>21</v>
      </c>
      <c r="F56">
        <v>1</v>
      </c>
      <c r="G56">
        <f t="shared" si="15"/>
        <v>125</v>
      </c>
      <c r="I56">
        <v>2100</v>
      </c>
      <c r="J56" t="s">
        <v>31</v>
      </c>
      <c r="K56">
        <f t="shared" si="16"/>
        <v>127.5</v>
      </c>
      <c r="L56" cm="1">
        <f t="array" ref="L56">STOWA2024_JAARROND_T(A56*60,K56,I56,J56,"")</f>
        <v>126.97477948639855</v>
      </c>
      <c r="M56">
        <f t="shared" si="17"/>
        <v>7.8755797335889003E-3</v>
      </c>
    </row>
    <row r="57" spans="1:13" x14ac:dyDescent="0.3">
      <c r="A57">
        <v>24</v>
      </c>
      <c r="B57">
        <f t="shared" si="14"/>
        <v>1.5053464311201772E-3</v>
      </c>
      <c r="C57">
        <f t="shared" si="10"/>
        <v>1.5053464311201772E-3</v>
      </c>
      <c r="D57" t="s">
        <v>34</v>
      </c>
      <c r="E57" t="s">
        <v>21</v>
      </c>
      <c r="F57">
        <v>1</v>
      </c>
      <c r="G57">
        <f t="shared" si="15"/>
        <v>130</v>
      </c>
      <c r="I57">
        <v>2100</v>
      </c>
      <c r="J57" t="s">
        <v>31</v>
      </c>
      <c r="K57">
        <f t="shared" si="16"/>
        <v>132.5</v>
      </c>
      <c r="L57" cm="1">
        <f t="array" ref="L57">STOWA2024_JAARROND_T(A57*60,K57,I57,J57,"")</f>
        <v>156.98012184458921</v>
      </c>
      <c r="M57">
        <f t="shared" si="17"/>
        <v>6.3702333024687231E-3</v>
      </c>
    </row>
    <row r="58" spans="1:13" x14ac:dyDescent="0.3">
      <c r="A58">
        <v>24</v>
      </c>
      <c r="B58">
        <f t="shared" si="14"/>
        <v>1.1865637690087281E-3</v>
      </c>
      <c r="C58">
        <f t="shared" si="10"/>
        <v>1.1865637690087281E-3</v>
      </c>
      <c r="D58" t="s">
        <v>34</v>
      </c>
      <c r="E58" t="s">
        <v>21</v>
      </c>
      <c r="F58">
        <v>1</v>
      </c>
      <c r="G58">
        <f t="shared" si="15"/>
        <v>135</v>
      </c>
      <c r="I58">
        <v>2100</v>
      </c>
      <c r="J58" t="s">
        <v>31</v>
      </c>
      <c r="K58">
        <f t="shared" si="16"/>
        <v>137.5</v>
      </c>
      <c r="L58" cm="1">
        <f t="array" ref="L58">STOWA2024_JAARROND_T(A58*60,K58,I58,J58,"")</f>
        <v>192.91353230469539</v>
      </c>
      <c r="M58">
        <f t="shared" si="17"/>
        <v>5.1836695334599951E-3</v>
      </c>
    </row>
    <row r="59" spans="1:13" x14ac:dyDescent="0.3">
      <c r="A59">
        <v>24</v>
      </c>
      <c r="B59">
        <f t="shared" si="14"/>
        <v>9.415021418424669E-4</v>
      </c>
      <c r="C59">
        <f t="shared" si="10"/>
        <v>9.415021418424669E-4</v>
      </c>
      <c r="D59" t="s">
        <v>34</v>
      </c>
      <c r="E59" t="s">
        <v>21</v>
      </c>
      <c r="F59">
        <v>1</v>
      </c>
      <c r="G59">
        <f t="shared" si="15"/>
        <v>140</v>
      </c>
      <c r="I59">
        <v>2100</v>
      </c>
      <c r="J59" t="s">
        <v>31</v>
      </c>
      <c r="K59">
        <f t="shared" si="16"/>
        <v>142.5</v>
      </c>
      <c r="L59" cm="1">
        <f t="array" ref="L59">STOWA2024_JAARROND_T(A59*60,K59,I59,J59,"")</f>
        <v>235.7285575236819</v>
      </c>
      <c r="M59">
        <f t="shared" si="17"/>
        <v>4.2421673916175281E-3</v>
      </c>
    </row>
    <row r="60" spans="1:13" x14ac:dyDescent="0.3">
      <c r="A60">
        <v>24</v>
      </c>
      <c r="B60">
        <f t="shared" si="14"/>
        <v>7.5177428347181306E-4</v>
      </c>
      <c r="C60">
        <f t="shared" si="10"/>
        <v>7.5177428347181306E-4</v>
      </c>
      <c r="D60" t="s">
        <v>34</v>
      </c>
      <c r="E60" t="s">
        <v>21</v>
      </c>
      <c r="F60">
        <v>1</v>
      </c>
      <c r="G60">
        <f t="shared" si="15"/>
        <v>145</v>
      </c>
      <c r="I60">
        <v>2100</v>
      </c>
      <c r="J60" t="s">
        <v>31</v>
      </c>
      <c r="K60">
        <f t="shared" si="16"/>
        <v>147.5</v>
      </c>
      <c r="L60" cm="1">
        <f t="array" ref="L60">STOWA2024_JAARROND_T(A60*60,K60,I60,J60,"")</f>
        <v>286.50068030052176</v>
      </c>
      <c r="M60">
        <f t="shared" si="17"/>
        <v>3.4903931081457151E-3</v>
      </c>
    </row>
    <row r="61" spans="1:13" x14ac:dyDescent="0.3">
      <c r="A61">
        <v>24</v>
      </c>
      <c r="B61">
        <f t="shared" si="14"/>
        <v>6.0387133755844058E-4</v>
      </c>
      <c r="C61">
        <f t="shared" si="10"/>
        <v>6.0387133755844058E-4</v>
      </c>
      <c r="D61" t="s">
        <v>34</v>
      </c>
      <c r="E61" t="s">
        <v>21</v>
      </c>
      <c r="F61">
        <v>1</v>
      </c>
      <c r="G61">
        <f t="shared" si="15"/>
        <v>150</v>
      </c>
      <c r="I61">
        <v>2100</v>
      </c>
      <c r="J61" t="s">
        <v>31</v>
      </c>
      <c r="K61">
        <f t="shared" si="16"/>
        <v>152.5</v>
      </c>
      <c r="L61" cm="1">
        <f t="array" ref="L61">STOWA2024_JAARROND_T(A61*60,K61,I61,J61,"")</f>
        <v>346.43771274815157</v>
      </c>
      <c r="M61">
        <f t="shared" si="17"/>
        <v>2.8865217705872745E-3</v>
      </c>
    </row>
    <row r="62" spans="1:13" x14ac:dyDescent="0.3">
      <c r="A62">
        <v>24</v>
      </c>
      <c r="B62">
        <f t="shared" si="14"/>
        <v>4.8781853428290188E-4</v>
      </c>
      <c r="C62">
        <f t="shared" si="10"/>
        <v>4.8781853428290188E-4</v>
      </c>
      <c r="D62" t="s">
        <v>34</v>
      </c>
      <c r="E62" t="s">
        <v>21</v>
      </c>
      <c r="F62">
        <v>1</v>
      </c>
      <c r="G62">
        <f t="shared" si="15"/>
        <v>155</v>
      </c>
      <c r="I62">
        <v>2100</v>
      </c>
      <c r="J62" t="s">
        <v>31</v>
      </c>
      <c r="K62">
        <f t="shared" si="16"/>
        <v>157.5</v>
      </c>
      <c r="L62" cm="1">
        <f t="array" ref="L62">STOWA2024_JAARROND_T(A62*60,K62,I62,J62,"")</f>
        <v>416.89192096170979</v>
      </c>
      <c r="M62">
        <f t="shared" si="17"/>
        <v>2.3987032363043726E-3</v>
      </c>
    </row>
    <row r="63" spans="1:13" x14ac:dyDescent="0.3">
      <c r="A63">
        <v>24</v>
      </c>
      <c r="B63" s="1">
        <f>M62</f>
        <v>2.3987032363043726E-3</v>
      </c>
      <c r="C63">
        <f t="shared" si="10"/>
        <v>2.3987032363043726E-3</v>
      </c>
      <c r="D63" t="s">
        <v>34</v>
      </c>
      <c r="E63" t="s">
        <v>21</v>
      </c>
      <c r="F63">
        <v>1</v>
      </c>
      <c r="G63">
        <f t="shared" si="15"/>
        <v>160</v>
      </c>
      <c r="I63">
        <v>2100</v>
      </c>
      <c r="J63" t="s">
        <v>31</v>
      </c>
      <c r="K63" s="1">
        <v>999</v>
      </c>
      <c r="L63" cm="1">
        <f t="array" ref="L63">STOWA2024_JAARROND_T(A63*60,K63,I63,J63,"")</f>
        <v>69817728.732806727</v>
      </c>
      <c r="M63">
        <f>1/L63</f>
        <v>1.4323009615895869E-8</v>
      </c>
    </row>
    <row r="64" spans="1:13" x14ac:dyDescent="0.3">
      <c r="A64">
        <v>48</v>
      </c>
      <c r="B64" s="1">
        <f>365.25*24/A64 - M64</f>
        <v>136.94732683394216</v>
      </c>
      <c r="C64">
        <f>B64</f>
        <v>136.94732683394216</v>
      </c>
      <c r="D64" t="s">
        <v>34</v>
      </c>
      <c r="E64" t="s">
        <v>21</v>
      </c>
      <c r="F64">
        <v>1</v>
      </c>
      <c r="G64">
        <v>10</v>
      </c>
      <c r="I64">
        <v>2100</v>
      </c>
      <c r="J64" t="s">
        <v>31</v>
      </c>
      <c r="K64" s="1">
        <v>12.5</v>
      </c>
      <c r="L64" cm="1">
        <f t="array" ref="L64">STOWA2024_JAARROND_T(A64*60,K64,I64,J64,"")</f>
        <v>2.1892533719144874E-2</v>
      </c>
      <c r="M64">
        <f>1/L64</f>
        <v>45.677673166057829</v>
      </c>
    </row>
    <row r="65" spans="1:13" x14ac:dyDescent="0.3">
      <c r="A65">
        <v>48</v>
      </c>
      <c r="B65">
        <f t="shared" ref="B65:B69" si="18">M64-M65</f>
        <v>19.217426550906673</v>
      </c>
      <c r="C65">
        <f t="shared" ref="C65:C94" si="19">B65</f>
        <v>19.217426550906673</v>
      </c>
      <c r="D65" t="s">
        <v>34</v>
      </c>
      <c r="E65" t="s">
        <v>21</v>
      </c>
      <c r="F65">
        <v>1</v>
      </c>
      <c r="G65">
        <f t="shared" ref="G65:G69" si="20">G64+5</f>
        <v>15</v>
      </c>
      <c r="I65">
        <v>2100</v>
      </c>
      <c r="J65" t="s">
        <v>31</v>
      </c>
      <c r="K65">
        <f t="shared" ref="K65:K69" si="21">AVERAGE(G65:G66)</f>
        <v>17.5</v>
      </c>
      <c r="L65" cm="1">
        <f t="array" ref="L65">STOWA2024_JAARROND_T(A65*60,K65,I65,J65,"")</f>
        <v>3.7792542697897578E-2</v>
      </c>
      <c r="M65">
        <f t="shared" ref="M65:M69" si="22">1/L65</f>
        <v>26.460246615151156</v>
      </c>
    </row>
    <row r="66" spans="1:13" x14ac:dyDescent="0.3">
      <c r="A66">
        <v>48</v>
      </c>
      <c r="B66">
        <f t="shared" si="18"/>
        <v>10.688553854804262</v>
      </c>
      <c r="C66">
        <f t="shared" si="19"/>
        <v>10.688553854804262</v>
      </c>
      <c r="D66" t="s">
        <v>34</v>
      </c>
      <c r="E66" t="s">
        <v>21</v>
      </c>
      <c r="F66">
        <v>1</v>
      </c>
      <c r="G66">
        <f t="shared" si="20"/>
        <v>20</v>
      </c>
      <c r="I66">
        <v>2100</v>
      </c>
      <c r="J66" t="s">
        <v>31</v>
      </c>
      <c r="K66">
        <f t="shared" si="21"/>
        <v>22.5</v>
      </c>
      <c r="L66" cm="1">
        <f t="array" ref="L66">STOWA2024_JAARROND_T(A66*60,K66,I66,J66,"")</f>
        <v>6.340473500182521E-2</v>
      </c>
      <c r="M66">
        <f t="shared" si="22"/>
        <v>15.771692760346895</v>
      </c>
    </row>
    <row r="67" spans="1:13" x14ac:dyDescent="0.3">
      <c r="A67">
        <v>48</v>
      </c>
      <c r="B67">
        <f t="shared" si="18"/>
        <v>6.1264741064448973</v>
      </c>
      <c r="C67">
        <f t="shared" si="19"/>
        <v>6.1264741064448973</v>
      </c>
      <c r="D67" t="s">
        <v>34</v>
      </c>
      <c r="E67" t="s">
        <v>21</v>
      </c>
      <c r="F67">
        <v>1</v>
      </c>
      <c r="G67">
        <f t="shared" si="20"/>
        <v>25</v>
      </c>
      <c r="I67">
        <v>2100</v>
      </c>
      <c r="J67" t="s">
        <v>31</v>
      </c>
      <c r="K67">
        <f t="shared" si="21"/>
        <v>27.5</v>
      </c>
      <c r="L67" cm="1">
        <f t="array" ref="L67">STOWA2024_JAARROND_T(A67*60,K67,I67,J67,"")</f>
        <v>0.10367831315005467</v>
      </c>
      <c r="M67">
        <f t="shared" si="22"/>
        <v>9.6452186539019973</v>
      </c>
    </row>
    <row r="68" spans="1:13" x14ac:dyDescent="0.3">
      <c r="A68">
        <v>48</v>
      </c>
      <c r="B68">
        <f t="shared" si="18"/>
        <v>3.6077995258427569</v>
      </c>
      <c r="C68">
        <f t="shared" si="19"/>
        <v>3.6077995258427569</v>
      </c>
      <c r="D68" t="s">
        <v>34</v>
      </c>
      <c r="E68" t="s">
        <v>21</v>
      </c>
      <c r="F68">
        <v>1</v>
      </c>
      <c r="G68">
        <f t="shared" si="20"/>
        <v>30</v>
      </c>
      <c r="I68">
        <v>2100</v>
      </c>
      <c r="J68" t="s">
        <v>31</v>
      </c>
      <c r="K68">
        <f t="shared" si="21"/>
        <v>32.5</v>
      </c>
      <c r="L68" cm="1">
        <f t="array" ref="L68">STOWA2024_JAARROND_T(A68*60,K68,I68,J68,"")</f>
        <v>0.16563368863235692</v>
      </c>
      <c r="M68">
        <f t="shared" si="22"/>
        <v>6.0374191280592404</v>
      </c>
    </row>
    <row r="69" spans="1:13" x14ac:dyDescent="0.3">
      <c r="A69">
        <v>48</v>
      </c>
      <c r="B69">
        <f t="shared" si="18"/>
        <v>2.1775519777721564</v>
      </c>
      <c r="C69">
        <f t="shared" si="19"/>
        <v>2.1775519777721564</v>
      </c>
      <c r="D69" t="s">
        <v>34</v>
      </c>
      <c r="E69" t="s">
        <v>21</v>
      </c>
      <c r="F69">
        <v>1</v>
      </c>
      <c r="G69">
        <f t="shared" si="20"/>
        <v>35</v>
      </c>
      <c r="I69">
        <v>2100</v>
      </c>
      <c r="J69" t="s">
        <v>31</v>
      </c>
      <c r="K69">
        <f t="shared" si="21"/>
        <v>37.5</v>
      </c>
      <c r="L69" cm="1">
        <f t="array" ref="L69">STOWA2024_JAARROND_T(A69*60,K69,I69,J69,"")</f>
        <v>0.25907627414731704</v>
      </c>
      <c r="M69">
        <f t="shared" si="22"/>
        <v>3.859867150287084</v>
      </c>
    </row>
    <row r="70" spans="1:13" x14ac:dyDescent="0.3">
      <c r="A70">
        <v>48</v>
      </c>
      <c r="B70">
        <f>M69-M70</f>
        <v>1.3439757954917022</v>
      </c>
      <c r="C70">
        <f t="shared" si="19"/>
        <v>1.3439757954917022</v>
      </c>
      <c r="D70" t="s">
        <v>34</v>
      </c>
      <c r="E70" t="s">
        <v>21</v>
      </c>
      <c r="F70">
        <v>1</v>
      </c>
      <c r="G70">
        <f>G69+5</f>
        <v>40</v>
      </c>
      <c r="I70">
        <v>2100</v>
      </c>
      <c r="J70" t="s">
        <v>31</v>
      </c>
      <c r="K70">
        <f>AVERAGE(G70:G71)</f>
        <v>42.5</v>
      </c>
      <c r="L70" cm="1">
        <f t="array" ref="L70">STOWA2024_JAARROND_T(A70*60,K70,I70,J70,"")</f>
        <v>0.39747344339570267</v>
      </c>
      <c r="M70">
        <f>1/L70</f>
        <v>2.5158913547953818</v>
      </c>
    </row>
    <row r="71" spans="1:13" x14ac:dyDescent="0.3">
      <c r="A71">
        <v>48</v>
      </c>
      <c r="B71">
        <f t="shared" ref="B71:B93" si="23">M70-M71</f>
        <v>0.84671896089956822</v>
      </c>
      <c r="C71">
        <f t="shared" si="19"/>
        <v>0.84671896089956822</v>
      </c>
      <c r="D71" t="s">
        <v>34</v>
      </c>
      <c r="E71" t="s">
        <v>21</v>
      </c>
      <c r="F71">
        <v>1</v>
      </c>
      <c r="G71">
        <f t="shared" ref="G71:G94" si="24">G70+5</f>
        <v>45</v>
      </c>
      <c r="I71">
        <v>2100</v>
      </c>
      <c r="J71" t="s">
        <v>31</v>
      </c>
      <c r="K71">
        <f t="shared" ref="K71:K93" si="25">AVERAGE(G71:G72)</f>
        <v>47.5</v>
      </c>
      <c r="L71" cm="1">
        <f t="array" ref="L71">STOWA2024_JAARROND_T(A71*60,K71,I71,J71,"")</f>
        <v>0.59909929235411141</v>
      </c>
      <c r="M71">
        <f t="shared" ref="M71:M93" si="26">1/L71</f>
        <v>1.6691723938958136</v>
      </c>
    </row>
    <row r="72" spans="1:13" x14ac:dyDescent="0.3">
      <c r="A72">
        <v>48</v>
      </c>
      <c r="B72">
        <f t="shared" si="23"/>
        <v>0.54353156086819232</v>
      </c>
      <c r="C72">
        <f t="shared" si="19"/>
        <v>0.54353156086819232</v>
      </c>
      <c r="D72" t="s">
        <v>34</v>
      </c>
      <c r="E72" t="s">
        <v>21</v>
      </c>
      <c r="F72">
        <v>1</v>
      </c>
      <c r="G72">
        <f t="shared" si="24"/>
        <v>50</v>
      </c>
      <c r="I72">
        <v>2100</v>
      </c>
      <c r="J72" t="s">
        <v>31</v>
      </c>
      <c r="K72">
        <f t="shared" si="25"/>
        <v>52.5</v>
      </c>
      <c r="L72" cm="1">
        <f t="array" ref="L72">STOWA2024_JAARROND_T(A72*60,K72,I72,J72,"")</f>
        <v>0.88838283994221601</v>
      </c>
      <c r="M72">
        <f t="shared" si="26"/>
        <v>1.1256408330276213</v>
      </c>
    </row>
    <row r="73" spans="1:13" x14ac:dyDescent="0.3">
      <c r="A73">
        <v>48</v>
      </c>
      <c r="B73">
        <f t="shared" si="23"/>
        <v>0.35492557236826727</v>
      </c>
      <c r="C73">
        <f t="shared" si="19"/>
        <v>0.35492557236826727</v>
      </c>
      <c r="D73" t="s">
        <v>34</v>
      </c>
      <c r="E73" t="s">
        <v>21</v>
      </c>
      <c r="F73">
        <v>1</v>
      </c>
      <c r="G73">
        <f t="shared" si="24"/>
        <v>55</v>
      </c>
      <c r="I73">
        <v>2100</v>
      </c>
      <c r="J73" t="s">
        <v>31</v>
      </c>
      <c r="K73">
        <f t="shared" si="25"/>
        <v>57.5</v>
      </c>
      <c r="L73" cm="1">
        <f t="array" ref="L73">STOWA2024_JAARROND_T(A73*60,K73,I73,J73,"")</f>
        <v>1.2974960417216739</v>
      </c>
      <c r="M73">
        <f t="shared" si="26"/>
        <v>0.77071526065935403</v>
      </c>
    </row>
    <row r="74" spans="1:13" x14ac:dyDescent="0.3">
      <c r="A74">
        <v>48</v>
      </c>
      <c r="B74">
        <f t="shared" si="23"/>
        <v>0.23567130659824798</v>
      </c>
      <c r="C74">
        <f t="shared" si="19"/>
        <v>0.23567130659824798</v>
      </c>
      <c r="D74" t="s">
        <v>34</v>
      </c>
      <c r="E74" t="s">
        <v>21</v>
      </c>
      <c r="F74">
        <v>1</v>
      </c>
      <c r="G74">
        <f t="shared" si="24"/>
        <v>60</v>
      </c>
      <c r="I74">
        <v>2100</v>
      </c>
      <c r="J74" t="s">
        <v>31</v>
      </c>
      <c r="K74">
        <f t="shared" si="25"/>
        <v>62.5</v>
      </c>
      <c r="L74" cm="1">
        <f t="array" ref="L74">STOWA2024_JAARROND_T(A74*60,K74,I74,J74,"")</f>
        <v>1.8690053264031321</v>
      </c>
      <c r="M74">
        <f t="shared" si="26"/>
        <v>0.53504395406110605</v>
      </c>
    </row>
    <row r="75" spans="1:13" x14ac:dyDescent="0.3">
      <c r="A75">
        <v>48</v>
      </c>
      <c r="B75">
        <f t="shared" si="23"/>
        <v>0.15875234939541943</v>
      </c>
      <c r="C75">
        <f t="shared" si="19"/>
        <v>0.15875234939541943</v>
      </c>
      <c r="D75" t="s">
        <v>34</v>
      </c>
      <c r="E75" t="s">
        <v>21</v>
      </c>
      <c r="F75">
        <v>1</v>
      </c>
      <c r="G75">
        <f t="shared" si="24"/>
        <v>65</v>
      </c>
      <c r="I75">
        <v>2100</v>
      </c>
      <c r="J75" t="s">
        <v>31</v>
      </c>
      <c r="K75">
        <f t="shared" si="25"/>
        <v>67.5</v>
      </c>
      <c r="L75" cm="1">
        <f t="array" ref="L75">STOWA2024_JAARROND_T(A75*60,K75,I75,J75,"")</f>
        <v>2.6575134486150502</v>
      </c>
      <c r="M75">
        <f t="shared" si="26"/>
        <v>0.37629160466568662</v>
      </c>
    </row>
    <row r="76" spans="1:13" x14ac:dyDescent="0.3">
      <c r="A76">
        <v>48</v>
      </c>
      <c r="B76">
        <f t="shared" si="23"/>
        <v>0.10843643883452669</v>
      </c>
      <c r="C76">
        <f t="shared" si="19"/>
        <v>0.10843643883452669</v>
      </c>
      <c r="D76" t="s">
        <v>34</v>
      </c>
      <c r="E76" t="s">
        <v>21</v>
      </c>
      <c r="F76">
        <v>1</v>
      </c>
      <c r="G76">
        <f t="shared" si="24"/>
        <v>70</v>
      </c>
      <c r="I76">
        <v>2100</v>
      </c>
      <c r="J76" t="s">
        <v>31</v>
      </c>
      <c r="K76">
        <f t="shared" si="25"/>
        <v>72.5</v>
      </c>
      <c r="L76" cm="1">
        <f t="array" ref="L76">STOWA2024_JAARROND_T(A76*60,K76,I76,J76,"")</f>
        <v>3.733360888885529</v>
      </c>
      <c r="M76">
        <f t="shared" si="26"/>
        <v>0.26785516583115992</v>
      </c>
    </row>
    <row r="77" spans="1:13" x14ac:dyDescent="0.3">
      <c r="A77">
        <v>48</v>
      </c>
      <c r="B77">
        <f t="shared" si="23"/>
        <v>7.5027272029467185E-2</v>
      </c>
      <c r="C77">
        <f t="shared" si="19"/>
        <v>7.5027272029467185E-2</v>
      </c>
      <c r="D77" t="s">
        <v>34</v>
      </c>
      <c r="E77" t="s">
        <v>21</v>
      </c>
      <c r="F77">
        <v>1</v>
      </c>
      <c r="G77">
        <f t="shared" si="24"/>
        <v>75</v>
      </c>
      <c r="I77">
        <v>2100</v>
      </c>
      <c r="J77" t="s">
        <v>31</v>
      </c>
      <c r="K77">
        <f t="shared" si="25"/>
        <v>77.5</v>
      </c>
      <c r="L77" cm="1">
        <f t="array" ref="L77">STOWA2024_JAARROND_T(A77*60,K77,I77,J77,"")</f>
        <v>5.1859716988270161</v>
      </c>
      <c r="M77">
        <f t="shared" si="26"/>
        <v>0.19282789380169274</v>
      </c>
    </row>
    <row r="78" spans="1:13" x14ac:dyDescent="0.3">
      <c r="A78">
        <v>48</v>
      </c>
      <c r="B78">
        <f t="shared" si="23"/>
        <v>5.2538289552733319E-2</v>
      </c>
      <c r="C78">
        <f t="shared" si="19"/>
        <v>5.2538289552733319E-2</v>
      </c>
      <c r="D78" t="s">
        <v>34</v>
      </c>
      <c r="E78" t="s">
        <v>21</v>
      </c>
      <c r="F78">
        <v>1</v>
      </c>
      <c r="G78">
        <f t="shared" si="24"/>
        <v>80</v>
      </c>
      <c r="I78">
        <v>2100</v>
      </c>
      <c r="J78" t="s">
        <v>31</v>
      </c>
      <c r="K78">
        <f t="shared" si="25"/>
        <v>82.5</v>
      </c>
      <c r="L78" cm="1">
        <f t="array" ref="L78">STOWA2024_JAARROND_T(A78*60,K78,I78,J78,"")</f>
        <v>7.1281119178680514</v>
      </c>
      <c r="M78">
        <f t="shared" si="26"/>
        <v>0.14028960424895942</v>
      </c>
    </row>
    <row r="79" spans="1:13" x14ac:dyDescent="0.3">
      <c r="A79">
        <v>48</v>
      </c>
      <c r="B79">
        <f t="shared" si="23"/>
        <v>3.7210168490099824E-2</v>
      </c>
      <c r="C79">
        <f t="shared" si="19"/>
        <v>3.7210168490099824E-2</v>
      </c>
      <c r="D79" t="s">
        <v>34</v>
      </c>
      <c r="E79" t="s">
        <v>21</v>
      </c>
      <c r="F79">
        <v>1</v>
      </c>
      <c r="G79">
        <f t="shared" si="24"/>
        <v>85</v>
      </c>
      <c r="I79">
        <v>2100</v>
      </c>
      <c r="J79" t="s">
        <v>31</v>
      </c>
      <c r="K79">
        <f t="shared" si="25"/>
        <v>87.5</v>
      </c>
      <c r="L79" cm="1">
        <f t="array" ref="L79">STOWA2024_JAARROND_T(A79*60,K79,I79,J79,"")</f>
        <v>9.7012560520739051</v>
      </c>
      <c r="M79">
        <f t="shared" si="26"/>
        <v>0.1030794357588596</v>
      </c>
    </row>
    <row r="80" spans="1:13" x14ac:dyDescent="0.3">
      <c r="A80">
        <v>48</v>
      </c>
      <c r="B80">
        <f t="shared" si="23"/>
        <v>2.6632486573959335E-2</v>
      </c>
      <c r="C80">
        <f t="shared" si="19"/>
        <v>2.6632486573959335E-2</v>
      </c>
      <c r="D80" t="s">
        <v>34</v>
      </c>
      <c r="E80" t="s">
        <v>21</v>
      </c>
      <c r="F80">
        <v>1</v>
      </c>
      <c r="G80">
        <f t="shared" si="24"/>
        <v>90</v>
      </c>
      <c r="I80">
        <v>2100</v>
      </c>
      <c r="J80" t="s">
        <v>31</v>
      </c>
      <c r="K80">
        <f t="shared" si="25"/>
        <v>92.5</v>
      </c>
      <c r="L80" cm="1">
        <f t="array" ref="L80">STOWA2024_JAARROND_T(A80*60,K80,I80,J80,"")</f>
        <v>13.080966744419399</v>
      </c>
      <c r="M80">
        <f t="shared" si="26"/>
        <v>7.6446949184900262E-2</v>
      </c>
    </row>
    <row r="81" spans="1:13" x14ac:dyDescent="0.3">
      <c r="A81">
        <v>48</v>
      </c>
      <c r="B81">
        <f t="shared" si="23"/>
        <v>1.9253174192721233E-2</v>
      </c>
      <c r="C81">
        <f t="shared" si="19"/>
        <v>1.9253174192721233E-2</v>
      </c>
      <c r="D81" t="s">
        <v>34</v>
      </c>
      <c r="E81" t="s">
        <v>21</v>
      </c>
      <c r="F81">
        <v>1</v>
      </c>
      <c r="G81">
        <f t="shared" si="24"/>
        <v>95</v>
      </c>
      <c r="I81">
        <v>2100</v>
      </c>
      <c r="J81" t="s">
        <v>31</v>
      </c>
      <c r="K81">
        <f t="shared" si="25"/>
        <v>97.5</v>
      </c>
      <c r="L81" cm="1">
        <f t="array" ref="L81">STOWA2024_JAARROND_T(A81*60,K81,I81,J81,"")</f>
        <v>17.484420291137369</v>
      </c>
      <c r="M81">
        <f t="shared" si="26"/>
        <v>5.7193774992179029E-2</v>
      </c>
    </row>
    <row r="82" spans="1:13" x14ac:dyDescent="0.3">
      <c r="A82">
        <v>48</v>
      </c>
      <c r="B82">
        <f t="shared" si="23"/>
        <v>1.4049646244274426E-2</v>
      </c>
      <c r="C82">
        <f t="shared" si="19"/>
        <v>1.4049646244274426E-2</v>
      </c>
      <c r="D82" t="s">
        <v>34</v>
      </c>
      <c r="E82" t="s">
        <v>21</v>
      </c>
      <c r="F82">
        <v>1</v>
      </c>
      <c r="G82">
        <f t="shared" si="24"/>
        <v>100</v>
      </c>
      <c r="I82">
        <v>2100</v>
      </c>
      <c r="J82" t="s">
        <v>31</v>
      </c>
      <c r="K82">
        <f t="shared" si="25"/>
        <v>102.5</v>
      </c>
      <c r="L82" cm="1">
        <f t="array" ref="L82">STOWA2024_JAARROND_T(A82*60,K82,I82,J82,"")</f>
        <v>23.178124788267219</v>
      </c>
      <c r="M82">
        <f t="shared" si="26"/>
        <v>4.3144128747904603E-2</v>
      </c>
    </row>
    <row r="83" spans="1:13" x14ac:dyDescent="0.3">
      <c r="A83">
        <v>48</v>
      </c>
      <c r="B83">
        <f t="shared" si="23"/>
        <v>1.0343317678262152E-2</v>
      </c>
      <c r="C83">
        <f t="shared" si="19"/>
        <v>1.0343317678262152E-2</v>
      </c>
      <c r="D83" t="s">
        <v>34</v>
      </c>
      <c r="E83" t="s">
        <v>21</v>
      </c>
      <c r="F83">
        <v>1</v>
      </c>
      <c r="G83">
        <f t="shared" si="24"/>
        <v>105</v>
      </c>
      <c r="I83">
        <v>2100</v>
      </c>
      <c r="J83" t="s">
        <v>31</v>
      </c>
      <c r="K83">
        <f t="shared" si="25"/>
        <v>107.5</v>
      </c>
      <c r="L83" cm="1">
        <f t="array" ref="L83">STOWA2024_JAARROND_T(A83*60,K83,I83,J83,"")</f>
        <v>30.487051002391592</v>
      </c>
      <c r="M83">
        <f t="shared" si="26"/>
        <v>3.2800811069642451E-2</v>
      </c>
    </row>
    <row r="84" spans="1:13" x14ac:dyDescent="0.3">
      <c r="A84">
        <v>48</v>
      </c>
      <c r="B84">
        <f t="shared" si="23"/>
        <v>7.6792152111683845E-3</v>
      </c>
      <c r="C84">
        <f t="shared" si="19"/>
        <v>7.6792152111683845E-3</v>
      </c>
      <c r="D84" t="s">
        <v>34</v>
      </c>
      <c r="E84" t="s">
        <v>21</v>
      </c>
      <c r="F84">
        <v>1</v>
      </c>
      <c r="G84">
        <f t="shared" si="24"/>
        <v>110</v>
      </c>
      <c r="I84">
        <v>2100</v>
      </c>
      <c r="J84" t="s">
        <v>31</v>
      </c>
      <c r="K84">
        <f t="shared" si="25"/>
        <v>112.5</v>
      </c>
      <c r="L84" cm="1">
        <f t="array" ref="L84">STOWA2024_JAARROND_T(A84*60,K84,I84,J84,"")</f>
        <v>39.806388321571461</v>
      </c>
      <c r="M84">
        <f t="shared" si="26"/>
        <v>2.5121595858474066E-2</v>
      </c>
    </row>
    <row r="85" spans="1:13" x14ac:dyDescent="0.3">
      <c r="A85">
        <v>48</v>
      </c>
      <c r="B85">
        <f t="shared" si="23"/>
        <v>5.7464089005684511E-3</v>
      </c>
      <c r="C85">
        <f t="shared" si="19"/>
        <v>5.7464089005684511E-3</v>
      </c>
      <c r="D85" t="s">
        <v>34</v>
      </c>
      <c r="E85" t="s">
        <v>21</v>
      </c>
      <c r="F85">
        <v>1</v>
      </c>
      <c r="G85">
        <f t="shared" si="24"/>
        <v>115</v>
      </c>
      <c r="I85">
        <v>2100</v>
      </c>
      <c r="J85" t="s">
        <v>31</v>
      </c>
      <c r="K85">
        <f t="shared" si="25"/>
        <v>117.5</v>
      </c>
      <c r="L85" cm="1">
        <f t="array" ref="L85">STOWA2024_JAARROND_T(A85*60,K85,I85,J85,"")</f>
        <v>51.612405194984312</v>
      </c>
      <c r="M85">
        <f t="shared" si="26"/>
        <v>1.9375186957905615E-2</v>
      </c>
    </row>
    <row r="86" spans="1:13" x14ac:dyDescent="0.3">
      <c r="A86">
        <v>48</v>
      </c>
      <c r="B86">
        <f t="shared" si="23"/>
        <v>4.3323799867241598E-3</v>
      </c>
      <c r="C86">
        <f t="shared" si="19"/>
        <v>4.3323799867241598E-3</v>
      </c>
      <c r="D86" t="s">
        <v>34</v>
      </c>
      <c r="E86" t="s">
        <v>21</v>
      </c>
      <c r="F86">
        <v>1</v>
      </c>
      <c r="G86">
        <f t="shared" si="24"/>
        <v>120</v>
      </c>
      <c r="I86">
        <v>2100</v>
      </c>
      <c r="J86" t="s">
        <v>31</v>
      </c>
      <c r="K86">
        <f t="shared" si="25"/>
        <v>122.5</v>
      </c>
      <c r="L86" cm="1">
        <f t="array" ref="L86">STOWA2024_JAARROND_T(A86*60,K86,I86,J86,"")</f>
        <v>66.476954860603414</v>
      </c>
      <c r="M86">
        <f t="shared" si="26"/>
        <v>1.5042806971181455E-2</v>
      </c>
    </row>
    <row r="87" spans="1:13" x14ac:dyDescent="0.3">
      <c r="A87">
        <v>48</v>
      </c>
      <c r="B87">
        <f t="shared" si="23"/>
        <v>3.2898882453262814E-3</v>
      </c>
      <c r="C87">
        <f t="shared" si="19"/>
        <v>3.2898882453262814E-3</v>
      </c>
      <c r="D87" t="s">
        <v>34</v>
      </c>
      <c r="E87" t="s">
        <v>21</v>
      </c>
      <c r="F87">
        <v>1</v>
      </c>
      <c r="G87">
        <f t="shared" si="24"/>
        <v>125</v>
      </c>
      <c r="I87">
        <v>2100</v>
      </c>
      <c r="J87" t="s">
        <v>31</v>
      </c>
      <c r="K87">
        <f t="shared" si="25"/>
        <v>127.5</v>
      </c>
      <c r="L87" cm="1">
        <f t="array" ref="L87">STOWA2024_JAARROND_T(A87*60,K87,I87,J87,"")</f>
        <v>85.085247615990582</v>
      </c>
      <c r="M87">
        <f t="shared" si="26"/>
        <v>1.1752918725855174E-2</v>
      </c>
    </row>
    <row r="88" spans="1:13" x14ac:dyDescent="0.3">
      <c r="A88">
        <v>48</v>
      </c>
      <c r="B88">
        <f t="shared" si="23"/>
        <v>2.5150843751460834E-3</v>
      </c>
      <c r="C88">
        <f t="shared" si="19"/>
        <v>2.5150843751460834E-3</v>
      </c>
      <c r="D88" t="s">
        <v>34</v>
      </c>
      <c r="E88" t="s">
        <v>21</v>
      </c>
      <c r="F88">
        <v>1</v>
      </c>
      <c r="G88">
        <f t="shared" si="24"/>
        <v>130</v>
      </c>
      <c r="I88">
        <v>2100</v>
      </c>
      <c r="J88" t="s">
        <v>31</v>
      </c>
      <c r="K88">
        <f t="shared" si="25"/>
        <v>132.5</v>
      </c>
      <c r="L88" cm="1">
        <f t="array" ref="L88">STOWA2024_JAARROND_T(A88*60,K88,I88,J88,"")</f>
        <v>108.25047971586984</v>
      </c>
      <c r="M88">
        <f t="shared" si="26"/>
        <v>9.2378343507090906E-3</v>
      </c>
    </row>
    <row r="89" spans="1:13" x14ac:dyDescent="0.3">
      <c r="A89">
        <v>48</v>
      </c>
      <c r="B89">
        <f t="shared" si="23"/>
        <v>1.9352712242259613E-3</v>
      </c>
      <c r="C89">
        <f t="shared" si="19"/>
        <v>1.9352712242259613E-3</v>
      </c>
      <c r="D89" t="s">
        <v>34</v>
      </c>
      <c r="E89" t="s">
        <v>21</v>
      </c>
      <c r="F89">
        <v>1</v>
      </c>
      <c r="G89">
        <f t="shared" si="24"/>
        <v>135</v>
      </c>
      <c r="I89">
        <v>2100</v>
      </c>
      <c r="J89" t="s">
        <v>31</v>
      </c>
      <c r="K89">
        <f t="shared" si="25"/>
        <v>137.5</v>
      </c>
      <c r="L89" cm="1">
        <f t="array" ref="L89">STOWA2024_JAARROND_T(A89*60,K89,I89,J89,"")</f>
        <v>136.9382205507334</v>
      </c>
      <c r="M89">
        <f t="shared" si="26"/>
        <v>7.3025631264831293E-3</v>
      </c>
    </row>
    <row r="90" spans="1:13" x14ac:dyDescent="0.3">
      <c r="A90">
        <v>48</v>
      </c>
      <c r="B90">
        <f t="shared" si="23"/>
        <v>1.4983539970342841E-3</v>
      </c>
      <c r="C90">
        <f t="shared" si="19"/>
        <v>1.4983539970342841E-3</v>
      </c>
      <c r="D90" t="s">
        <v>34</v>
      </c>
      <c r="E90" t="s">
        <v>21</v>
      </c>
      <c r="F90">
        <v>1</v>
      </c>
      <c r="G90">
        <f t="shared" si="24"/>
        <v>140</v>
      </c>
      <c r="I90">
        <v>2100</v>
      </c>
      <c r="J90" t="s">
        <v>31</v>
      </c>
      <c r="K90">
        <f t="shared" si="25"/>
        <v>142.5</v>
      </c>
      <c r="L90" cm="1">
        <f t="array" ref="L90">STOWA2024_JAARROND_T(A90*60,K90,I90,J90,"")</f>
        <v>172.28876108655268</v>
      </c>
      <c r="M90">
        <f t="shared" si="26"/>
        <v>5.8042091294488452E-3</v>
      </c>
    </row>
    <row r="91" spans="1:13" x14ac:dyDescent="0.3">
      <c r="A91">
        <v>48</v>
      </c>
      <c r="B91">
        <f t="shared" si="23"/>
        <v>1.1668315629262483E-3</v>
      </c>
      <c r="C91">
        <f t="shared" si="19"/>
        <v>1.1668315629262483E-3</v>
      </c>
      <c r="D91" t="s">
        <v>34</v>
      </c>
      <c r="E91" t="s">
        <v>21</v>
      </c>
      <c r="F91">
        <v>1</v>
      </c>
      <c r="G91">
        <f t="shared" si="24"/>
        <v>145</v>
      </c>
      <c r="I91">
        <v>2100</v>
      </c>
      <c r="J91" t="s">
        <v>31</v>
      </c>
      <c r="K91">
        <f t="shared" si="25"/>
        <v>147.5</v>
      </c>
      <c r="L91" cm="1">
        <f t="array" ref="L91">STOWA2024_JAARROND_T(A91*60,K91,I91,J91,"")</f>
        <v>215.63911621495683</v>
      </c>
      <c r="M91">
        <f t="shared" si="26"/>
        <v>4.6373775665225969E-3</v>
      </c>
    </row>
    <row r="92" spans="1:13" x14ac:dyDescent="0.3">
      <c r="A92">
        <v>48</v>
      </c>
      <c r="B92">
        <f t="shared" si="23"/>
        <v>9.138000466351018E-4</v>
      </c>
      <c r="C92">
        <f t="shared" si="19"/>
        <v>9.138000466351018E-4</v>
      </c>
      <c r="D92" t="s">
        <v>34</v>
      </c>
      <c r="E92" t="s">
        <v>21</v>
      </c>
      <c r="F92">
        <v>1</v>
      </c>
      <c r="G92">
        <f t="shared" si="24"/>
        <v>150</v>
      </c>
      <c r="I92">
        <v>2100</v>
      </c>
      <c r="J92" t="s">
        <v>31</v>
      </c>
      <c r="K92">
        <f t="shared" si="25"/>
        <v>152.5</v>
      </c>
      <c r="L92" cm="1">
        <f t="array" ref="L92">STOWA2024_JAARROND_T(A92*60,K92,I92,J92,"")</f>
        <v>268.55893147357227</v>
      </c>
      <c r="M92">
        <f t="shared" si="26"/>
        <v>3.7235775198874951E-3</v>
      </c>
    </row>
    <row r="93" spans="1:13" x14ac:dyDescent="0.3">
      <c r="A93">
        <v>48</v>
      </c>
      <c r="B93">
        <f t="shared" si="23"/>
        <v>7.1948474126784685E-4</v>
      </c>
      <c r="C93">
        <f t="shared" si="19"/>
        <v>7.1948474126784685E-4</v>
      </c>
      <c r="D93" t="s">
        <v>34</v>
      </c>
      <c r="E93" t="s">
        <v>21</v>
      </c>
      <c r="F93">
        <v>1</v>
      </c>
      <c r="G93">
        <f t="shared" si="24"/>
        <v>155</v>
      </c>
      <c r="I93">
        <v>2100</v>
      </c>
      <c r="J93" t="s">
        <v>31</v>
      </c>
      <c r="K93">
        <f t="shared" si="25"/>
        <v>157.5</v>
      </c>
      <c r="L93" cm="1">
        <f t="array" ref="L93">STOWA2024_JAARROND_T(A93*60,K93,I93,J93,"")</f>
        <v>332.87919970950111</v>
      </c>
      <c r="M93">
        <f t="shared" si="26"/>
        <v>3.0040927786196482E-3</v>
      </c>
    </row>
    <row r="94" spans="1:13" x14ac:dyDescent="0.3">
      <c r="A94">
        <v>48</v>
      </c>
      <c r="B94" s="1">
        <f>M93</f>
        <v>3.0040927786196482E-3</v>
      </c>
      <c r="C94">
        <f t="shared" si="19"/>
        <v>3.0040927786196482E-3</v>
      </c>
      <c r="D94" t="s">
        <v>34</v>
      </c>
      <c r="E94" t="s">
        <v>21</v>
      </c>
      <c r="F94">
        <v>1</v>
      </c>
      <c r="G94">
        <f t="shared" si="24"/>
        <v>160</v>
      </c>
      <c r="I94">
        <v>2100</v>
      </c>
      <c r="J94" t="s">
        <v>31</v>
      </c>
      <c r="K94" s="1">
        <v>999</v>
      </c>
      <c r="L94" cm="1">
        <f t="array" ref="L94">STOWA2024_JAARROND_T(A94*60,K94,I94,J94,"")</f>
        <v>1249973970.1624513</v>
      </c>
      <c r="M94">
        <f>1/L94</f>
        <v>8.0001665944294525E-10</v>
      </c>
    </row>
    <row r="95" spans="1:13" x14ac:dyDescent="0.3">
      <c r="A95">
        <v>96</v>
      </c>
      <c r="B95" s="1">
        <f>365.25*24/A95 - M95</f>
        <v>32.44301906670762</v>
      </c>
      <c r="C95">
        <f>B95</f>
        <v>32.44301906670762</v>
      </c>
      <c r="D95" t="s">
        <v>34</v>
      </c>
      <c r="E95" t="s">
        <v>21</v>
      </c>
      <c r="F95">
        <v>1</v>
      </c>
      <c r="G95">
        <v>10</v>
      </c>
      <c r="I95">
        <v>2100</v>
      </c>
      <c r="J95" t="s">
        <v>31</v>
      </c>
      <c r="K95" s="1">
        <v>12.5</v>
      </c>
      <c r="L95" cm="1">
        <f t="array" ref="L95">STOWA2024_JAARROND_T(A95*60,K95,I95,J95,"")</f>
        <v>1.6986730376188374E-2</v>
      </c>
      <c r="M95">
        <f>1/L95</f>
        <v>58.86948093329238</v>
      </c>
    </row>
    <row r="96" spans="1:13" x14ac:dyDescent="0.3">
      <c r="A96">
        <v>96</v>
      </c>
      <c r="B96">
        <f t="shared" ref="B96:B100" si="27">M95-M96</f>
        <v>20.039518846492818</v>
      </c>
      <c r="C96">
        <f t="shared" ref="C96:C125" si="28">B96</f>
        <v>20.039518846492818</v>
      </c>
      <c r="D96" t="s">
        <v>34</v>
      </c>
      <c r="E96" t="s">
        <v>21</v>
      </c>
      <c r="F96">
        <v>1</v>
      </c>
      <c r="G96">
        <f t="shared" ref="G96:G100" si="29">G95+5</f>
        <v>15</v>
      </c>
      <c r="I96">
        <v>2100</v>
      </c>
      <c r="J96" t="s">
        <v>31</v>
      </c>
      <c r="K96">
        <f t="shared" ref="K96:K100" si="30">AVERAGE(G96:G97)</f>
        <v>17.5</v>
      </c>
      <c r="L96" cm="1">
        <f t="array" ref="L96">STOWA2024_JAARROND_T(A96*60,K96,I96,J96,"")</f>
        <v>2.575330868890946E-2</v>
      </c>
      <c r="M96">
        <f t="shared" ref="M96:M100" si="31">1/L96</f>
        <v>38.829962086799561</v>
      </c>
    </row>
    <row r="97" spans="1:13" x14ac:dyDescent="0.3">
      <c r="A97">
        <v>96</v>
      </c>
      <c r="B97">
        <f t="shared" si="27"/>
        <v>12.983758924340091</v>
      </c>
      <c r="C97">
        <f t="shared" si="28"/>
        <v>12.983758924340091</v>
      </c>
      <c r="D97" t="s">
        <v>34</v>
      </c>
      <c r="E97" t="s">
        <v>21</v>
      </c>
      <c r="F97">
        <v>1</v>
      </c>
      <c r="G97">
        <f t="shared" si="29"/>
        <v>20</v>
      </c>
      <c r="I97">
        <v>2100</v>
      </c>
      <c r="J97" t="s">
        <v>31</v>
      </c>
      <c r="K97">
        <f t="shared" si="30"/>
        <v>22.5</v>
      </c>
      <c r="L97" cm="1">
        <f t="array" ref="L97">STOWA2024_JAARROND_T(A97*60,K97,I97,J97,"")</f>
        <v>3.869040236642797E-2</v>
      </c>
      <c r="M97">
        <f t="shared" si="31"/>
        <v>25.846203162459471</v>
      </c>
    </row>
    <row r="98" spans="1:13" x14ac:dyDescent="0.3">
      <c r="A98">
        <v>96</v>
      </c>
      <c r="B98">
        <f t="shared" si="27"/>
        <v>8.4919095731725598</v>
      </c>
      <c r="C98">
        <f t="shared" si="28"/>
        <v>8.4919095731725598</v>
      </c>
      <c r="D98" t="s">
        <v>34</v>
      </c>
      <c r="E98" t="s">
        <v>21</v>
      </c>
      <c r="F98">
        <v>1</v>
      </c>
      <c r="G98">
        <f t="shared" si="29"/>
        <v>25</v>
      </c>
      <c r="I98">
        <v>2100</v>
      </c>
      <c r="J98" t="s">
        <v>31</v>
      </c>
      <c r="K98">
        <f t="shared" si="30"/>
        <v>27.5</v>
      </c>
      <c r="L98" cm="1">
        <f t="array" ref="L98">STOWA2024_JAARROND_T(A98*60,K98,I98,J98,"")</f>
        <v>5.7622627786896287E-2</v>
      </c>
      <c r="M98">
        <f t="shared" si="31"/>
        <v>17.354293589286911</v>
      </c>
    </row>
    <row r="99" spans="1:13" x14ac:dyDescent="0.3">
      <c r="A99">
        <v>96</v>
      </c>
      <c r="B99">
        <f t="shared" si="27"/>
        <v>5.6045209873627613</v>
      </c>
      <c r="C99">
        <f t="shared" si="28"/>
        <v>5.6045209873627613</v>
      </c>
      <c r="D99" t="s">
        <v>34</v>
      </c>
      <c r="E99" t="s">
        <v>21</v>
      </c>
      <c r="F99">
        <v>1</v>
      </c>
      <c r="G99">
        <f t="shared" si="29"/>
        <v>30</v>
      </c>
      <c r="I99">
        <v>2100</v>
      </c>
      <c r="J99" t="s">
        <v>31</v>
      </c>
      <c r="K99">
        <f t="shared" si="30"/>
        <v>32.5</v>
      </c>
      <c r="L99" cm="1">
        <f t="array" ref="L99">STOWA2024_JAARROND_T(A99*60,K99,I99,J99,"")</f>
        <v>8.5108030076789687E-2</v>
      </c>
      <c r="M99">
        <f t="shared" si="31"/>
        <v>11.74977260192415</v>
      </c>
    </row>
    <row r="100" spans="1:13" x14ac:dyDescent="0.3">
      <c r="A100">
        <v>96</v>
      </c>
      <c r="B100">
        <f t="shared" si="27"/>
        <v>3.7306911888389607</v>
      </c>
      <c r="C100">
        <f t="shared" si="28"/>
        <v>3.7306911888389607</v>
      </c>
      <c r="D100" t="s">
        <v>34</v>
      </c>
      <c r="E100" t="s">
        <v>21</v>
      </c>
      <c r="F100">
        <v>1</v>
      </c>
      <c r="G100">
        <f t="shared" si="29"/>
        <v>35</v>
      </c>
      <c r="I100">
        <v>2100</v>
      </c>
      <c r="J100" t="s">
        <v>31</v>
      </c>
      <c r="K100">
        <f t="shared" si="30"/>
        <v>37.5</v>
      </c>
      <c r="L100" cm="1">
        <f t="array" ref="L100">STOWA2024_JAARROND_T(A100*60,K100,I100,J100,"")</f>
        <v>0.124702562361849</v>
      </c>
      <c r="M100">
        <f t="shared" si="31"/>
        <v>8.0190814130851891</v>
      </c>
    </row>
    <row r="101" spans="1:13" x14ac:dyDescent="0.3">
      <c r="A101">
        <v>96</v>
      </c>
      <c r="B101">
        <f>M100-M101</f>
        <v>2.504086207188557</v>
      </c>
      <c r="C101">
        <f t="shared" si="28"/>
        <v>2.504086207188557</v>
      </c>
      <c r="D101" t="s">
        <v>34</v>
      </c>
      <c r="E101" t="s">
        <v>21</v>
      </c>
      <c r="F101">
        <v>1</v>
      </c>
      <c r="G101">
        <f>G100+5</f>
        <v>40</v>
      </c>
      <c r="I101">
        <v>2100</v>
      </c>
      <c r="J101" t="s">
        <v>31</v>
      </c>
      <c r="K101">
        <f>AVERAGE(G101:G102)</f>
        <v>42.5</v>
      </c>
      <c r="L101" cm="1">
        <f t="array" ref="L101">STOWA2024_JAARROND_T(A101*60,K101,I101,J101,"")</f>
        <v>0.18132382035995248</v>
      </c>
      <c r="M101">
        <f>1/L101</f>
        <v>5.5149952058966321</v>
      </c>
    </row>
    <row r="102" spans="1:13" x14ac:dyDescent="0.3">
      <c r="A102">
        <v>96</v>
      </c>
      <c r="B102">
        <f t="shared" ref="B102:B124" si="32">M101-M102</f>
        <v>1.694072081816608</v>
      </c>
      <c r="C102">
        <f t="shared" si="28"/>
        <v>1.694072081816608</v>
      </c>
      <c r="D102" t="s">
        <v>34</v>
      </c>
      <c r="E102" t="s">
        <v>21</v>
      </c>
      <c r="F102">
        <v>1</v>
      </c>
      <c r="G102">
        <f t="shared" ref="G102:G125" si="33">G101+5</f>
        <v>45</v>
      </c>
      <c r="I102">
        <v>2100</v>
      </c>
      <c r="J102" t="s">
        <v>31</v>
      </c>
      <c r="K102">
        <f t="shared" ref="K102:K124" si="34">AVERAGE(G102:G103)</f>
        <v>47.5</v>
      </c>
      <c r="L102" cm="1">
        <f t="array" ref="L102">STOWA2024_JAARROND_T(A102*60,K102,I102,J102,"")</f>
        <v>0.26171685938873035</v>
      </c>
      <c r="M102">
        <f t="shared" ref="M102:M124" si="35">1/L102</f>
        <v>3.8209231240800241</v>
      </c>
    </row>
    <row r="103" spans="1:13" x14ac:dyDescent="0.3">
      <c r="A103">
        <v>96</v>
      </c>
      <c r="B103">
        <f t="shared" si="32"/>
        <v>1.1548547039162491</v>
      </c>
      <c r="C103">
        <f t="shared" si="28"/>
        <v>1.1548547039162491</v>
      </c>
      <c r="D103" t="s">
        <v>34</v>
      </c>
      <c r="E103" t="s">
        <v>21</v>
      </c>
      <c r="F103">
        <v>1</v>
      </c>
      <c r="G103">
        <f t="shared" si="33"/>
        <v>50</v>
      </c>
      <c r="I103">
        <v>2100</v>
      </c>
      <c r="J103" t="s">
        <v>31</v>
      </c>
      <c r="K103">
        <f t="shared" si="34"/>
        <v>52.5</v>
      </c>
      <c r="L103" cm="1">
        <f t="array" ref="L103">STOWA2024_JAARROND_T(A103*60,K103,I103,J103,"")</f>
        <v>0.3750841472922779</v>
      </c>
      <c r="M103">
        <f t="shared" si="35"/>
        <v>2.666068420163775</v>
      </c>
    </row>
    <row r="104" spans="1:13" x14ac:dyDescent="0.3">
      <c r="A104">
        <v>96</v>
      </c>
      <c r="B104">
        <f t="shared" si="32"/>
        <v>0.79309521974237596</v>
      </c>
      <c r="C104">
        <f t="shared" si="28"/>
        <v>0.79309521974237596</v>
      </c>
      <c r="D104" t="s">
        <v>34</v>
      </c>
      <c r="E104" t="s">
        <v>21</v>
      </c>
      <c r="F104">
        <v>1</v>
      </c>
      <c r="G104">
        <f t="shared" si="33"/>
        <v>55</v>
      </c>
      <c r="I104">
        <v>2100</v>
      </c>
      <c r="J104" t="s">
        <v>31</v>
      </c>
      <c r="K104">
        <f t="shared" si="34"/>
        <v>57.5</v>
      </c>
      <c r="L104" cm="1">
        <f t="array" ref="L104">STOWA2024_JAARROND_T(A104*60,K104,I104,J104,"")</f>
        <v>0.5339104690739892</v>
      </c>
      <c r="M104">
        <f t="shared" si="35"/>
        <v>1.872973200421399</v>
      </c>
    </row>
    <row r="105" spans="1:13" x14ac:dyDescent="0.3">
      <c r="A105">
        <v>96</v>
      </c>
      <c r="B105">
        <f t="shared" si="32"/>
        <v>0.54849401371728845</v>
      </c>
      <c r="C105">
        <f t="shared" si="28"/>
        <v>0.54849401371728845</v>
      </c>
      <c r="D105" t="s">
        <v>34</v>
      </c>
      <c r="E105" t="s">
        <v>21</v>
      </c>
      <c r="F105">
        <v>1</v>
      </c>
      <c r="G105">
        <f t="shared" si="33"/>
        <v>60</v>
      </c>
      <c r="I105">
        <v>2100</v>
      </c>
      <c r="J105" t="s">
        <v>31</v>
      </c>
      <c r="K105">
        <f t="shared" si="34"/>
        <v>62.5</v>
      </c>
      <c r="L105" cm="1">
        <f t="array" ref="L105">STOWA2024_JAARROND_T(A105*60,K105,I105,J105,"")</f>
        <v>0.75501375184946606</v>
      </c>
      <c r="M105">
        <f t="shared" si="35"/>
        <v>1.3244791867041106</v>
      </c>
    </row>
    <row r="106" spans="1:13" x14ac:dyDescent="0.3">
      <c r="A106">
        <v>96</v>
      </c>
      <c r="B106">
        <f t="shared" si="32"/>
        <v>0.3818416192843691</v>
      </c>
      <c r="C106">
        <f t="shared" si="28"/>
        <v>0.3818416192843691</v>
      </c>
      <c r="D106" t="s">
        <v>34</v>
      </c>
      <c r="E106" t="s">
        <v>21</v>
      </c>
      <c r="F106">
        <v>1</v>
      </c>
      <c r="G106">
        <f t="shared" si="33"/>
        <v>65</v>
      </c>
      <c r="I106">
        <v>2100</v>
      </c>
      <c r="J106" t="s">
        <v>31</v>
      </c>
      <c r="K106">
        <f t="shared" si="34"/>
        <v>67.5</v>
      </c>
      <c r="L106" cm="1">
        <f t="array" ref="L106">STOWA2024_JAARROND_T(A106*60,K106,I106,J106,"")</f>
        <v>1.060853115304194</v>
      </c>
      <c r="M106">
        <f t="shared" si="35"/>
        <v>0.94263756741974147</v>
      </c>
    </row>
    <row r="107" spans="1:13" x14ac:dyDescent="0.3">
      <c r="A107">
        <v>96</v>
      </c>
      <c r="B107">
        <f t="shared" si="32"/>
        <v>0.26772834512617416</v>
      </c>
      <c r="C107">
        <f t="shared" si="28"/>
        <v>0.26772834512617416</v>
      </c>
      <c r="D107" t="s">
        <v>34</v>
      </c>
      <c r="E107" t="s">
        <v>21</v>
      </c>
      <c r="F107">
        <v>1</v>
      </c>
      <c r="G107">
        <f t="shared" si="33"/>
        <v>70</v>
      </c>
      <c r="I107">
        <v>2100</v>
      </c>
      <c r="J107" t="s">
        <v>31</v>
      </c>
      <c r="K107">
        <f t="shared" si="34"/>
        <v>72.5</v>
      </c>
      <c r="L107" cm="1">
        <f t="array" ref="L107">STOWA2024_JAARROND_T(A107*60,K107,I107,J107,"")</f>
        <v>1.4816807460441355</v>
      </c>
      <c r="M107">
        <f t="shared" si="35"/>
        <v>0.67490922229356731</v>
      </c>
    </row>
    <row r="108" spans="1:13" x14ac:dyDescent="0.3">
      <c r="A108">
        <v>96</v>
      </c>
      <c r="B108">
        <f t="shared" si="32"/>
        <v>0.18883766348356423</v>
      </c>
      <c r="C108">
        <f t="shared" si="28"/>
        <v>0.18883766348356423</v>
      </c>
      <c r="D108" t="s">
        <v>34</v>
      </c>
      <c r="E108" t="s">
        <v>21</v>
      </c>
      <c r="F108">
        <v>1</v>
      </c>
      <c r="G108">
        <f t="shared" si="33"/>
        <v>75</v>
      </c>
      <c r="I108">
        <v>2100</v>
      </c>
      <c r="J108" t="s">
        <v>31</v>
      </c>
      <c r="K108">
        <f t="shared" si="34"/>
        <v>77.5</v>
      </c>
      <c r="L108" cm="1">
        <f t="array" ref="L108">STOWA2024_JAARROND_T(A108*60,K108,I108,J108,"")</f>
        <v>2.0573102496434741</v>
      </c>
      <c r="M108">
        <f t="shared" si="35"/>
        <v>0.48607155881000308</v>
      </c>
    </row>
    <row r="109" spans="1:13" x14ac:dyDescent="0.3">
      <c r="A109">
        <v>96</v>
      </c>
      <c r="B109">
        <f t="shared" si="32"/>
        <v>0.13400801841143384</v>
      </c>
      <c r="C109">
        <f t="shared" si="28"/>
        <v>0.13400801841143384</v>
      </c>
      <c r="D109" t="s">
        <v>34</v>
      </c>
      <c r="E109" t="s">
        <v>21</v>
      </c>
      <c r="F109">
        <v>1</v>
      </c>
      <c r="G109">
        <f t="shared" si="33"/>
        <v>80</v>
      </c>
      <c r="I109">
        <v>2100</v>
      </c>
      <c r="J109" t="s">
        <v>31</v>
      </c>
      <c r="K109">
        <f t="shared" si="34"/>
        <v>82.5</v>
      </c>
      <c r="L109" cm="1">
        <f t="array" ref="L109">STOWA2024_JAARROND_T(A109*60,K109,I109,J109,"")</f>
        <v>2.8403963638720029</v>
      </c>
      <c r="M109">
        <f t="shared" si="35"/>
        <v>0.35206354039856924</v>
      </c>
    </row>
    <row r="110" spans="1:13" x14ac:dyDescent="0.3">
      <c r="A110">
        <v>96</v>
      </c>
      <c r="B110">
        <f t="shared" si="32"/>
        <v>9.5658756377719645E-2</v>
      </c>
      <c r="C110">
        <f t="shared" si="28"/>
        <v>9.5658756377719645E-2</v>
      </c>
      <c r="D110" t="s">
        <v>34</v>
      </c>
      <c r="E110" t="s">
        <v>21</v>
      </c>
      <c r="F110">
        <v>1</v>
      </c>
      <c r="G110">
        <f t="shared" si="33"/>
        <v>85</v>
      </c>
      <c r="I110">
        <v>2100</v>
      </c>
      <c r="J110" t="s">
        <v>31</v>
      </c>
      <c r="K110">
        <f t="shared" si="34"/>
        <v>87.5</v>
      </c>
      <c r="L110" cm="1">
        <f t="array" ref="L110">STOWA2024_JAARROND_T(A110*60,K110,I110,J110,"")</f>
        <v>3.9000832368193441</v>
      </c>
      <c r="M110">
        <f t="shared" si="35"/>
        <v>0.2564047840208496</v>
      </c>
    </row>
    <row r="111" spans="1:13" x14ac:dyDescent="0.3">
      <c r="A111">
        <v>96</v>
      </c>
      <c r="B111">
        <f t="shared" si="32"/>
        <v>6.8675535301842838E-2</v>
      </c>
      <c r="C111">
        <f t="shared" si="28"/>
        <v>6.8675535301842838E-2</v>
      </c>
      <c r="D111" t="s">
        <v>34</v>
      </c>
      <c r="E111" t="s">
        <v>21</v>
      </c>
      <c r="F111">
        <v>1</v>
      </c>
      <c r="G111">
        <f t="shared" si="33"/>
        <v>90</v>
      </c>
      <c r="I111">
        <v>2100</v>
      </c>
      <c r="J111" t="s">
        <v>31</v>
      </c>
      <c r="K111">
        <f t="shared" si="34"/>
        <v>92.5</v>
      </c>
      <c r="L111" cm="1">
        <f t="array" ref="L111">STOWA2024_JAARROND_T(A111*60,K111,I111,J111,"")</f>
        <v>5.3268204439298668</v>
      </c>
      <c r="M111">
        <f t="shared" si="35"/>
        <v>0.18772924871900676</v>
      </c>
    </row>
    <row r="112" spans="1:13" x14ac:dyDescent="0.3">
      <c r="A112">
        <v>96</v>
      </c>
      <c r="B112">
        <f t="shared" si="32"/>
        <v>4.9575343789567572E-2</v>
      </c>
      <c r="C112">
        <f t="shared" si="28"/>
        <v>4.9575343789567572E-2</v>
      </c>
      <c r="D112" t="s">
        <v>34</v>
      </c>
      <c r="E112" t="s">
        <v>21</v>
      </c>
      <c r="F112">
        <v>1</v>
      </c>
      <c r="G112">
        <f t="shared" si="33"/>
        <v>95</v>
      </c>
      <c r="I112">
        <v>2100</v>
      </c>
      <c r="J112" t="s">
        <v>31</v>
      </c>
      <c r="K112">
        <f t="shared" si="34"/>
        <v>97.5</v>
      </c>
      <c r="L112" cm="1">
        <f t="array" ref="L112">STOWA2024_JAARROND_T(A112*60,K112,I112,J112,"")</f>
        <v>7.2383042702321054</v>
      </c>
      <c r="M112">
        <f t="shared" si="35"/>
        <v>0.13815390492943919</v>
      </c>
    </row>
    <row r="113" spans="1:13" x14ac:dyDescent="0.3">
      <c r="A113">
        <v>96</v>
      </c>
      <c r="B113">
        <f t="shared" si="32"/>
        <v>3.5978107967975279E-2</v>
      </c>
      <c r="C113">
        <f t="shared" si="28"/>
        <v>3.5978107967975279E-2</v>
      </c>
      <c r="D113" t="s">
        <v>34</v>
      </c>
      <c r="E113" t="s">
        <v>21</v>
      </c>
      <c r="F113">
        <v>1</v>
      </c>
      <c r="G113">
        <f t="shared" si="33"/>
        <v>100</v>
      </c>
      <c r="I113">
        <v>2100</v>
      </c>
      <c r="J113" t="s">
        <v>31</v>
      </c>
      <c r="K113">
        <f t="shared" si="34"/>
        <v>102.5</v>
      </c>
      <c r="L113" cm="1">
        <f t="array" ref="L113">STOWA2024_JAARROND_T(A113*60,K113,I113,J113,"")</f>
        <v>9.7870535854704883</v>
      </c>
      <c r="M113">
        <f t="shared" si="35"/>
        <v>0.10217579696146391</v>
      </c>
    </row>
    <row r="114" spans="1:13" x14ac:dyDescent="0.3">
      <c r="A114">
        <v>96</v>
      </c>
      <c r="B114">
        <f t="shared" si="32"/>
        <v>2.6244964262028062E-2</v>
      </c>
      <c r="C114">
        <f t="shared" si="28"/>
        <v>2.6244964262028062E-2</v>
      </c>
      <c r="D114" t="s">
        <v>34</v>
      </c>
      <c r="E114" t="s">
        <v>21</v>
      </c>
      <c r="F114">
        <v>1</v>
      </c>
      <c r="G114">
        <f t="shared" si="33"/>
        <v>105</v>
      </c>
      <c r="I114">
        <v>2100</v>
      </c>
      <c r="J114" t="s">
        <v>31</v>
      </c>
      <c r="K114">
        <f t="shared" si="34"/>
        <v>107.5</v>
      </c>
      <c r="L114" cm="1">
        <f t="array" ref="L114">STOWA2024_JAARROND_T(A114*60,K114,I114,J114,"")</f>
        <v>13.169880593281441</v>
      </c>
      <c r="M114">
        <f t="shared" si="35"/>
        <v>7.5930832699435846E-2</v>
      </c>
    </row>
    <row r="115" spans="1:13" x14ac:dyDescent="0.3">
      <c r="A115">
        <v>96</v>
      </c>
      <c r="B115">
        <f t="shared" si="32"/>
        <v>1.9240587342881553E-2</v>
      </c>
      <c r="C115">
        <f t="shared" si="28"/>
        <v>1.9240587342881553E-2</v>
      </c>
      <c r="D115" t="s">
        <v>34</v>
      </c>
      <c r="E115" t="s">
        <v>21</v>
      </c>
      <c r="F115">
        <v>1</v>
      </c>
      <c r="G115">
        <f t="shared" si="33"/>
        <v>110</v>
      </c>
      <c r="I115">
        <v>2100</v>
      </c>
      <c r="J115" t="s">
        <v>31</v>
      </c>
      <c r="K115">
        <f t="shared" si="34"/>
        <v>112.5</v>
      </c>
      <c r="L115" cm="1">
        <f t="array" ref="L115">STOWA2024_JAARROND_T(A115*60,K115,I115,J115,"")</f>
        <v>17.639719032974412</v>
      </c>
      <c r="M115">
        <f t="shared" si="35"/>
        <v>5.6690245356554293E-2</v>
      </c>
    </row>
    <row r="116" spans="1:13" x14ac:dyDescent="0.3">
      <c r="A116">
        <v>96</v>
      </c>
      <c r="B116">
        <f t="shared" si="32"/>
        <v>1.4173528013483837E-2</v>
      </c>
      <c r="C116">
        <f t="shared" si="28"/>
        <v>1.4173528013483837E-2</v>
      </c>
      <c r="D116" t="s">
        <v>34</v>
      </c>
      <c r="E116" t="s">
        <v>21</v>
      </c>
      <c r="F116">
        <v>1</v>
      </c>
      <c r="G116">
        <f t="shared" si="33"/>
        <v>115</v>
      </c>
      <c r="I116">
        <v>2100</v>
      </c>
      <c r="J116" t="s">
        <v>31</v>
      </c>
      <c r="K116">
        <f t="shared" si="34"/>
        <v>117.5</v>
      </c>
      <c r="L116" cm="1">
        <f t="array" ref="L116">STOWA2024_JAARROND_T(A116*60,K116,I116,J116,"")</f>
        <v>23.520160127390078</v>
      </c>
      <c r="M116">
        <f t="shared" si="35"/>
        <v>4.2516717343070456E-2</v>
      </c>
    </row>
    <row r="117" spans="1:13" x14ac:dyDescent="0.3">
      <c r="A117">
        <v>96</v>
      </c>
      <c r="B117">
        <f t="shared" si="32"/>
        <v>1.0490492393138706E-2</v>
      </c>
      <c r="C117">
        <f t="shared" si="28"/>
        <v>1.0490492393138706E-2</v>
      </c>
      <c r="D117" t="s">
        <v>34</v>
      </c>
      <c r="E117" t="s">
        <v>21</v>
      </c>
      <c r="F117">
        <v>1</v>
      </c>
      <c r="G117">
        <f t="shared" si="33"/>
        <v>120</v>
      </c>
      <c r="I117">
        <v>2100</v>
      </c>
      <c r="J117" t="s">
        <v>31</v>
      </c>
      <c r="K117">
        <f t="shared" si="34"/>
        <v>122.5</v>
      </c>
      <c r="L117" cm="1">
        <f t="array" ref="L117">STOWA2024_JAARROND_T(A117*60,K117,I117,J117,"")</f>
        <v>31.22441066854903</v>
      </c>
      <c r="M117">
        <f t="shared" si="35"/>
        <v>3.202622494993175E-2</v>
      </c>
    </row>
    <row r="118" spans="1:13" x14ac:dyDescent="0.3">
      <c r="A118">
        <v>96</v>
      </c>
      <c r="B118">
        <f t="shared" si="32"/>
        <v>7.7993965727892536E-3</v>
      </c>
      <c r="C118">
        <f t="shared" si="28"/>
        <v>7.7993965727892536E-3</v>
      </c>
      <c r="D118" t="s">
        <v>34</v>
      </c>
      <c r="E118" t="s">
        <v>21</v>
      </c>
      <c r="F118">
        <v>1</v>
      </c>
      <c r="G118">
        <f t="shared" si="33"/>
        <v>125</v>
      </c>
      <c r="I118">
        <v>2100</v>
      </c>
      <c r="J118" t="s">
        <v>31</v>
      </c>
      <c r="K118">
        <f t="shared" si="34"/>
        <v>127.5</v>
      </c>
      <c r="L118" cm="1">
        <f t="array" ref="L118">STOWA2024_JAARROND_T(A118*60,K118,I118,J118,"")</f>
        <v>41.276554422760469</v>
      </c>
      <c r="M118">
        <f t="shared" si="35"/>
        <v>2.4226828377142497E-2</v>
      </c>
    </row>
    <row r="119" spans="1:13" x14ac:dyDescent="0.3">
      <c r="A119">
        <v>96</v>
      </c>
      <c r="B119">
        <f t="shared" si="32"/>
        <v>5.8245647230935234E-3</v>
      </c>
      <c r="C119">
        <f t="shared" si="28"/>
        <v>5.8245647230935234E-3</v>
      </c>
      <c r="D119" t="s">
        <v>34</v>
      </c>
      <c r="E119" t="s">
        <v>21</v>
      </c>
      <c r="F119">
        <v>1</v>
      </c>
      <c r="G119">
        <f t="shared" si="33"/>
        <v>130</v>
      </c>
      <c r="I119">
        <v>2100</v>
      </c>
      <c r="J119" t="s">
        <v>31</v>
      </c>
      <c r="K119">
        <f t="shared" si="34"/>
        <v>132.5</v>
      </c>
      <c r="L119" cm="1">
        <f t="array" ref="L119">STOWA2024_JAARROND_T(A119*60,K119,I119,J119,"")</f>
        <v>54.341140785686669</v>
      </c>
      <c r="M119">
        <f t="shared" si="35"/>
        <v>1.8402263654048973E-2</v>
      </c>
    </row>
    <row r="120" spans="1:13" x14ac:dyDescent="0.3">
      <c r="A120">
        <v>96</v>
      </c>
      <c r="B120">
        <f t="shared" si="32"/>
        <v>4.3681743642917589E-3</v>
      </c>
      <c r="C120">
        <f t="shared" si="28"/>
        <v>4.3681743642917589E-3</v>
      </c>
      <c r="D120" t="s">
        <v>34</v>
      </c>
      <c r="E120" t="s">
        <v>21</v>
      </c>
      <c r="F120">
        <v>1</v>
      </c>
      <c r="G120">
        <f t="shared" si="33"/>
        <v>135</v>
      </c>
      <c r="I120">
        <v>2100</v>
      </c>
      <c r="J120" t="s">
        <v>31</v>
      </c>
      <c r="K120">
        <f t="shared" si="34"/>
        <v>137.5</v>
      </c>
      <c r="L120" cm="1">
        <f t="array" ref="L120">STOWA2024_JAARROND_T(A120*60,K120,I120,J120,"")</f>
        <v>71.255068950562432</v>
      </c>
      <c r="M120">
        <f t="shared" si="35"/>
        <v>1.4034089289757214E-2</v>
      </c>
    </row>
    <row r="121" spans="1:13" x14ac:dyDescent="0.3">
      <c r="A121">
        <v>96</v>
      </c>
      <c r="B121">
        <f t="shared" si="32"/>
        <v>3.2896766063644153E-3</v>
      </c>
      <c r="C121">
        <f t="shared" si="28"/>
        <v>3.2896766063644153E-3</v>
      </c>
      <c r="D121" t="s">
        <v>34</v>
      </c>
      <c r="E121" t="s">
        <v>21</v>
      </c>
      <c r="F121">
        <v>1</v>
      </c>
      <c r="G121">
        <f t="shared" si="33"/>
        <v>140</v>
      </c>
      <c r="I121">
        <v>2100</v>
      </c>
      <c r="J121" t="s">
        <v>31</v>
      </c>
      <c r="K121">
        <f t="shared" si="34"/>
        <v>142.5</v>
      </c>
      <c r="L121" cm="1">
        <f t="array" ref="L121">STOWA2024_JAARROND_T(A121*60,K121,I121,J121,"")</f>
        <v>93.071629829116603</v>
      </c>
      <c r="M121">
        <f t="shared" si="35"/>
        <v>1.0744412683392799E-2</v>
      </c>
    </row>
    <row r="122" spans="1:13" x14ac:dyDescent="0.3">
      <c r="A122">
        <v>96</v>
      </c>
      <c r="B122">
        <f t="shared" si="32"/>
        <v>2.4874753480958346E-3</v>
      </c>
      <c r="C122">
        <f t="shared" si="28"/>
        <v>2.4874753480958346E-3</v>
      </c>
      <c r="D122" t="s">
        <v>34</v>
      </c>
      <c r="E122" t="s">
        <v>21</v>
      </c>
      <c r="F122">
        <v>1</v>
      </c>
      <c r="G122">
        <f t="shared" si="33"/>
        <v>145</v>
      </c>
      <c r="I122">
        <v>2100</v>
      </c>
      <c r="J122" t="s">
        <v>31</v>
      </c>
      <c r="K122">
        <f t="shared" si="34"/>
        <v>147.5</v>
      </c>
      <c r="L122" cm="1">
        <f t="array" ref="L122">STOWA2024_JAARROND_T(A122*60,K122,I122,J122,"")</f>
        <v>121.11028089376126</v>
      </c>
      <c r="M122">
        <f t="shared" si="35"/>
        <v>8.2569373352969645E-3</v>
      </c>
    </row>
    <row r="123" spans="1:13" x14ac:dyDescent="0.3">
      <c r="A123">
        <v>96</v>
      </c>
      <c r="B123">
        <f t="shared" si="32"/>
        <v>1.8882848191995151E-3</v>
      </c>
      <c r="C123">
        <f t="shared" si="28"/>
        <v>1.8882848191995151E-3</v>
      </c>
      <c r="D123" t="s">
        <v>34</v>
      </c>
      <c r="E123" t="s">
        <v>21</v>
      </c>
      <c r="F123">
        <v>1</v>
      </c>
      <c r="G123">
        <f t="shared" si="33"/>
        <v>150</v>
      </c>
      <c r="I123">
        <v>2100</v>
      </c>
      <c r="J123" t="s">
        <v>31</v>
      </c>
      <c r="K123">
        <f t="shared" si="34"/>
        <v>152.5</v>
      </c>
      <c r="L123" cm="1">
        <f t="array" ref="L123">STOWA2024_JAARROND_T(A123*60,K123,I123,J123,"")</f>
        <v>157.01908645076696</v>
      </c>
      <c r="M123">
        <f t="shared" si="35"/>
        <v>6.3686525160974493E-3</v>
      </c>
    </row>
    <row r="124" spans="1:13" x14ac:dyDescent="0.3">
      <c r="A124">
        <v>96</v>
      </c>
      <c r="B124">
        <f t="shared" si="32"/>
        <v>1.4389360466677938E-3</v>
      </c>
      <c r="C124">
        <f t="shared" si="28"/>
        <v>1.4389360466677938E-3</v>
      </c>
      <c r="D124" t="s">
        <v>34</v>
      </c>
      <c r="E124" t="s">
        <v>21</v>
      </c>
      <c r="F124">
        <v>1</v>
      </c>
      <c r="G124">
        <f t="shared" si="33"/>
        <v>155</v>
      </c>
      <c r="I124">
        <v>2100</v>
      </c>
      <c r="J124" t="s">
        <v>31</v>
      </c>
      <c r="K124">
        <f t="shared" si="34"/>
        <v>157.5</v>
      </c>
      <c r="L124" cm="1">
        <f t="array" ref="L124">STOWA2024_JAARROND_T(A124*60,K124,I124,J124,"")</f>
        <v>202.85142283562107</v>
      </c>
      <c r="M124">
        <f t="shared" si="35"/>
        <v>4.9297164694296555E-3</v>
      </c>
    </row>
    <row r="125" spans="1:13" x14ac:dyDescent="0.3">
      <c r="A125">
        <v>96</v>
      </c>
      <c r="B125" s="1">
        <f>M124</f>
        <v>4.9297164694296555E-3</v>
      </c>
      <c r="C125">
        <f t="shared" si="28"/>
        <v>4.9297164694296555E-3</v>
      </c>
      <c r="D125" t="s">
        <v>34</v>
      </c>
      <c r="E125" t="s">
        <v>21</v>
      </c>
      <c r="F125">
        <v>1</v>
      </c>
      <c r="G125">
        <f t="shared" si="33"/>
        <v>160</v>
      </c>
      <c r="I125">
        <v>2100</v>
      </c>
      <c r="J125" t="s">
        <v>31</v>
      </c>
      <c r="K125" s="1">
        <v>999</v>
      </c>
      <c r="L125" cm="1">
        <f t="array" ref="L125">STOWA2024_JAARROND_T(A125*60,K125,I125,J125,"")</f>
        <v>923866597247.10571</v>
      </c>
      <c r="M125">
        <f>1/L125</f>
        <v>1.0824073551092258E-12</v>
      </c>
    </row>
    <row r="126" spans="1:13" x14ac:dyDescent="0.3">
      <c r="A126">
        <v>192</v>
      </c>
      <c r="B126" s="1">
        <f>365.25*24/A126 - M126</f>
        <v>-22.499531088907162</v>
      </c>
      <c r="C126">
        <f>B126</f>
        <v>-22.499531088907162</v>
      </c>
      <c r="D126" t="s">
        <v>34</v>
      </c>
      <c r="E126" t="s">
        <v>21</v>
      </c>
      <c r="F126">
        <v>1</v>
      </c>
      <c r="G126">
        <v>10</v>
      </c>
      <c r="I126">
        <v>2100</v>
      </c>
      <c r="J126" t="s">
        <v>31</v>
      </c>
      <c r="K126" s="1">
        <v>12.5</v>
      </c>
      <c r="L126" cm="1">
        <f t="array" ref="L126">STOWA2024_JAARROND_T(A126*60,K126,I126,J126,"")</f>
        <v>1.4672269674314644E-2</v>
      </c>
      <c r="M126">
        <f>1/L126</f>
        <v>68.155781088907162</v>
      </c>
    </row>
    <row r="127" spans="1:13" x14ac:dyDescent="0.3">
      <c r="A127">
        <v>192</v>
      </c>
      <c r="B127">
        <f t="shared" ref="B127:B131" si="36">M126-M127</f>
        <v>16.490708812157543</v>
      </c>
      <c r="C127">
        <f t="shared" ref="C127:C156" si="37">B127</f>
        <v>16.490708812157543</v>
      </c>
      <c r="D127" t="s">
        <v>34</v>
      </c>
      <c r="E127" t="s">
        <v>21</v>
      </c>
      <c r="F127">
        <v>1</v>
      </c>
      <c r="G127">
        <f t="shared" ref="G127:G131" si="38">G126+5</f>
        <v>15</v>
      </c>
      <c r="I127">
        <v>2100</v>
      </c>
      <c r="J127" t="s">
        <v>31</v>
      </c>
      <c r="K127">
        <f t="shared" ref="K127:K131" si="39">AVERAGE(G127:G128)</f>
        <v>17.5</v>
      </c>
      <c r="L127" cm="1">
        <f t="array" ref="L127">STOWA2024_JAARROND_T(A127*60,K127,I127,J127,"")</f>
        <v>1.935543600216778E-2</v>
      </c>
      <c r="M127">
        <f t="shared" ref="M127:M131" si="40">1/L127</f>
        <v>51.665072276749619</v>
      </c>
    </row>
    <row r="128" spans="1:13" x14ac:dyDescent="0.3">
      <c r="A128">
        <v>192</v>
      </c>
      <c r="B128">
        <f t="shared" si="36"/>
        <v>12.512747007700519</v>
      </c>
      <c r="C128">
        <f t="shared" si="37"/>
        <v>12.512747007700519</v>
      </c>
      <c r="D128" t="s">
        <v>34</v>
      </c>
      <c r="E128" t="s">
        <v>21</v>
      </c>
      <c r="F128">
        <v>1</v>
      </c>
      <c r="G128">
        <f t="shared" si="38"/>
        <v>20</v>
      </c>
      <c r="I128">
        <v>2100</v>
      </c>
      <c r="J128" t="s">
        <v>31</v>
      </c>
      <c r="K128">
        <f t="shared" si="39"/>
        <v>22.5</v>
      </c>
      <c r="L128" cm="1">
        <f t="array" ref="L128">STOWA2024_JAARROND_T(A128*60,K128,I128,J128,"")</f>
        <v>2.5541267169399137E-2</v>
      </c>
      <c r="M128">
        <f t="shared" si="40"/>
        <v>39.152325269049101</v>
      </c>
    </row>
    <row r="129" spans="1:13" x14ac:dyDescent="0.3">
      <c r="A129">
        <v>192</v>
      </c>
      <c r="B129">
        <f t="shared" si="36"/>
        <v>9.4921758896920281</v>
      </c>
      <c r="C129">
        <f t="shared" si="37"/>
        <v>9.4921758896920281</v>
      </c>
      <c r="D129" t="s">
        <v>34</v>
      </c>
      <c r="E129" t="s">
        <v>21</v>
      </c>
      <c r="F129">
        <v>1</v>
      </c>
      <c r="G129">
        <f t="shared" si="38"/>
        <v>25</v>
      </c>
      <c r="I129">
        <v>2100</v>
      </c>
      <c r="J129" t="s">
        <v>31</v>
      </c>
      <c r="K129">
        <f t="shared" si="39"/>
        <v>27.5</v>
      </c>
      <c r="L129" cm="1">
        <f t="array" ref="L129">STOWA2024_JAARROND_T(A129*60,K129,I129,J129,"")</f>
        <v>3.371527186899409E-2</v>
      </c>
      <c r="M129">
        <f t="shared" si="40"/>
        <v>29.660149379357073</v>
      </c>
    </row>
    <row r="130" spans="1:13" x14ac:dyDescent="0.3">
      <c r="A130">
        <v>192</v>
      </c>
      <c r="B130">
        <f t="shared" si="36"/>
        <v>7.1982509517006186</v>
      </c>
      <c r="C130">
        <f t="shared" si="37"/>
        <v>7.1982509517006186</v>
      </c>
      <c r="D130" t="s">
        <v>34</v>
      </c>
      <c r="E130" t="s">
        <v>21</v>
      </c>
      <c r="F130">
        <v>1</v>
      </c>
      <c r="G130">
        <f t="shared" si="38"/>
        <v>30</v>
      </c>
      <c r="I130">
        <v>2100</v>
      </c>
      <c r="J130" t="s">
        <v>31</v>
      </c>
      <c r="K130">
        <f t="shared" si="39"/>
        <v>32.5</v>
      </c>
      <c r="L130" cm="1">
        <f t="array" ref="L130">STOWA2024_JAARROND_T(A130*60,K130,I130,J130,"")</f>
        <v>4.4519834475288129E-2</v>
      </c>
      <c r="M130">
        <f t="shared" si="40"/>
        <v>22.461898427656454</v>
      </c>
    </row>
    <row r="131" spans="1:13" x14ac:dyDescent="0.3">
      <c r="A131">
        <v>192</v>
      </c>
      <c r="B131">
        <f t="shared" si="36"/>
        <v>5.4568975278543022</v>
      </c>
      <c r="C131">
        <f t="shared" si="37"/>
        <v>5.4568975278543022</v>
      </c>
      <c r="D131" t="s">
        <v>34</v>
      </c>
      <c r="E131" t="s">
        <v>21</v>
      </c>
      <c r="F131">
        <v>1</v>
      </c>
      <c r="G131">
        <f t="shared" si="38"/>
        <v>35</v>
      </c>
      <c r="I131">
        <v>2100</v>
      </c>
      <c r="J131" t="s">
        <v>31</v>
      </c>
      <c r="K131">
        <f t="shared" si="39"/>
        <v>37.5</v>
      </c>
      <c r="L131" cm="1">
        <f t="array" ref="L131">STOWA2024_JAARROND_T(A131*60,K131,I131,J131,"")</f>
        <v>5.8806230349075415E-2</v>
      </c>
      <c r="M131">
        <f t="shared" si="40"/>
        <v>17.005000899802152</v>
      </c>
    </row>
    <row r="132" spans="1:13" x14ac:dyDescent="0.3">
      <c r="A132">
        <v>192</v>
      </c>
      <c r="B132">
        <f>M131-M132</f>
        <v>4.1356333716855307</v>
      </c>
      <c r="C132">
        <f t="shared" si="37"/>
        <v>4.1356333716855307</v>
      </c>
      <c r="D132" t="s">
        <v>34</v>
      </c>
      <c r="E132" t="s">
        <v>21</v>
      </c>
      <c r="F132">
        <v>1</v>
      </c>
      <c r="G132">
        <f>G131+5</f>
        <v>40</v>
      </c>
      <c r="I132">
        <v>2100</v>
      </c>
      <c r="J132" t="s">
        <v>31</v>
      </c>
      <c r="K132">
        <f>AVERAGE(G132:G133)</f>
        <v>42.5</v>
      </c>
      <c r="L132" cm="1">
        <f t="array" ref="L132">STOWA2024_JAARROND_T(A132*60,K132,I132,J132,"")</f>
        <v>7.7703896311549808E-2</v>
      </c>
      <c r="M132">
        <f>1/L132</f>
        <v>12.869367528116621</v>
      </c>
    </row>
    <row r="133" spans="1:13" x14ac:dyDescent="0.3">
      <c r="A133">
        <v>192</v>
      </c>
      <c r="B133">
        <f t="shared" ref="B133:B155" si="41">M132-M133</f>
        <v>3.1329138756332284</v>
      </c>
      <c r="C133">
        <f t="shared" si="37"/>
        <v>3.1329138756332284</v>
      </c>
      <c r="D133" t="s">
        <v>34</v>
      </c>
      <c r="E133" t="s">
        <v>21</v>
      </c>
      <c r="F133">
        <v>1</v>
      </c>
      <c r="G133">
        <f t="shared" ref="G133:G156" si="42">G132+5</f>
        <v>45</v>
      </c>
      <c r="I133">
        <v>2100</v>
      </c>
      <c r="J133" t="s">
        <v>31</v>
      </c>
      <c r="K133">
        <f t="shared" ref="K133:K155" si="43">AVERAGE(G133:G134)</f>
        <v>47.5</v>
      </c>
      <c r="L133" cm="1">
        <f t="array" ref="L133">STOWA2024_JAARROND_T(A133*60,K133,I133,J133,"")</f>
        <v>0.10270680020593932</v>
      </c>
      <c r="M133">
        <f t="shared" ref="M133:M155" si="44">1/L133</f>
        <v>9.7364536524833927</v>
      </c>
    </row>
    <row r="134" spans="1:13" x14ac:dyDescent="0.3">
      <c r="A134">
        <v>192</v>
      </c>
      <c r="B134">
        <f t="shared" si="41"/>
        <v>2.3726931910768814</v>
      </c>
      <c r="C134">
        <f t="shared" si="37"/>
        <v>2.3726931910768814</v>
      </c>
      <c r="D134" t="s">
        <v>34</v>
      </c>
      <c r="E134" t="s">
        <v>21</v>
      </c>
      <c r="F134">
        <v>1</v>
      </c>
      <c r="G134">
        <f t="shared" si="42"/>
        <v>50</v>
      </c>
      <c r="I134">
        <v>2100</v>
      </c>
      <c r="J134" t="s">
        <v>31</v>
      </c>
      <c r="K134">
        <f t="shared" si="43"/>
        <v>52.5</v>
      </c>
      <c r="L134" cm="1">
        <f t="array" ref="L134">STOWA2024_JAARROND_T(A134*60,K134,I134,J134,"")</f>
        <v>0.13580018052474721</v>
      </c>
      <c r="M134">
        <f t="shared" si="44"/>
        <v>7.3637604614065113</v>
      </c>
    </row>
    <row r="135" spans="1:13" x14ac:dyDescent="0.3">
      <c r="A135">
        <v>192</v>
      </c>
      <c r="B135">
        <f t="shared" si="41"/>
        <v>1.7964095649064387</v>
      </c>
      <c r="C135">
        <f t="shared" si="37"/>
        <v>1.7964095649064387</v>
      </c>
      <c r="D135" t="s">
        <v>34</v>
      </c>
      <c r="E135" t="s">
        <v>21</v>
      </c>
      <c r="F135">
        <v>1</v>
      </c>
      <c r="G135">
        <f t="shared" si="42"/>
        <v>55</v>
      </c>
      <c r="I135">
        <v>2100</v>
      </c>
      <c r="J135" t="s">
        <v>31</v>
      </c>
      <c r="K135">
        <f t="shared" si="43"/>
        <v>57.5</v>
      </c>
      <c r="L135" cm="1">
        <f t="array" ref="L135">STOWA2024_JAARROND_T(A135*60,K135,I135,J135,"")</f>
        <v>0.17961864064085706</v>
      </c>
      <c r="M135">
        <f t="shared" si="44"/>
        <v>5.5673508965000726</v>
      </c>
    </row>
    <row r="136" spans="1:13" x14ac:dyDescent="0.3">
      <c r="A136">
        <v>192</v>
      </c>
      <c r="B136">
        <f t="shared" si="41"/>
        <v>1.3595723616848412</v>
      </c>
      <c r="C136">
        <f t="shared" si="37"/>
        <v>1.3595723616848412</v>
      </c>
      <c r="D136" t="s">
        <v>34</v>
      </c>
      <c r="E136" t="s">
        <v>21</v>
      </c>
      <c r="F136">
        <v>1</v>
      </c>
      <c r="G136">
        <f t="shared" si="42"/>
        <v>60</v>
      </c>
      <c r="I136">
        <v>2100</v>
      </c>
      <c r="J136" t="s">
        <v>31</v>
      </c>
      <c r="K136">
        <f t="shared" si="43"/>
        <v>62.5</v>
      </c>
      <c r="L136" cm="1">
        <f t="array" ref="L136">STOWA2024_JAARROND_T(A136*60,K136,I136,J136,"")</f>
        <v>0.23765509323410988</v>
      </c>
      <c r="M136">
        <f t="shared" si="44"/>
        <v>4.2077785348152315</v>
      </c>
    </row>
    <row r="137" spans="1:13" x14ac:dyDescent="0.3">
      <c r="A137">
        <v>192</v>
      </c>
      <c r="B137">
        <f t="shared" si="41"/>
        <v>1.0286169391193765</v>
      </c>
      <c r="C137">
        <f t="shared" si="37"/>
        <v>1.0286169391193765</v>
      </c>
      <c r="D137" t="s">
        <v>34</v>
      </c>
      <c r="E137" t="s">
        <v>21</v>
      </c>
      <c r="F137">
        <v>1</v>
      </c>
      <c r="G137">
        <f t="shared" si="42"/>
        <v>65</v>
      </c>
      <c r="I137">
        <v>2100</v>
      </c>
      <c r="J137" t="s">
        <v>31</v>
      </c>
      <c r="K137">
        <f t="shared" si="43"/>
        <v>67.5</v>
      </c>
      <c r="L137" cm="1">
        <f t="array" ref="L137">STOWA2024_JAARROND_T(A137*60,K137,I137,J137,"")</f>
        <v>0.31454833920800429</v>
      </c>
      <c r="M137">
        <f t="shared" si="44"/>
        <v>3.179161595695855</v>
      </c>
    </row>
    <row r="138" spans="1:13" x14ac:dyDescent="0.3">
      <c r="A138">
        <v>192</v>
      </c>
      <c r="B138">
        <f t="shared" si="41"/>
        <v>0.77796463311483821</v>
      </c>
      <c r="C138">
        <f t="shared" si="37"/>
        <v>0.77796463311483821</v>
      </c>
      <c r="D138" t="s">
        <v>34</v>
      </c>
      <c r="E138" t="s">
        <v>21</v>
      </c>
      <c r="F138">
        <v>1</v>
      </c>
      <c r="G138">
        <f t="shared" si="42"/>
        <v>70</v>
      </c>
      <c r="I138">
        <v>2100</v>
      </c>
      <c r="J138" t="s">
        <v>31</v>
      </c>
      <c r="K138">
        <f t="shared" si="43"/>
        <v>72.5</v>
      </c>
      <c r="L138" cm="1">
        <f t="array" ref="L138">STOWA2024_JAARROND_T(A138*60,K138,I138,J138,"")</f>
        <v>0.41645896425135925</v>
      </c>
      <c r="M138">
        <f t="shared" si="44"/>
        <v>2.4011969625810168</v>
      </c>
    </row>
    <row r="139" spans="1:13" x14ac:dyDescent="0.3">
      <c r="A139">
        <v>192</v>
      </c>
      <c r="B139">
        <f t="shared" si="41"/>
        <v>0.588212321912156</v>
      </c>
      <c r="C139">
        <f t="shared" si="37"/>
        <v>0.588212321912156</v>
      </c>
      <c r="D139" t="s">
        <v>34</v>
      </c>
      <c r="E139" t="s">
        <v>21</v>
      </c>
      <c r="F139">
        <v>1</v>
      </c>
      <c r="G139">
        <f t="shared" si="42"/>
        <v>75</v>
      </c>
      <c r="I139">
        <v>2100</v>
      </c>
      <c r="J139" t="s">
        <v>31</v>
      </c>
      <c r="K139">
        <f t="shared" si="43"/>
        <v>77.5</v>
      </c>
      <c r="L139" cm="1">
        <f t="array" ref="L139">STOWA2024_JAARROND_T(A139*60,K139,I139,J139,"")</f>
        <v>0.55157665297764025</v>
      </c>
      <c r="M139">
        <f t="shared" si="44"/>
        <v>1.8129846406688608</v>
      </c>
    </row>
    <row r="140" spans="1:13" x14ac:dyDescent="0.3">
      <c r="A140">
        <v>192</v>
      </c>
      <c r="B140">
        <f t="shared" si="41"/>
        <v>0.44457953489668389</v>
      </c>
      <c r="C140">
        <f t="shared" si="37"/>
        <v>0.44457953489668389</v>
      </c>
      <c r="D140" t="s">
        <v>34</v>
      </c>
      <c r="E140" t="s">
        <v>21</v>
      </c>
      <c r="F140">
        <v>1</v>
      </c>
      <c r="G140">
        <f t="shared" si="42"/>
        <v>80</v>
      </c>
      <c r="I140">
        <v>2100</v>
      </c>
      <c r="J140" t="s">
        <v>31</v>
      </c>
      <c r="K140">
        <f t="shared" si="43"/>
        <v>82.5</v>
      </c>
      <c r="L140" cm="1">
        <f t="array" ref="L140">STOWA2024_JAARROND_T(A140*60,K140,I140,J140,"")</f>
        <v>0.73077774686883412</v>
      </c>
      <c r="M140">
        <f t="shared" si="44"/>
        <v>1.3684051057721769</v>
      </c>
    </row>
    <row r="141" spans="1:13" x14ac:dyDescent="0.3">
      <c r="A141">
        <v>192</v>
      </c>
      <c r="B141">
        <f t="shared" si="41"/>
        <v>0.33591441433012692</v>
      </c>
      <c r="C141">
        <f t="shared" si="37"/>
        <v>0.33591441433012692</v>
      </c>
      <c r="D141" t="s">
        <v>34</v>
      </c>
      <c r="E141" t="s">
        <v>21</v>
      </c>
      <c r="F141">
        <v>1</v>
      </c>
      <c r="G141">
        <f t="shared" si="42"/>
        <v>85</v>
      </c>
      <c r="I141">
        <v>2100</v>
      </c>
      <c r="J141" t="s">
        <v>31</v>
      </c>
      <c r="K141">
        <f t="shared" si="43"/>
        <v>87.5</v>
      </c>
      <c r="L141" cm="1">
        <f t="array" ref="L141">STOWA2024_JAARROND_T(A141*60,K141,I141,J141,"")</f>
        <v>0.96853173426999994</v>
      </c>
      <c r="M141">
        <f t="shared" si="44"/>
        <v>1.03249069144205</v>
      </c>
    </row>
    <row r="142" spans="1:13" x14ac:dyDescent="0.3">
      <c r="A142">
        <v>192</v>
      </c>
      <c r="B142">
        <f t="shared" si="41"/>
        <v>0.25364369653341134</v>
      </c>
      <c r="C142">
        <f t="shared" si="37"/>
        <v>0.25364369653341134</v>
      </c>
      <c r="D142" t="s">
        <v>34</v>
      </c>
      <c r="E142" t="s">
        <v>21</v>
      </c>
      <c r="F142">
        <v>1</v>
      </c>
      <c r="G142">
        <f t="shared" si="42"/>
        <v>90</v>
      </c>
      <c r="I142">
        <v>2100</v>
      </c>
      <c r="J142" t="s">
        <v>31</v>
      </c>
      <c r="K142">
        <f t="shared" si="43"/>
        <v>92.5</v>
      </c>
      <c r="L142" cm="1">
        <f t="array" ref="L142">STOWA2024_JAARROND_T(A142*60,K142,I142,J142,"")</f>
        <v>1.2839492307693932</v>
      </c>
      <c r="M142">
        <f t="shared" si="44"/>
        <v>0.77884699490863862</v>
      </c>
    </row>
    <row r="143" spans="1:13" x14ac:dyDescent="0.3">
      <c r="A143">
        <v>192</v>
      </c>
      <c r="B143">
        <f t="shared" si="41"/>
        <v>0.19158820230410389</v>
      </c>
      <c r="C143">
        <f t="shared" si="37"/>
        <v>0.19158820230410389</v>
      </c>
      <c r="D143" t="s">
        <v>34</v>
      </c>
      <c r="E143" t="s">
        <v>21</v>
      </c>
      <c r="F143">
        <v>1</v>
      </c>
      <c r="G143">
        <f t="shared" si="42"/>
        <v>95</v>
      </c>
      <c r="I143">
        <v>2100</v>
      </c>
      <c r="J143" t="s">
        <v>31</v>
      </c>
      <c r="K143">
        <f t="shared" si="43"/>
        <v>97.5</v>
      </c>
      <c r="L143" cm="1">
        <f t="array" ref="L143">STOWA2024_JAARROND_T(A143*60,K143,I143,J143,"")</f>
        <v>1.702826781979591</v>
      </c>
      <c r="M143">
        <f t="shared" si="44"/>
        <v>0.58725879260453473</v>
      </c>
    </row>
    <row r="144" spans="1:13" x14ac:dyDescent="0.3">
      <c r="A144">
        <v>192</v>
      </c>
      <c r="B144">
        <f t="shared" si="41"/>
        <v>0.14461216306103014</v>
      </c>
      <c r="C144">
        <f t="shared" si="37"/>
        <v>0.14461216306103014</v>
      </c>
      <c r="D144" t="s">
        <v>34</v>
      </c>
      <c r="E144" t="s">
        <v>21</v>
      </c>
      <c r="F144">
        <v>1</v>
      </c>
      <c r="G144">
        <f t="shared" si="42"/>
        <v>100</v>
      </c>
      <c r="I144">
        <v>2100</v>
      </c>
      <c r="J144" t="s">
        <v>31</v>
      </c>
      <c r="K144">
        <f t="shared" si="43"/>
        <v>102.5</v>
      </c>
      <c r="L144" cm="1">
        <f t="array" ref="L144">STOWA2024_JAARROND_T(A144*60,K144,I144,J144,"")</f>
        <v>2.2591384035416384</v>
      </c>
      <c r="M144">
        <f t="shared" si="44"/>
        <v>0.44264662954350459</v>
      </c>
    </row>
    <row r="145" spans="1:13" x14ac:dyDescent="0.3">
      <c r="A145">
        <v>192</v>
      </c>
      <c r="B145">
        <f t="shared" si="41"/>
        <v>0.10911417547912533</v>
      </c>
      <c r="C145">
        <f t="shared" si="37"/>
        <v>0.10911417547912533</v>
      </c>
      <c r="D145" t="s">
        <v>34</v>
      </c>
      <c r="E145" t="s">
        <v>21</v>
      </c>
      <c r="F145">
        <v>1</v>
      </c>
      <c r="G145">
        <f t="shared" si="42"/>
        <v>105</v>
      </c>
      <c r="I145">
        <v>2100</v>
      </c>
      <c r="J145" t="s">
        <v>31</v>
      </c>
      <c r="K145">
        <f t="shared" si="43"/>
        <v>107.5</v>
      </c>
      <c r="L145" cm="1">
        <f t="array" ref="L145">STOWA2024_JAARROND_T(A145*60,K145,I145,J145,"")</f>
        <v>2.9982089833062466</v>
      </c>
      <c r="M145">
        <f t="shared" si="44"/>
        <v>0.33353245406437926</v>
      </c>
    </row>
    <row r="146" spans="1:13" x14ac:dyDescent="0.3">
      <c r="A146">
        <v>192</v>
      </c>
      <c r="B146">
        <f t="shared" si="41"/>
        <v>8.2303963091904742E-2</v>
      </c>
      <c r="C146">
        <f t="shared" si="37"/>
        <v>8.2303963091904742E-2</v>
      </c>
      <c r="D146" t="s">
        <v>34</v>
      </c>
      <c r="E146" t="s">
        <v>21</v>
      </c>
      <c r="F146">
        <v>1</v>
      </c>
      <c r="G146">
        <f t="shared" si="42"/>
        <v>110</v>
      </c>
      <c r="I146">
        <v>2100</v>
      </c>
      <c r="J146" t="s">
        <v>31</v>
      </c>
      <c r="K146">
        <f t="shared" si="43"/>
        <v>112.5</v>
      </c>
      <c r="L146" cm="1">
        <f t="array" ref="L146">STOWA2024_JAARROND_T(A146*60,K146,I146,J146,"")</f>
        <v>3.9804402602950142</v>
      </c>
      <c r="M146">
        <f t="shared" si="44"/>
        <v>0.25122849097247452</v>
      </c>
    </row>
    <row r="147" spans="1:13" x14ac:dyDescent="0.3">
      <c r="A147">
        <v>192</v>
      </c>
      <c r="B147">
        <f t="shared" si="41"/>
        <v>6.2059643625263283E-2</v>
      </c>
      <c r="C147">
        <f t="shared" si="37"/>
        <v>6.2059643625263283E-2</v>
      </c>
      <c r="D147" t="s">
        <v>34</v>
      </c>
      <c r="E147" t="s">
        <v>21</v>
      </c>
      <c r="F147">
        <v>1</v>
      </c>
      <c r="G147">
        <f t="shared" si="42"/>
        <v>115</v>
      </c>
      <c r="I147">
        <v>2100</v>
      </c>
      <c r="J147" t="s">
        <v>31</v>
      </c>
      <c r="K147">
        <f t="shared" si="43"/>
        <v>117.5</v>
      </c>
      <c r="L147" cm="1">
        <f t="array" ref="L147">STOWA2024_JAARROND_T(A147*60,K147,I147,J147,"")</f>
        <v>5.2862826729844334</v>
      </c>
      <c r="M147">
        <f t="shared" si="44"/>
        <v>0.18916884734721123</v>
      </c>
    </row>
    <row r="148" spans="1:13" x14ac:dyDescent="0.3">
      <c r="A148">
        <v>192</v>
      </c>
      <c r="B148">
        <f t="shared" si="41"/>
        <v>4.677862776516814E-2</v>
      </c>
      <c r="C148">
        <f t="shared" si="37"/>
        <v>4.677862776516814E-2</v>
      </c>
      <c r="D148" t="s">
        <v>34</v>
      </c>
      <c r="E148" t="s">
        <v>21</v>
      </c>
      <c r="F148">
        <v>1</v>
      </c>
      <c r="G148">
        <f t="shared" si="42"/>
        <v>120</v>
      </c>
      <c r="I148">
        <v>2100</v>
      </c>
      <c r="J148" t="s">
        <v>31</v>
      </c>
      <c r="K148">
        <f t="shared" si="43"/>
        <v>122.5</v>
      </c>
      <c r="L148" cm="1">
        <f t="array" ref="L148">STOWA2024_JAARROND_T(A148*60,K148,I148,J148,"")</f>
        <v>7.0229542656461401</v>
      </c>
      <c r="M148">
        <f t="shared" si="44"/>
        <v>0.14239021958204309</v>
      </c>
    </row>
    <row r="149" spans="1:13" x14ac:dyDescent="0.3">
      <c r="A149">
        <v>192</v>
      </c>
      <c r="B149">
        <f t="shared" si="41"/>
        <v>3.5248087766039923E-2</v>
      </c>
      <c r="C149">
        <f t="shared" si="37"/>
        <v>3.5248087766039923E-2</v>
      </c>
      <c r="D149" t="s">
        <v>34</v>
      </c>
      <c r="E149" t="s">
        <v>21</v>
      </c>
      <c r="F149">
        <v>1</v>
      </c>
      <c r="G149">
        <f t="shared" si="42"/>
        <v>125</v>
      </c>
      <c r="I149">
        <v>2100</v>
      </c>
      <c r="J149" t="s">
        <v>31</v>
      </c>
      <c r="K149">
        <f t="shared" si="43"/>
        <v>127.5</v>
      </c>
      <c r="L149" cm="1">
        <f t="array" ref="L149">STOWA2024_JAARROND_T(A149*60,K149,I149,J149,"")</f>
        <v>9.3333965177892431</v>
      </c>
      <c r="M149">
        <f t="shared" si="44"/>
        <v>0.10714213181600317</v>
      </c>
    </row>
    <row r="150" spans="1:13" x14ac:dyDescent="0.3">
      <c r="A150">
        <v>192</v>
      </c>
      <c r="B150">
        <f t="shared" si="41"/>
        <v>2.6550547277704423E-2</v>
      </c>
      <c r="C150">
        <f t="shared" si="37"/>
        <v>2.6550547277704423E-2</v>
      </c>
      <c r="D150" t="s">
        <v>34</v>
      </c>
      <c r="E150" t="s">
        <v>21</v>
      </c>
      <c r="F150">
        <v>1</v>
      </c>
      <c r="G150">
        <f t="shared" si="42"/>
        <v>130</v>
      </c>
      <c r="I150">
        <v>2100</v>
      </c>
      <c r="J150" t="s">
        <v>31</v>
      </c>
      <c r="K150">
        <f t="shared" si="43"/>
        <v>132.5</v>
      </c>
      <c r="L150" cm="1">
        <f t="array" ref="L150">STOWA2024_JAARROND_T(A150*60,K150,I150,J150,"")</f>
        <v>12.408243437933397</v>
      </c>
      <c r="M150">
        <f t="shared" si="44"/>
        <v>8.0591584538298747E-2</v>
      </c>
    </row>
    <row r="151" spans="1:13" x14ac:dyDescent="0.3">
      <c r="A151">
        <v>192</v>
      </c>
      <c r="B151">
        <f t="shared" si="41"/>
        <v>1.9991803258307517E-2</v>
      </c>
      <c r="C151">
        <f t="shared" si="37"/>
        <v>1.9991803258307517E-2</v>
      </c>
      <c r="D151" t="s">
        <v>34</v>
      </c>
      <c r="E151" t="s">
        <v>21</v>
      </c>
      <c r="F151">
        <v>1</v>
      </c>
      <c r="G151">
        <f t="shared" si="42"/>
        <v>135</v>
      </c>
      <c r="I151">
        <v>2100</v>
      </c>
      <c r="J151" t="s">
        <v>31</v>
      </c>
      <c r="K151">
        <f t="shared" si="43"/>
        <v>137.5</v>
      </c>
      <c r="L151" cm="1">
        <f t="array" ref="L151">STOWA2024_JAARROND_T(A151*60,K151,I151,J151,"")</f>
        <v>16.501709723664941</v>
      </c>
      <c r="M151">
        <f t="shared" si="44"/>
        <v>6.059978127999123E-2</v>
      </c>
    </row>
    <row r="152" spans="1:13" x14ac:dyDescent="0.3">
      <c r="A152">
        <v>192</v>
      </c>
      <c r="B152">
        <f t="shared" si="41"/>
        <v>1.5048788181589522E-2</v>
      </c>
      <c r="C152">
        <f t="shared" si="37"/>
        <v>1.5048788181589522E-2</v>
      </c>
      <c r="D152" t="s">
        <v>34</v>
      </c>
      <c r="E152" t="s">
        <v>21</v>
      </c>
      <c r="F152">
        <v>1</v>
      </c>
      <c r="G152">
        <f t="shared" si="42"/>
        <v>140</v>
      </c>
      <c r="I152">
        <v>2100</v>
      </c>
      <c r="J152" t="s">
        <v>31</v>
      </c>
      <c r="K152">
        <f t="shared" si="43"/>
        <v>142.5</v>
      </c>
      <c r="L152" cm="1">
        <f t="array" ref="L152">STOWA2024_JAARROND_T(A152*60,K152,I152,J152,"")</f>
        <v>21.95341817992302</v>
      </c>
      <c r="M152">
        <f t="shared" si="44"/>
        <v>4.5550993098401708E-2</v>
      </c>
    </row>
    <row r="153" spans="1:13" x14ac:dyDescent="0.3">
      <c r="A153">
        <v>192</v>
      </c>
      <c r="B153">
        <f t="shared" si="41"/>
        <v>1.1323671583380331E-2</v>
      </c>
      <c r="C153">
        <f t="shared" si="37"/>
        <v>1.1323671583380331E-2</v>
      </c>
      <c r="D153" t="s">
        <v>34</v>
      </c>
      <c r="E153" t="s">
        <v>21</v>
      </c>
      <c r="F153">
        <v>1</v>
      </c>
      <c r="G153">
        <f t="shared" si="42"/>
        <v>145</v>
      </c>
      <c r="I153">
        <v>2100</v>
      </c>
      <c r="J153" t="s">
        <v>31</v>
      </c>
      <c r="K153">
        <f t="shared" si="43"/>
        <v>147.5</v>
      </c>
      <c r="L153" cm="1">
        <f t="array" ref="L153">STOWA2024_JAARROND_T(A153*60,K153,I153,J153,"")</f>
        <v>29.216425818220365</v>
      </c>
      <c r="M153">
        <f t="shared" si="44"/>
        <v>3.4227321515021378E-2</v>
      </c>
    </row>
    <row r="154" spans="1:13" x14ac:dyDescent="0.3">
      <c r="A154">
        <v>192</v>
      </c>
      <c r="B154">
        <f t="shared" si="41"/>
        <v>8.5176882861750583E-3</v>
      </c>
      <c r="C154">
        <f t="shared" si="37"/>
        <v>8.5176882861750583E-3</v>
      </c>
      <c r="D154" t="s">
        <v>34</v>
      </c>
      <c r="E154" t="s">
        <v>21</v>
      </c>
      <c r="F154">
        <v>1</v>
      </c>
      <c r="G154">
        <f t="shared" si="42"/>
        <v>150</v>
      </c>
      <c r="I154">
        <v>2100</v>
      </c>
      <c r="J154" t="s">
        <v>31</v>
      </c>
      <c r="K154">
        <f t="shared" si="43"/>
        <v>152.5</v>
      </c>
      <c r="L154" cm="1">
        <f t="array" ref="L154">STOWA2024_JAARROND_T(A154*60,K154,I154,J154,"")</f>
        <v>38.895926328423684</v>
      </c>
      <c r="M154">
        <f t="shared" si="44"/>
        <v>2.5709633228846319E-2</v>
      </c>
    </row>
    <row r="155" spans="1:13" x14ac:dyDescent="0.3">
      <c r="A155">
        <v>192</v>
      </c>
      <c r="B155">
        <f t="shared" si="41"/>
        <v>6.4046684814553154E-3</v>
      </c>
      <c r="C155">
        <f t="shared" si="37"/>
        <v>6.4046684814553154E-3</v>
      </c>
      <c r="D155" t="s">
        <v>34</v>
      </c>
      <c r="E155" t="s">
        <v>21</v>
      </c>
      <c r="F155">
        <v>1</v>
      </c>
      <c r="G155">
        <f t="shared" si="42"/>
        <v>155</v>
      </c>
      <c r="I155">
        <v>2100</v>
      </c>
      <c r="J155" t="s">
        <v>31</v>
      </c>
      <c r="K155">
        <f t="shared" si="43"/>
        <v>157.5</v>
      </c>
      <c r="L155" cm="1">
        <f t="array" ref="L155">STOWA2024_JAARROND_T(A155*60,K155,I155,J155,"")</f>
        <v>51.800146391624281</v>
      </c>
      <c r="M155">
        <f t="shared" si="44"/>
        <v>1.9304964747391004E-2</v>
      </c>
    </row>
    <row r="156" spans="1:13" x14ac:dyDescent="0.3">
      <c r="A156">
        <v>192</v>
      </c>
      <c r="B156" s="1">
        <f>M155</f>
        <v>1.9304964747391004E-2</v>
      </c>
      <c r="C156">
        <f t="shared" si="37"/>
        <v>1.9304964747391004E-2</v>
      </c>
      <c r="D156" t="s">
        <v>34</v>
      </c>
      <c r="E156" t="s">
        <v>21</v>
      </c>
      <c r="F156">
        <v>1</v>
      </c>
      <c r="G156">
        <f t="shared" si="42"/>
        <v>160</v>
      </c>
      <c r="I156">
        <v>2100</v>
      </c>
      <c r="J156" t="s">
        <v>31</v>
      </c>
      <c r="K156" s="1">
        <v>999</v>
      </c>
      <c r="L156" cm="1">
        <f t="array" ref="L156">STOWA2024_JAARROND_T(A156*60,K156,I156,J156,"")</f>
        <v>9118673523082750</v>
      </c>
      <c r="M156">
        <f>1/L156</f>
        <v>1.0966507326626274E-16</v>
      </c>
    </row>
    <row r="157" spans="1:13" x14ac:dyDescent="0.3">
      <c r="A157">
        <v>216</v>
      </c>
      <c r="B157" s="1">
        <f>365.25*24/A157 - M157</f>
        <v>-28.406385448929349</v>
      </c>
      <c r="C157">
        <f>B157</f>
        <v>-28.406385448929349</v>
      </c>
      <c r="D157" t="s">
        <v>34</v>
      </c>
      <c r="E157" t="s">
        <v>21</v>
      </c>
      <c r="F157">
        <v>1</v>
      </c>
      <c r="G157">
        <v>10</v>
      </c>
      <c r="I157">
        <v>2100</v>
      </c>
      <c r="J157" t="s">
        <v>31</v>
      </c>
      <c r="K157" s="1">
        <v>12.5</v>
      </c>
      <c r="L157" cm="1">
        <f t="array" ref="L157">STOWA2024_JAARROND_T(A157*60,K157,I157,J157,"")</f>
        <v>1.4494913411026988E-2</v>
      </c>
      <c r="M157">
        <f>1/L157</f>
        <v>68.989718782262685</v>
      </c>
    </row>
    <row r="158" spans="1:13" x14ac:dyDescent="0.3">
      <c r="A158">
        <v>216</v>
      </c>
      <c r="B158">
        <f t="shared" ref="B158:B162" si="45">M157-M158</f>
        <v>15.5425797992485</v>
      </c>
      <c r="C158">
        <f t="shared" ref="C158:C187" si="46">B158</f>
        <v>15.5425797992485</v>
      </c>
      <c r="D158" t="s">
        <v>34</v>
      </c>
      <c r="E158" t="s">
        <v>21</v>
      </c>
      <c r="F158">
        <v>1</v>
      </c>
      <c r="G158">
        <f t="shared" ref="G158:G162" si="47">G157+5</f>
        <v>15</v>
      </c>
      <c r="I158">
        <v>2100</v>
      </c>
      <c r="J158" t="s">
        <v>31</v>
      </c>
      <c r="K158">
        <f t="shared" ref="K158:K162" si="48">AVERAGE(G158:G159)</f>
        <v>17.5</v>
      </c>
      <c r="L158" cm="1">
        <f t="array" ref="L158">STOWA2024_JAARROND_T(A158*60,K158,I158,J158,"")</f>
        <v>1.8710075394640036E-2</v>
      </c>
      <c r="M158">
        <f t="shared" ref="M158:M162" si="49">1/L158</f>
        <v>53.447138983014185</v>
      </c>
    </row>
    <row r="159" spans="1:13" x14ac:dyDescent="0.3">
      <c r="A159">
        <v>216</v>
      </c>
      <c r="B159">
        <f t="shared" si="45"/>
        <v>12.082878032066603</v>
      </c>
      <c r="C159">
        <f t="shared" si="46"/>
        <v>12.082878032066603</v>
      </c>
      <c r="D159" t="s">
        <v>34</v>
      </c>
      <c r="E159" t="s">
        <v>21</v>
      </c>
      <c r="F159">
        <v>1</v>
      </c>
      <c r="G159">
        <f t="shared" si="47"/>
        <v>20</v>
      </c>
      <c r="I159">
        <v>2100</v>
      </c>
      <c r="J159" t="s">
        <v>31</v>
      </c>
      <c r="K159">
        <f t="shared" si="48"/>
        <v>22.5</v>
      </c>
      <c r="L159" cm="1">
        <f t="array" ref="L159">STOWA2024_JAARROND_T(A159*60,K159,I159,J159,"")</f>
        <v>2.4175459128494153E-2</v>
      </c>
      <c r="M159">
        <f t="shared" si="49"/>
        <v>41.364260950947582</v>
      </c>
    </row>
    <row r="160" spans="1:13" x14ac:dyDescent="0.3">
      <c r="A160">
        <v>216</v>
      </c>
      <c r="B160">
        <f t="shared" si="45"/>
        <v>9.3834743231367987</v>
      </c>
      <c r="C160">
        <f t="shared" si="46"/>
        <v>9.3834743231367987</v>
      </c>
      <c r="D160" t="s">
        <v>34</v>
      </c>
      <c r="E160" t="s">
        <v>21</v>
      </c>
      <c r="F160">
        <v>1</v>
      </c>
      <c r="G160">
        <f t="shared" si="47"/>
        <v>25</v>
      </c>
      <c r="I160">
        <v>2100</v>
      </c>
      <c r="J160" t="s">
        <v>31</v>
      </c>
      <c r="K160">
        <f t="shared" si="48"/>
        <v>27.5</v>
      </c>
      <c r="L160" cm="1">
        <f t="array" ref="L160">STOWA2024_JAARROND_T(A160*60,K160,I160,J160,"")</f>
        <v>3.1268774331222701E-2</v>
      </c>
      <c r="M160">
        <f t="shared" si="49"/>
        <v>31.980786627810783</v>
      </c>
    </row>
    <row r="161" spans="1:13" x14ac:dyDescent="0.3">
      <c r="A161">
        <v>216</v>
      </c>
      <c r="B161">
        <f t="shared" si="45"/>
        <v>7.2797284869946708</v>
      </c>
      <c r="C161">
        <f t="shared" si="46"/>
        <v>7.2797284869946708</v>
      </c>
      <c r="D161" t="s">
        <v>34</v>
      </c>
      <c r="E161" t="s">
        <v>21</v>
      </c>
      <c r="F161">
        <v>1</v>
      </c>
      <c r="G161">
        <f t="shared" si="47"/>
        <v>30</v>
      </c>
      <c r="I161">
        <v>2100</v>
      </c>
      <c r="J161" t="s">
        <v>31</v>
      </c>
      <c r="K161">
        <f t="shared" si="48"/>
        <v>32.5</v>
      </c>
      <c r="L161" cm="1">
        <f t="array" ref="L161">STOWA2024_JAARROND_T(A161*60,K161,I161,J161,"")</f>
        <v>4.0484095632631889E-2</v>
      </c>
      <c r="M161">
        <f t="shared" si="49"/>
        <v>24.701058140816112</v>
      </c>
    </row>
    <row r="162" spans="1:13" x14ac:dyDescent="0.3">
      <c r="A162">
        <v>216</v>
      </c>
      <c r="B162">
        <f t="shared" si="45"/>
        <v>5.6422549716139372</v>
      </c>
      <c r="C162">
        <f t="shared" si="46"/>
        <v>5.6422549716139372</v>
      </c>
      <c r="D162" t="s">
        <v>34</v>
      </c>
      <c r="E162" t="s">
        <v>21</v>
      </c>
      <c r="F162">
        <v>1</v>
      </c>
      <c r="G162">
        <f t="shared" si="47"/>
        <v>35</v>
      </c>
      <c r="I162">
        <v>2100</v>
      </c>
      <c r="J162" t="s">
        <v>31</v>
      </c>
      <c r="K162">
        <f t="shared" si="48"/>
        <v>37.5</v>
      </c>
      <c r="L162" cm="1">
        <f t="array" ref="L162">STOWA2024_JAARROND_T(A162*60,K162,I162,J162,"")</f>
        <v>5.2469191854393929E-2</v>
      </c>
      <c r="M162">
        <f t="shared" si="49"/>
        <v>19.058803169202175</v>
      </c>
    </row>
    <row r="163" spans="1:13" x14ac:dyDescent="0.3">
      <c r="A163">
        <v>216</v>
      </c>
      <c r="B163">
        <f>M162-M163</f>
        <v>4.368268734442033</v>
      </c>
      <c r="C163">
        <f t="shared" si="46"/>
        <v>4.368268734442033</v>
      </c>
      <c r="D163" t="s">
        <v>34</v>
      </c>
      <c r="E163" t="s">
        <v>21</v>
      </c>
      <c r="F163">
        <v>1</v>
      </c>
      <c r="G163">
        <f>G162+5</f>
        <v>40</v>
      </c>
      <c r="I163">
        <v>2100</v>
      </c>
      <c r="J163" t="s">
        <v>31</v>
      </c>
      <c r="K163">
        <f>AVERAGE(G163:G164)</f>
        <v>42.5</v>
      </c>
      <c r="L163" cm="1">
        <f t="array" ref="L163">STOWA2024_JAARROND_T(A163*60,K163,I163,J163,"")</f>
        <v>6.8071042918210034E-2</v>
      </c>
      <c r="M163">
        <f>1/L163</f>
        <v>14.690534434760142</v>
      </c>
    </row>
    <row r="164" spans="1:13" x14ac:dyDescent="0.3">
      <c r="A164">
        <v>216</v>
      </c>
      <c r="B164">
        <f t="shared" ref="B164:B186" si="50">M163-M164</f>
        <v>3.3787468413199147</v>
      </c>
      <c r="C164">
        <f t="shared" si="46"/>
        <v>3.3787468413199147</v>
      </c>
      <c r="D164" t="s">
        <v>34</v>
      </c>
      <c r="E164" t="s">
        <v>21</v>
      </c>
      <c r="F164">
        <v>1</v>
      </c>
      <c r="G164">
        <f t="shared" ref="G164:G187" si="51">G163+5</f>
        <v>45</v>
      </c>
      <c r="I164">
        <v>2100</v>
      </c>
      <c r="J164" t="s">
        <v>31</v>
      </c>
      <c r="K164">
        <f t="shared" ref="K164:K186" si="52">AVERAGE(G164:G165)</f>
        <v>47.5</v>
      </c>
      <c r="L164" cm="1">
        <f t="array" ref="L164">STOWA2024_JAARROND_T(A164*60,K164,I164,J164,"")</f>
        <v>8.8403357271303953E-2</v>
      </c>
      <c r="M164">
        <f t="shared" ref="M164:M186" si="53">1/L164</f>
        <v>11.311787593440227</v>
      </c>
    </row>
    <row r="165" spans="1:13" x14ac:dyDescent="0.3">
      <c r="A165">
        <v>216</v>
      </c>
      <c r="B165">
        <f t="shared" si="50"/>
        <v>2.6108143300805207</v>
      </c>
      <c r="C165">
        <f t="shared" si="46"/>
        <v>2.6108143300805207</v>
      </c>
      <c r="D165" t="s">
        <v>34</v>
      </c>
      <c r="E165" t="s">
        <v>21</v>
      </c>
      <c r="F165">
        <v>1</v>
      </c>
      <c r="G165">
        <f t="shared" si="51"/>
        <v>50</v>
      </c>
      <c r="I165">
        <v>2100</v>
      </c>
      <c r="J165" t="s">
        <v>31</v>
      </c>
      <c r="K165">
        <f t="shared" si="52"/>
        <v>52.5</v>
      </c>
      <c r="L165" cm="1">
        <f t="array" ref="L165">STOWA2024_JAARROND_T(A165*60,K165,I165,J165,"")</f>
        <v>0.11492967162777719</v>
      </c>
      <c r="M165">
        <f t="shared" si="53"/>
        <v>8.7009732633597068</v>
      </c>
    </row>
    <row r="166" spans="1:13" x14ac:dyDescent="0.3">
      <c r="A166">
        <v>216</v>
      </c>
      <c r="B166">
        <f t="shared" si="50"/>
        <v>2.0151493663111459</v>
      </c>
      <c r="C166">
        <f t="shared" si="46"/>
        <v>2.0151493663111459</v>
      </c>
      <c r="D166" t="s">
        <v>34</v>
      </c>
      <c r="E166" t="s">
        <v>21</v>
      </c>
      <c r="F166">
        <v>1</v>
      </c>
      <c r="G166">
        <f t="shared" si="51"/>
        <v>55</v>
      </c>
      <c r="I166">
        <v>2100</v>
      </c>
      <c r="J166" t="s">
        <v>31</v>
      </c>
      <c r="K166">
        <f t="shared" si="52"/>
        <v>57.5</v>
      </c>
      <c r="L166" cm="1">
        <f t="array" ref="L166">STOWA2024_JAARROND_T(A166*60,K166,I166,J166,"")</f>
        <v>0.14957019739054858</v>
      </c>
      <c r="M166">
        <f t="shared" si="53"/>
        <v>6.6858238970485608</v>
      </c>
    </row>
    <row r="167" spans="1:13" x14ac:dyDescent="0.3">
      <c r="A167">
        <v>216</v>
      </c>
      <c r="B167">
        <f t="shared" si="50"/>
        <v>1.5539253479642126</v>
      </c>
      <c r="C167">
        <f t="shared" si="46"/>
        <v>1.5539253479642126</v>
      </c>
      <c r="D167" t="s">
        <v>34</v>
      </c>
      <c r="E167" t="s">
        <v>21</v>
      </c>
      <c r="F167">
        <v>1</v>
      </c>
      <c r="G167">
        <f t="shared" si="51"/>
        <v>60</v>
      </c>
      <c r="I167">
        <v>2100</v>
      </c>
      <c r="J167" t="s">
        <v>31</v>
      </c>
      <c r="K167">
        <f t="shared" si="52"/>
        <v>62.5</v>
      </c>
      <c r="L167" cm="1">
        <f t="array" ref="L167">STOWA2024_JAARROND_T(A167*60,K167,I167,J167,"")</f>
        <v>0.19485965874723374</v>
      </c>
      <c r="M167">
        <f t="shared" si="53"/>
        <v>5.1318985490843483</v>
      </c>
    </row>
    <row r="168" spans="1:13" x14ac:dyDescent="0.3">
      <c r="A168">
        <v>216</v>
      </c>
      <c r="B168">
        <f t="shared" si="50"/>
        <v>1.1969506129593506</v>
      </c>
      <c r="C168">
        <f t="shared" si="46"/>
        <v>1.1969506129593506</v>
      </c>
      <c r="D168" t="s">
        <v>34</v>
      </c>
      <c r="E168" t="s">
        <v>21</v>
      </c>
      <c r="F168">
        <v>1</v>
      </c>
      <c r="G168">
        <f t="shared" si="51"/>
        <v>65</v>
      </c>
      <c r="I168">
        <v>2100</v>
      </c>
      <c r="J168" t="s">
        <v>31</v>
      </c>
      <c r="K168">
        <f t="shared" si="52"/>
        <v>67.5</v>
      </c>
      <c r="L168" cm="1">
        <f t="array" ref="L168">STOWA2024_JAARROND_T(A168*60,K168,I168,J168,"")</f>
        <v>0.25413296852531314</v>
      </c>
      <c r="M168">
        <f t="shared" si="53"/>
        <v>3.9349479361249977</v>
      </c>
    </row>
    <row r="169" spans="1:13" x14ac:dyDescent="0.3">
      <c r="A169">
        <v>216</v>
      </c>
      <c r="B169">
        <f t="shared" si="50"/>
        <v>0.921009803788853</v>
      </c>
      <c r="C169">
        <f t="shared" si="46"/>
        <v>0.921009803788853</v>
      </c>
      <c r="D169" t="s">
        <v>34</v>
      </c>
      <c r="E169" t="s">
        <v>21</v>
      </c>
      <c r="F169">
        <v>1</v>
      </c>
      <c r="G169">
        <f t="shared" si="51"/>
        <v>70</v>
      </c>
      <c r="I169">
        <v>2100</v>
      </c>
      <c r="J169" t="s">
        <v>31</v>
      </c>
      <c r="K169">
        <f t="shared" si="52"/>
        <v>72.5</v>
      </c>
      <c r="L169" cm="1">
        <f t="array" ref="L169">STOWA2024_JAARROND_T(A169*60,K169,I169,J169,"")</f>
        <v>0.33179181392979901</v>
      </c>
      <c r="M169">
        <f t="shared" si="53"/>
        <v>3.0139381323361447</v>
      </c>
    </row>
    <row r="170" spans="1:13" x14ac:dyDescent="0.3">
      <c r="A170">
        <v>216</v>
      </c>
      <c r="B170">
        <f t="shared" si="50"/>
        <v>0.70793120694820333</v>
      </c>
      <c r="C170">
        <f t="shared" si="46"/>
        <v>0.70793120694820333</v>
      </c>
      <c r="D170" t="s">
        <v>34</v>
      </c>
      <c r="E170" t="s">
        <v>21</v>
      </c>
      <c r="F170">
        <v>1</v>
      </c>
      <c r="G170">
        <f t="shared" si="51"/>
        <v>75</v>
      </c>
      <c r="I170">
        <v>2100</v>
      </c>
      <c r="J170" t="s">
        <v>31</v>
      </c>
      <c r="K170">
        <f t="shared" si="52"/>
        <v>77.5</v>
      </c>
      <c r="L170" cm="1">
        <f t="array" ref="L170">STOWA2024_JAARROND_T(A170*60,K170,I170,J170,"")</f>
        <v>0.43365004197971746</v>
      </c>
      <c r="M170">
        <f t="shared" si="53"/>
        <v>2.3060069253879414</v>
      </c>
    </row>
    <row r="171" spans="1:13" x14ac:dyDescent="0.3">
      <c r="A171">
        <v>216</v>
      </c>
      <c r="B171">
        <f t="shared" si="50"/>
        <v>0.54358258599197717</v>
      </c>
      <c r="C171">
        <f t="shared" si="46"/>
        <v>0.54358258599197717</v>
      </c>
      <c r="D171" t="s">
        <v>34</v>
      </c>
      <c r="E171" t="s">
        <v>21</v>
      </c>
      <c r="F171">
        <v>1</v>
      </c>
      <c r="G171">
        <f t="shared" si="51"/>
        <v>80</v>
      </c>
      <c r="I171">
        <v>2100</v>
      </c>
      <c r="J171" t="s">
        <v>31</v>
      </c>
      <c r="K171">
        <f t="shared" si="52"/>
        <v>82.5</v>
      </c>
      <c r="L171" cm="1">
        <f t="array" ref="L171">STOWA2024_JAARROND_T(A171*60,K171,I171,J171,"")</f>
        <v>0.5674002438837914</v>
      </c>
      <c r="M171">
        <f t="shared" si="53"/>
        <v>1.7624243393959642</v>
      </c>
    </row>
    <row r="172" spans="1:13" x14ac:dyDescent="0.3">
      <c r="A172">
        <v>216</v>
      </c>
      <c r="B172">
        <f t="shared" si="50"/>
        <v>0.4169257038576748</v>
      </c>
      <c r="C172">
        <f t="shared" si="46"/>
        <v>0.4169257038576748</v>
      </c>
      <c r="D172" t="s">
        <v>34</v>
      </c>
      <c r="E172" t="s">
        <v>21</v>
      </c>
      <c r="F172">
        <v>1</v>
      </c>
      <c r="G172">
        <f t="shared" si="51"/>
        <v>85</v>
      </c>
      <c r="I172">
        <v>2100</v>
      </c>
      <c r="J172" t="s">
        <v>31</v>
      </c>
      <c r="K172">
        <f t="shared" si="52"/>
        <v>87.5</v>
      </c>
      <c r="L172" cm="1">
        <f t="array" ref="L172">STOWA2024_JAARROND_T(A172*60,K172,I172,J172,"")</f>
        <v>0.74321888821532189</v>
      </c>
      <c r="M172">
        <f t="shared" si="53"/>
        <v>1.3454986355382894</v>
      </c>
    </row>
    <row r="173" spans="1:13" x14ac:dyDescent="0.3">
      <c r="A173">
        <v>216</v>
      </c>
      <c r="B173">
        <f t="shared" si="50"/>
        <v>0.31944126262795436</v>
      </c>
      <c r="C173">
        <f t="shared" si="46"/>
        <v>0.31944126262795436</v>
      </c>
      <c r="D173" t="s">
        <v>34</v>
      </c>
      <c r="E173" t="s">
        <v>21</v>
      </c>
      <c r="F173">
        <v>1</v>
      </c>
      <c r="G173">
        <f t="shared" si="51"/>
        <v>90</v>
      </c>
      <c r="I173">
        <v>2100</v>
      </c>
      <c r="J173" t="s">
        <v>31</v>
      </c>
      <c r="K173">
        <f t="shared" si="52"/>
        <v>92.5</v>
      </c>
      <c r="L173" cm="1">
        <f t="array" ref="L173">STOWA2024_JAARROND_T(A173*60,K173,I173,J173,"")</f>
        <v>0.97460437047840187</v>
      </c>
      <c r="M173">
        <f t="shared" si="53"/>
        <v>1.0260573729103351</v>
      </c>
    </row>
    <row r="174" spans="1:13" x14ac:dyDescent="0.3">
      <c r="A174">
        <v>216</v>
      </c>
      <c r="B174">
        <f t="shared" si="50"/>
        <v>0.24440486062934752</v>
      </c>
      <c r="C174">
        <f t="shared" si="46"/>
        <v>0.24440486062934752</v>
      </c>
      <c r="D174" t="s">
        <v>34</v>
      </c>
      <c r="E174" t="s">
        <v>21</v>
      </c>
      <c r="F174">
        <v>1</v>
      </c>
      <c r="G174">
        <f t="shared" si="51"/>
        <v>95</v>
      </c>
      <c r="I174">
        <v>2100</v>
      </c>
      <c r="J174" t="s">
        <v>31</v>
      </c>
      <c r="K174">
        <f t="shared" si="52"/>
        <v>97.5</v>
      </c>
      <c r="L174" cm="1">
        <f t="array" ref="L174">STOWA2024_JAARROND_T(A174*60,K174,I174,J174,"")</f>
        <v>1.2793408634763284</v>
      </c>
      <c r="M174">
        <f t="shared" si="53"/>
        <v>0.78165251228098753</v>
      </c>
    </row>
    <row r="175" spans="1:13" x14ac:dyDescent="0.3">
      <c r="A175">
        <v>216</v>
      </c>
      <c r="B175">
        <f t="shared" si="50"/>
        <v>0.18691138823733233</v>
      </c>
      <c r="C175">
        <f t="shared" si="46"/>
        <v>0.18691138823733233</v>
      </c>
      <c r="D175" t="s">
        <v>34</v>
      </c>
      <c r="E175" t="s">
        <v>21</v>
      </c>
      <c r="F175">
        <v>1</v>
      </c>
      <c r="G175">
        <f t="shared" si="51"/>
        <v>100</v>
      </c>
      <c r="I175">
        <v>2100</v>
      </c>
      <c r="J175" t="s">
        <v>31</v>
      </c>
      <c r="K175">
        <f t="shared" si="52"/>
        <v>102.5</v>
      </c>
      <c r="L175" cm="1">
        <f t="array" ref="L175">STOWA2024_JAARROND_T(A175*60,K175,I175,J175,"")</f>
        <v>1.681403823567778</v>
      </c>
      <c r="M175">
        <f t="shared" si="53"/>
        <v>0.5947411240436552</v>
      </c>
    </row>
    <row r="176" spans="1:13" x14ac:dyDescent="0.3">
      <c r="A176">
        <v>216</v>
      </c>
      <c r="B176">
        <f t="shared" si="50"/>
        <v>0.14273254495177123</v>
      </c>
      <c r="C176">
        <f t="shared" si="46"/>
        <v>0.14273254495177123</v>
      </c>
      <c r="D176" t="s">
        <v>34</v>
      </c>
      <c r="E176" t="s">
        <v>21</v>
      </c>
      <c r="F176">
        <v>1</v>
      </c>
      <c r="G176">
        <f t="shared" si="51"/>
        <v>105</v>
      </c>
      <c r="I176">
        <v>2100</v>
      </c>
      <c r="J176" t="s">
        <v>31</v>
      </c>
      <c r="K176">
        <f t="shared" si="52"/>
        <v>107.5</v>
      </c>
      <c r="L176" cm="1">
        <f t="array" ref="L176">STOWA2024_JAARROND_T(A176*60,K176,I176,J176,"")</f>
        <v>2.2123473895320043</v>
      </c>
      <c r="M176">
        <f t="shared" si="53"/>
        <v>0.45200857909188397</v>
      </c>
    </row>
    <row r="177" spans="1:13" x14ac:dyDescent="0.3">
      <c r="A177">
        <v>216</v>
      </c>
      <c r="B177">
        <f t="shared" si="50"/>
        <v>0.10887328981889549</v>
      </c>
      <c r="C177">
        <f t="shared" si="46"/>
        <v>0.10887328981889549</v>
      </c>
      <c r="D177" t="s">
        <v>34</v>
      </c>
      <c r="E177" t="s">
        <v>21</v>
      </c>
      <c r="F177">
        <v>1</v>
      </c>
      <c r="G177">
        <f t="shared" si="51"/>
        <v>110</v>
      </c>
      <c r="I177">
        <v>2100</v>
      </c>
      <c r="J177" t="s">
        <v>31</v>
      </c>
      <c r="K177">
        <f t="shared" si="52"/>
        <v>112.5</v>
      </c>
      <c r="L177" cm="1">
        <f t="array" ref="L177">STOWA2024_JAARROND_T(A177*60,K177,I177,J177,"")</f>
        <v>2.9143024085885525</v>
      </c>
      <c r="M177">
        <f t="shared" si="53"/>
        <v>0.34313528927298848</v>
      </c>
    </row>
    <row r="178" spans="1:13" x14ac:dyDescent="0.3">
      <c r="A178">
        <v>216</v>
      </c>
      <c r="B178">
        <f t="shared" si="50"/>
        <v>8.294915709449141E-2</v>
      </c>
      <c r="C178">
        <f t="shared" si="46"/>
        <v>8.294915709449141E-2</v>
      </c>
      <c r="D178" t="s">
        <v>34</v>
      </c>
      <c r="E178" t="s">
        <v>21</v>
      </c>
      <c r="F178">
        <v>1</v>
      </c>
      <c r="G178">
        <f t="shared" si="51"/>
        <v>115</v>
      </c>
      <c r="I178">
        <v>2100</v>
      </c>
      <c r="J178" t="s">
        <v>31</v>
      </c>
      <c r="K178">
        <f t="shared" si="52"/>
        <v>117.5</v>
      </c>
      <c r="L178" cm="1">
        <f t="array" ref="L178">STOWA2024_JAARROND_T(A178*60,K178,I178,J178,"")</f>
        <v>3.8434023813150966</v>
      </c>
      <c r="M178">
        <f t="shared" si="53"/>
        <v>0.26018613217849706</v>
      </c>
    </row>
    <row r="179" spans="1:13" x14ac:dyDescent="0.3">
      <c r="A179">
        <v>216</v>
      </c>
      <c r="B179">
        <f t="shared" si="50"/>
        <v>6.3127457982975504E-2</v>
      </c>
      <c r="C179">
        <f t="shared" si="46"/>
        <v>6.3127457982975504E-2</v>
      </c>
      <c r="D179" t="s">
        <v>34</v>
      </c>
      <c r="E179" t="s">
        <v>21</v>
      </c>
      <c r="F179">
        <v>1</v>
      </c>
      <c r="G179">
        <f t="shared" si="51"/>
        <v>120</v>
      </c>
      <c r="I179">
        <v>2100</v>
      </c>
      <c r="J179" t="s">
        <v>31</v>
      </c>
      <c r="K179">
        <f t="shared" si="52"/>
        <v>122.5</v>
      </c>
      <c r="L179" cm="1">
        <f t="array" ref="L179">STOWA2024_JAARROND_T(A179*60,K179,I179,J179,"")</f>
        <v>5.0746307112966784</v>
      </c>
      <c r="M179">
        <f t="shared" si="53"/>
        <v>0.19705867419552156</v>
      </c>
    </row>
    <row r="180" spans="1:13" x14ac:dyDescent="0.3">
      <c r="A180">
        <v>216</v>
      </c>
      <c r="B180">
        <f t="shared" si="50"/>
        <v>4.798686988620865E-2</v>
      </c>
      <c r="C180">
        <f t="shared" si="46"/>
        <v>4.798686988620865E-2</v>
      </c>
      <c r="D180" t="s">
        <v>34</v>
      </c>
      <c r="E180" t="s">
        <v>21</v>
      </c>
      <c r="F180">
        <v>1</v>
      </c>
      <c r="G180">
        <f t="shared" si="51"/>
        <v>125</v>
      </c>
      <c r="I180">
        <v>2100</v>
      </c>
      <c r="J180" t="s">
        <v>31</v>
      </c>
      <c r="K180">
        <f t="shared" si="52"/>
        <v>127.5</v>
      </c>
      <c r="L180" cm="1">
        <f t="array" ref="L180">STOWA2024_JAARROND_T(A180*60,K180,I180,J180,"")</f>
        <v>6.7081766711904445</v>
      </c>
      <c r="M180">
        <f t="shared" si="53"/>
        <v>0.14907180430931291</v>
      </c>
    </row>
    <row r="181" spans="1:13" x14ac:dyDescent="0.3">
      <c r="A181">
        <v>216</v>
      </c>
      <c r="B181">
        <f t="shared" si="50"/>
        <v>3.6435146433026089E-2</v>
      </c>
      <c r="C181">
        <f t="shared" si="46"/>
        <v>3.6435146433026089E-2</v>
      </c>
      <c r="D181" t="s">
        <v>34</v>
      </c>
      <c r="E181" t="s">
        <v>21</v>
      </c>
      <c r="F181">
        <v>1</v>
      </c>
      <c r="G181">
        <f t="shared" si="51"/>
        <v>130</v>
      </c>
      <c r="I181">
        <v>2100</v>
      </c>
      <c r="J181" t="s">
        <v>31</v>
      </c>
      <c r="K181">
        <f t="shared" si="52"/>
        <v>132.5</v>
      </c>
      <c r="L181" cm="1">
        <f t="array" ref="L181">STOWA2024_JAARROND_T(A181*60,K181,I181,J181,"")</f>
        <v>8.8781043299272824</v>
      </c>
      <c r="M181">
        <f t="shared" si="53"/>
        <v>0.11263665787628682</v>
      </c>
    </row>
    <row r="182" spans="1:13" x14ac:dyDescent="0.3">
      <c r="A182">
        <v>216</v>
      </c>
      <c r="B182">
        <f t="shared" si="50"/>
        <v>2.7631758769164058E-2</v>
      </c>
      <c r="C182">
        <f t="shared" si="46"/>
        <v>2.7631758769164058E-2</v>
      </c>
      <c r="D182" t="s">
        <v>34</v>
      </c>
      <c r="E182" t="s">
        <v>21</v>
      </c>
      <c r="F182">
        <v>1</v>
      </c>
      <c r="G182">
        <f t="shared" si="51"/>
        <v>135</v>
      </c>
      <c r="I182">
        <v>2100</v>
      </c>
      <c r="J182" t="s">
        <v>31</v>
      </c>
      <c r="K182">
        <f t="shared" si="52"/>
        <v>137.5</v>
      </c>
      <c r="L182" cm="1">
        <f t="array" ref="L182">STOWA2024_JAARROND_T(A182*60,K182,I182,J182,"")</f>
        <v>11.7640278443223</v>
      </c>
      <c r="M182">
        <f t="shared" si="53"/>
        <v>8.5004899107122764E-2</v>
      </c>
    </row>
    <row r="183" spans="1:13" x14ac:dyDescent="0.3">
      <c r="A183">
        <v>216</v>
      </c>
      <c r="B183">
        <f t="shared" si="50"/>
        <v>2.0930626541420513E-2</v>
      </c>
      <c r="C183">
        <f t="shared" si="46"/>
        <v>2.0930626541420513E-2</v>
      </c>
      <c r="D183" t="s">
        <v>34</v>
      </c>
      <c r="E183" t="s">
        <v>21</v>
      </c>
      <c r="F183">
        <v>1</v>
      </c>
      <c r="G183">
        <f t="shared" si="51"/>
        <v>140</v>
      </c>
      <c r="I183">
        <v>2100</v>
      </c>
      <c r="J183" t="s">
        <v>31</v>
      </c>
      <c r="K183">
        <f t="shared" si="52"/>
        <v>142.5</v>
      </c>
      <c r="L183" cm="1">
        <f t="array" ref="L183">STOWA2024_JAARROND_T(A183*60,K183,I183,J183,"")</f>
        <v>15.606888068445761</v>
      </c>
      <c r="M183">
        <f t="shared" si="53"/>
        <v>6.407427256570225E-2</v>
      </c>
    </row>
    <row r="184" spans="1:13" x14ac:dyDescent="0.3">
      <c r="A184">
        <v>216</v>
      </c>
      <c r="B184">
        <f t="shared" si="50"/>
        <v>1.5835700617579947E-2</v>
      </c>
      <c r="C184">
        <f t="shared" si="46"/>
        <v>1.5835700617579947E-2</v>
      </c>
      <c r="D184" t="s">
        <v>34</v>
      </c>
      <c r="E184" t="s">
        <v>21</v>
      </c>
      <c r="F184">
        <v>1</v>
      </c>
      <c r="G184">
        <f t="shared" si="51"/>
        <v>145</v>
      </c>
      <c r="I184">
        <v>2100</v>
      </c>
      <c r="J184" t="s">
        <v>31</v>
      </c>
      <c r="K184">
        <f t="shared" si="52"/>
        <v>147.5</v>
      </c>
      <c r="L184" cm="1">
        <f t="array" ref="L184">STOWA2024_JAARROND_T(A184*60,K184,I184,J184,"")</f>
        <v>20.730298589175487</v>
      </c>
      <c r="M184">
        <f t="shared" si="53"/>
        <v>4.8238571948122304E-2</v>
      </c>
    </row>
    <row r="185" spans="1:13" x14ac:dyDescent="0.3">
      <c r="A185">
        <v>216</v>
      </c>
      <c r="B185">
        <f t="shared" si="50"/>
        <v>1.1966558338369251E-2</v>
      </c>
      <c r="C185">
        <f t="shared" si="46"/>
        <v>1.1966558338369251E-2</v>
      </c>
      <c r="D185" t="s">
        <v>34</v>
      </c>
      <c r="E185" t="s">
        <v>21</v>
      </c>
      <c r="F185">
        <v>1</v>
      </c>
      <c r="G185">
        <f t="shared" si="51"/>
        <v>150</v>
      </c>
      <c r="I185">
        <v>2100</v>
      </c>
      <c r="J185" t="s">
        <v>31</v>
      </c>
      <c r="K185">
        <f t="shared" si="52"/>
        <v>152.5</v>
      </c>
      <c r="L185" cm="1">
        <f t="array" ref="L185">STOWA2024_JAARROND_T(A185*60,K185,I185,J185,"")</f>
        <v>27.569464732752348</v>
      </c>
      <c r="M185">
        <f t="shared" si="53"/>
        <v>3.6272013609753052E-2</v>
      </c>
    </row>
    <row r="186" spans="1:13" x14ac:dyDescent="0.3">
      <c r="A186">
        <v>216</v>
      </c>
      <c r="B186">
        <f t="shared" si="50"/>
        <v>9.0317864896710988E-3</v>
      </c>
      <c r="C186">
        <f t="shared" si="46"/>
        <v>9.0317864896710988E-3</v>
      </c>
      <c r="D186" t="s">
        <v>34</v>
      </c>
      <c r="E186" t="s">
        <v>21</v>
      </c>
      <c r="F186">
        <v>1</v>
      </c>
      <c r="G186">
        <f t="shared" si="51"/>
        <v>155</v>
      </c>
      <c r="I186">
        <v>2100</v>
      </c>
      <c r="J186" t="s">
        <v>31</v>
      </c>
      <c r="K186">
        <f t="shared" si="52"/>
        <v>157.5</v>
      </c>
      <c r="L186" cm="1">
        <f t="array" ref="L186">STOWA2024_JAARROND_T(A186*60,K186,I186,J186,"")</f>
        <v>36.710413448160395</v>
      </c>
      <c r="M186">
        <f t="shared" si="53"/>
        <v>2.7240227120081954E-2</v>
      </c>
    </row>
    <row r="187" spans="1:13" x14ac:dyDescent="0.3">
      <c r="A187">
        <v>216</v>
      </c>
      <c r="B187" s="1">
        <f>M186</f>
        <v>2.7240227120081954E-2</v>
      </c>
      <c r="C187">
        <f t="shared" si="46"/>
        <v>2.7240227120081954E-2</v>
      </c>
      <c r="D187" t="s">
        <v>34</v>
      </c>
      <c r="E187" t="s">
        <v>21</v>
      </c>
      <c r="F187">
        <v>1</v>
      </c>
      <c r="G187">
        <f t="shared" si="51"/>
        <v>160</v>
      </c>
      <c r="I187">
        <v>2100</v>
      </c>
      <c r="J187" t="s">
        <v>31</v>
      </c>
      <c r="K187" s="1">
        <v>999</v>
      </c>
      <c r="L187" cm="1">
        <f t="array" ref="L187">STOWA2024_JAARROND_T(A187*60,K187,I187,J187,"")</f>
        <v>1.3895387837130456E+16</v>
      </c>
      <c r="M187">
        <f>1/L187</f>
        <v>7.1966325209567565E-17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M187"/>
  <sheetViews>
    <sheetView topLeftCell="A7" workbookViewId="0">
      <selection activeCell="K32" sqref="K32:K3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724.21930263930756</v>
      </c>
      <c r="C2">
        <f>B2</f>
        <v>724.21930263930756</v>
      </c>
      <c r="D2" t="s">
        <v>34</v>
      </c>
      <c r="E2" t="s">
        <v>19</v>
      </c>
      <c r="F2">
        <v>1</v>
      </c>
      <c r="G2">
        <v>10</v>
      </c>
      <c r="I2">
        <v>2100</v>
      </c>
      <c r="J2" t="s">
        <v>31</v>
      </c>
      <c r="K2" s="1">
        <v>12.5</v>
      </c>
      <c r="L2" cm="1">
        <f t="array" ref="L2">STOWA2024_NDJF_T(A2*60,K2,I2,J2,"")</f>
        <v>0.15921798847664104</v>
      </c>
      <c r="M2">
        <f>1/L2</f>
        <v>6.2806973606924483</v>
      </c>
    </row>
    <row r="3" spans="1:13" x14ac:dyDescent="0.3">
      <c r="A3">
        <v>12</v>
      </c>
      <c r="B3">
        <f t="shared" ref="B3:B7" si="0">M2-M3</f>
        <v>3.4823961797926799</v>
      </c>
      <c r="C3">
        <f t="shared" ref="C3:C32" si="1">B3</f>
        <v>3.4823961797926799</v>
      </c>
      <c r="D3" t="s">
        <v>34</v>
      </c>
      <c r="E3" t="s">
        <v>19</v>
      </c>
      <c r="F3">
        <v>1</v>
      </c>
      <c r="G3">
        <f t="shared" ref="G3:G7" si="2">G2+5</f>
        <v>15</v>
      </c>
      <c r="I3">
        <v>2100</v>
      </c>
      <c r="J3" t="s">
        <v>31</v>
      </c>
      <c r="K3">
        <f t="shared" ref="K3:K7" si="3">AVERAGE(G3:G4)</f>
        <v>17.5</v>
      </c>
      <c r="L3" cm="1">
        <f t="array" ref="L3">STOWA2024_NDJF_T(A3*60,K3,I3,J3,"")</f>
        <v>0.35735967480042985</v>
      </c>
      <c r="M3">
        <f t="shared" ref="M3:M7" si="4">1/L3</f>
        <v>2.7983011808997684</v>
      </c>
    </row>
    <row r="4" spans="1:13" x14ac:dyDescent="0.3">
      <c r="A4">
        <v>12</v>
      </c>
      <c r="B4">
        <f t="shared" si="0"/>
        <v>1.5277619210458377</v>
      </c>
      <c r="C4">
        <f t="shared" si="1"/>
        <v>1.5277619210458377</v>
      </c>
      <c r="D4" t="s">
        <v>34</v>
      </c>
      <c r="E4" t="s">
        <v>19</v>
      </c>
      <c r="F4">
        <v>1</v>
      </c>
      <c r="G4">
        <f t="shared" si="2"/>
        <v>20</v>
      </c>
      <c r="I4">
        <v>2100</v>
      </c>
      <c r="J4" t="s">
        <v>31</v>
      </c>
      <c r="K4">
        <f t="shared" si="3"/>
        <v>22.5</v>
      </c>
      <c r="L4" cm="1">
        <f t="array" ref="L4">STOWA2024_NDJF_T(A4*60,K4,I4,J4,"")</f>
        <v>0.78706737493099299</v>
      </c>
      <c r="M4">
        <f t="shared" si="4"/>
        <v>1.2705392598539307</v>
      </c>
    </row>
    <row r="5" spans="1:13" x14ac:dyDescent="0.3">
      <c r="A5">
        <v>12</v>
      </c>
      <c r="B5">
        <f t="shared" si="0"/>
        <v>0.68316935190501493</v>
      </c>
      <c r="C5">
        <f t="shared" si="1"/>
        <v>0.68316935190501493</v>
      </c>
      <c r="D5" t="s">
        <v>34</v>
      </c>
      <c r="E5" t="s">
        <v>19</v>
      </c>
      <c r="F5">
        <v>1</v>
      </c>
      <c r="G5">
        <f t="shared" si="2"/>
        <v>25</v>
      </c>
      <c r="I5">
        <v>2100</v>
      </c>
      <c r="J5" t="s">
        <v>31</v>
      </c>
      <c r="K5">
        <f t="shared" si="3"/>
        <v>27.5</v>
      </c>
      <c r="L5" cm="1">
        <f t="array" ref="L5">STOWA2024_NDJF_T(A5*60,K5,I5,J5,"")</f>
        <v>1.7025046507608477</v>
      </c>
      <c r="M5">
        <f t="shared" si="4"/>
        <v>0.58736990794891575</v>
      </c>
    </row>
    <row r="6" spans="1:13" x14ac:dyDescent="0.3">
      <c r="A6">
        <v>12</v>
      </c>
      <c r="B6">
        <f t="shared" si="0"/>
        <v>0.31111966713539135</v>
      </c>
      <c r="C6">
        <f t="shared" si="1"/>
        <v>0.31111966713539135</v>
      </c>
      <c r="D6" t="s">
        <v>34</v>
      </c>
      <c r="E6" t="s">
        <v>19</v>
      </c>
      <c r="F6">
        <v>1</v>
      </c>
      <c r="G6">
        <f t="shared" si="2"/>
        <v>30</v>
      </c>
      <c r="I6">
        <v>2100</v>
      </c>
      <c r="J6" t="s">
        <v>31</v>
      </c>
      <c r="K6">
        <f t="shared" si="3"/>
        <v>32.5</v>
      </c>
      <c r="L6" cm="1">
        <f t="array" ref="L6">STOWA2024_NDJF_T(A6*60,K6,I6,J6,"")</f>
        <v>3.6199063467062254</v>
      </c>
      <c r="M6">
        <f t="shared" si="4"/>
        <v>0.27625024081352439</v>
      </c>
    </row>
    <row r="7" spans="1:13" x14ac:dyDescent="0.3">
      <c r="A7">
        <v>12</v>
      </c>
      <c r="B7">
        <f t="shared" si="0"/>
        <v>0.14416307143017232</v>
      </c>
      <c r="C7">
        <f t="shared" si="1"/>
        <v>0.14416307143017232</v>
      </c>
      <c r="D7" t="s">
        <v>34</v>
      </c>
      <c r="E7" t="s">
        <v>19</v>
      </c>
      <c r="F7">
        <v>1</v>
      </c>
      <c r="G7">
        <f t="shared" si="2"/>
        <v>35</v>
      </c>
      <c r="I7">
        <v>2100</v>
      </c>
      <c r="J7" t="s">
        <v>31</v>
      </c>
      <c r="K7">
        <f t="shared" si="3"/>
        <v>37.5</v>
      </c>
      <c r="L7" cm="1">
        <f t="array" ref="L7">STOWA2024_NDJF_T(A7*60,K7,I7,J7,"")</f>
        <v>7.570758043105112</v>
      </c>
      <c r="M7">
        <f t="shared" si="4"/>
        <v>0.13208716938335208</v>
      </c>
    </row>
    <row r="8" spans="1:13" x14ac:dyDescent="0.3">
      <c r="A8">
        <v>12</v>
      </c>
      <c r="B8">
        <f>M7-M8</f>
        <v>6.792855660690332E-2</v>
      </c>
      <c r="C8">
        <f t="shared" si="1"/>
        <v>6.792855660690332E-2</v>
      </c>
      <c r="D8" t="s">
        <v>34</v>
      </c>
      <c r="E8" t="s">
        <v>19</v>
      </c>
      <c r="F8">
        <v>1</v>
      </c>
      <c r="G8">
        <f>G7+5</f>
        <v>40</v>
      </c>
      <c r="I8">
        <v>2100</v>
      </c>
      <c r="J8" t="s">
        <v>31</v>
      </c>
      <c r="K8">
        <f>AVERAGE(G8:G9)</f>
        <v>42.5</v>
      </c>
      <c r="L8" cm="1">
        <f t="array" ref="L8">STOWA2024_NDJF_T(A8*60,K8,I8,J8,"")</f>
        <v>15.586371910570335</v>
      </c>
      <c r="M8">
        <f>1/L8</f>
        <v>6.4158612776448756E-2</v>
      </c>
    </row>
    <row r="9" spans="1:13" x14ac:dyDescent="0.3">
      <c r="A9">
        <v>12</v>
      </c>
      <c r="B9">
        <f t="shared" ref="B9:B31" si="5">M8-M9</f>
        <v>3.2520464944654041E-2</v>
      </c>
      <c r="C9">
        <f t="shared" si="1"/>
        <v>3.2520464944654041E-2</v>
      </c>
      <c r="D9" t="s">
        <v>34</v>
      </c>
      <c r="E9" t="s">
        <v>19</v>
      </c>
      <c r="F9">
        <v>1</v>
      </c>
      <c r="G9">
        <f t="shared" ref="G9:G32" si="6">G8+5</f>
        <v>45</v>
      </c>
      <c r="I9">
        <v>2100</v>
      </c>
      <c r="J9" t="s">
        <v>31</v>
      </c>
      <c r="K9">
        <f t="shared" ref="K9:K31" si="7">AVERAGE(G9:G10)</f>
        <v>47.5</v>
      </c>
      <c r="L9" cm="1">
        <f t="array" ref="L9">STOWA2024_NDJF_T(A9*60,K9,I9,J9,"")</f>
        <v>31.607412839605335</v>
      </c>
      <c r="M9">
        <f t="shared" ref="M9:M31" si="8">1/L9</f>
        <v>3.1638147831794715E-2</v>
      </c>
    </row>
    <row r="10" spans="1:13" x14ac:dyDescent="0.3">
      <c r="A10">
        <v>12</v>
      </c>
      <c r="B10">
        <f t="shared" si="5"/>
        <v>1.580892285882142E-2</v>
      </c>
      <c r="C10">
        <f t="shared" si="1"/>
        <v>1.580892285882142E-2</v>
      </c>
      <c r="D10" t="s">
        <v>34</v>
      </c>
      <c r="E10" t="s">
        <v>19</v>
      </c>
      <c r="F10">
        <v>1</v>
      </c>
      <c r="G10">
        <f t="shared" si="6"/>
        <v>50</v>
      </c>
      <c r="I10">
        <v>2100</v>
      </c>
      <c r="J10" t="s">
        <v>31</v>
      </c>
      <c r="K10">
        <f t="shared" si="7"/>
        <v>52.5</v>
      </c>
      <c r="L10" cm="1">
        <f t="array" ref="L10">STOWA2024_NDJF_T(A10*60,K10,I10,J10,"")</f>
        <v>63.174286909649261</v>
      </c>
      <c r="M10">
        <f t="shared" si="8"/>
        <v>1.5829224972973295E-2</v>
      </c>
    </row>
    <row r="11" spans="1:13" x14ac:dyDescent="0.3">
      <c r="A11">
        <v>12</v>
      </c>
      <c r="B11">
        <f t="shared" si="5"/>
        <v>7.7986295896715109E-3</v>
      </c>
      <c r="C11">
        <f t="shared" si="1"/>
        <v>7.7986295896715109E-3</v>
      </c>
      <c r="D11" t="s">
        <v>34</v>
      </c>
      <c r="E11" t="s">
        <v>19</v>
      </c>
      <c r="F11">
        <v>1</v>
      </c>
      <c r="G11">
        <f t="shared" si="6"/>
        <v>55</v>
      </c>
      <c r="I11">
        <v>2100</v>
      </c>
      <c r="J11" t="s">
        <v>31</v>
      </c>
      <c r="K11">
        <f t="shared" si="7"/>
        <v>57.5</v>
      </c>
      <c r="L11" cm="1">
        <f t="array" ref="L11">STOWA2024_NDJF_T(A11*60,K11,I11,J11,"")</f>
        <v>124.52376844677353</v>
      </c>
      <c r="M11">
        <f t="shared" si="8"/>
        <v>8.0305953833017842E-3</v>
      </c>
    </row>
    <row r="12" spans="1:13" x14ac:dyDescent="0.3">
      <c r="A12">
        <v>12</v>
      </c>
      <c r="B12">
        <f t="shared" si="5"/>
        <v>3.9016676599204188E-3</v>
      </c>
      <c r="C12">
        <f t="shared" si="1"/>
        <v>3.9016676599204188E-3</v>
      </c>
      <c r="D12" t="s">
        <v>34</v>
      </c>
      <c r="E12" t="s">
        <v>19</v>
      </c>
      <c r="F12">
        <v>1</v>
      </c>
      <c r="G12">
        <f t="shared" si="6"/>
        <v>60</v>
      </c>
      <c r="I12">
        <v>2100</v>
      </c>
      <c r="J12" t="s">
        <v>31</v>
      </c>
      <c r="K12">
        <f t="shared" si="7"/>
        <v>62.5</v>
      </c>
      <c r="L12" cm="1">
        <f t="array" ref="L12">STOWA2024_NDJF_T(A12*60,K12,I12,J12,"")</f>
        <v>242.19363161461561</v>
      </c>
      <c r="M12">
        <f t="shared" si="8"/>
        <v>4.1289277233813653E-3</v>
      </c>
    </row>
    <row r="13" spans="1:13" x14ac:dyDescent="0.3">
      <c r="A13">
        <v>12</v>
      </c>
      <c r="B13">
        <f t="shared" si="5"/>
        <v>1.97863755555112E-3</v>
      </c>
      <c r="C13">
        <f t="shared" si="1"/>
        <v>1.97863755555112E-3</v>
      </c>
      <c r="D13" t="s">
        <v>34</v>
      </c>
      <c r="E13" t="s">
        <v>19</v>
      </c>
      <c r="F13">
        <v>1</v>
      </c>
      <c r="G13">
        <f t="shared" si="6"/>
        <v>65</v>
      </c>
      <c r="I13">
        <v>2100</v>
      </c>
      <c r="J13" t="s">
        <v>31</v>
      </c>
      <c r="K13">
        <f t="shared" si="7"/>
        <v>67.5</v>
      </c>
      <c r="L13" cm="1">
        <f t="array" ref="L13">STOWA2024_NDJF_T(A13*60,K13,I13,J13,"")</f>
        <v>465.05351461893719</v>
      </c>
      <c r="M13">
        <f t="shared" si="8"/>
        <v>2.1502901678302454E-3</v>
      </c>
    </row>
    <row r="14" spans="1:13" x14ac:dyDescent="0.3">
      <c r="A14">
        <v>12</v>
      </c>
      <c r="B14">
        <f t="shared" si="5"/>
        <v>1.0165060147546096E-3</v>
      </c>
      <c r="C14">
        <f t="shared" si="1"/>
        <v>1.0165060147546096E-3</v>
      </c>
      <c r="D14" t="s">
        <v>34</v>
      </c>
      <c r="E14" t="s">
        <v>19</v>
      </c>
      <c r="F14">
        <v>1</v>
      </c>
      <c r="G14">
        <f t="shared" si="6"/>
        <v>70</v>
      </c>
      <c r="I14">
        <v>2100</v>
      </c>
      <c r="J14" t="s">
        <v>31</v>
      </c>
      <c r="K14">
        <f t="shared" si="7"/>
        <v>72.5</v>
      </c>
      <c r="L14" cm="1">
        <f t="array" ref="L14">STOWA2024_NDJF_T(A14*60,K14,I14,J14,"")</f>
        <v>882.00209650777254</v>
      </c>
      <c r="M14">
        <f t="shared" si="8"/>
        <v>1.1337841530756358E-3</v>
      </c>
    </row>
    <row r="15" spans="1:13" x14ac:dyDescent="0.3">
      <c r="A15">
        <v>12</v>
      </c>
      <c r="B15">
        <f t="shared" si="5"/>
        <v>5.2882826424342961E-4</v>
      </c>
      <c r="C15">
        <f t="shared" si="1"/>
        <v>5.2882826424342961E-4</v>
      </c>
      <c r="D15" t="s">
        <v>34</v>
      </c>
      <c r="E15" t="s">
        <v>19</v>
      </c>
      <c r="F15">
        <v>1</v>
      </c>
      <c r="G15">
        <f t="shared" si="6"/>
        <v>75</v>
      </c>
      <c r="I15">
        <v>2100</v>
      </c>
      <c r="J15" t="s">
        <v>31</v>
      </c>
      <c r="K15">
        <f t="shared" si="7"/>
        <v>77.5</v>
      </c>
      <c r="L15" cm="1">
        <f t="array" ref="L15">STOWA2024_NDJF_T(A15*60,K15,I15,J15,"")</f>
        <v>1653.013084855457</v>
      </c>
      <c r="M15">
        <f t="shared" si="8"/>
        <v>6.049558888322062E-4</v>
      </c>
    </row>
    <row r="16" spans="1:13" x14ac:dyDescent="0.3">
      <c r="A16">
        <v>12</v>
      </c>
      <c r="B16">
        <f t="shared" si="5"/>
        <v>2.7844671279213175E-4</v>
      </c>
      <c r="C16">
        <f t="shared" si="1"/>
        <v>2.7844671279213175E-4</v>
      </c>
      <c r="D16" t="s">
        <v>34</v>
      </c>
      <c r="E16" t="s">
        <v>19</v>
      </c>
      <c r="F16">
        <v>1</v>
      </c>
      <c r="G16">
        <f t="shared" si="6"/>
        <v>80</v>
      </c>
      <c r="I16">
        <v>2100</v>
      </c>
      <c r="J16" t="s">
        <v>31</v>
      </c>
      <c r="K16">
        <f t="shared" si="7"/>
        <v>82.5</v>
      </c>
      <c r="L16" cm="1">
        <f t="array" ref="L16">STOWA2024_NDJF_T(A16*60,K16,I16,J16,"")</f>
        <v>3062.7010613547473</v>
      </c>
      <c r="M16">
        <f t="shared" si="8"/>
        <v>3.2650917604007445E-4</v>
      </c>
    </row>
    <row r="17" spans="1:13" x14ac:dyDescent="0.3">
      <c r="A17">
        <v>12</v>
      </c>
      <c r="B17">
        <f t="shared" si="5"/>
        <v>1.4832358066923902E-4</v>
      </c>
      <c r="C17">
        <f t="shared" si="1"/>
        <v>1.4832358066923902E-4</v>
      </c>
      <c r="D17" t="s">
        <v>34</v>
      </c>
      <c r="E17" t="s">
        <v>19</v>
      </c>
      <c r="F17">
        <v>1</v>
      </c>
      <c r="G17">
        <f t="shared" si="6"/>
        <v>85</v>
      </c>
      <c r="I17">
        <v>2100</v>
      </c>
      <c r="J17" t="s">
        <v>31</v>
      </c>
      <c r="K17">
        <f t="shared" si="7"/>
        <v>87.5</v>
      </c>
      <c r="L17" cm="1">
        <f t="array" ref="L17">STOWA2024_NDJF_T(A17*60,K17,I17,J17,"")</f>
        <v>5612.1259292527257</v>
      </c>
      <c r="M17">
        <f t="shared" si="8"/>
        <v>1.7818559537083543E-4</v>
      </c>
    </row>
    <row r="18" spans="1:13" x14ac:dyDescent="0.3">
      <c r="A18">
        <v>12</v>
      </c>
      <c r="B18">
        <f t="shared" si="5"/>
        <v>7.9903449939226905E-5</v>
      </c>
      <c r="C18">
        <f t="shared" si="1"/>
        <v>7.9903449939226905E-5</v>
      </c>
      <c r="D18" t="s">
        <v>34</v>
      </c>
      <c r="E18" t="s">
        <v>19</v>
      </c>
      <c r="F18">
        <v>1</v>
      </c>
      <c r="G18">
        <f t="shared" si="6"/>
        <v>90</v>
      </c>
      <c r="I18">
        <v>2100</v>
      </c>
      <c r="J18" t="s">
        <v>31</v>
      </c>
      <c r="K18">
        <f t="shared" si="7"/>
        <v>92.5</v>
      </c>
      <c r="L18" cm="1">
        <f t="array" ref="L18">STOWA2024_NDJF_T(A18*60,K18,I18,J18,"")</f>
        <v>10174.788061539304</v>
      </c>
      <c r="M18">
        <f t="shared" si="8"/>
        <v>9.828214543160852E-5</v>
      </c>
    </row>
    <row r="19" spans="1:13" x14ac:dyDescent="0.3">
      <c r="A19">
        <v>12</v>
      </c>
      <c r="B19">
        <f t="shared" si="5"/>
        <v>4.3511596778117135E-5</v>
      </c>
      <c r="C19">
        <f t="shared" si="1"/>
        <v>4.3511596778117135E-5</v>
      </c>
      <c r="D19" t="s">
        <v>34</v>
      </c>
      <c r="E19" t="s">
        <v>19</v>
      </c>
      <c r="F19">
        <v>1</v>
      </c>
      <c r="G19">
        <f t="shared" si="6"/>
        <v>95</v>
      </c>
      <c r="I19">
        <v>2100</v>
      </c>
      <c r="J19" t="s">
        <v>31</v>
      </c>
      <c r="K19">
        <f t="shared" si="7"/>
        <v>97.5</v>
      </c>
      <c r="L19" cm="1">
        <f t="array" ref="L19">STOWA2024_NDJF_T(A19*60,K19,I19,J19,"")</f>
        <v>18257.987633582969</v>
      </c>
      <c r="M19">
        <f t="shared" si="8"/>
        <v>5.4770548653491385E-5</v>
      </c>
    </row>
    <row r="20" spans="1:13" x14ac:dyDescent="0.3">
      <c r="A20">
        <v>12</v>
      </c>
      <c r="B20">
        <f t="shared" si="5"/>
        <v>2.3943419871184463E-5</v>
      </c>
      <c r="C20">
        <f t="shared" si="1"/>
        <v>2.3943419871184463E-5</v>
      </c>
      <c r="D20" t="s">
        <v>34</v>
      </c>
      <c r="E20" t="s">
        <v>19</v>
      </c>
      <c r="F20">
        <v>1</v>
      </c>
      <c r="G20">
        <f t="shared" si="6"/>
        <v>100</v>
      </c>
      <c r="I20">
        <v>2100</v>
      </c>
      <c r="J20" t="s">
        <v>31</v>
      </c>
      <c r="K20">
        <f t="shared" si="7"/>
        <v>102.5</v>
      </c>
      <c r="L20" cm="1">
        <f t="array" ref="L20">STOWA2024_NDJF_T(A20*60,K20,I20,J20,"")</f>
        <v>32438.960081613081</v>
      </c>
      <c r="M20">
        <f t="shared" si="8"/>
        <v>3.0827128782306923E-5</v>
      </c>
    </row>
    <row r="21" spans="1:13" x14ac:dyDescent="0.3">
      <c r="A21">
        <v>12</v>
      </c>
      <c r="B21">
        <f t="shared" si="5"/>
        <v>1.3308585907291388E-5</v>
      </c>
      <c r="C21">
        <f t="shared" si="1"/>
        <v>1.3308585907291388E-5</v>
      </c>
      <c r="D21" t="s">
        <v>34</v>
      </c>
      <c r="E21" t="s">
        <v>19</v>
      </c>
      <c r="F21">
        <v>1</v>
      </c>
      <c r="G21">
        <f t="shared" si="6"/>
        <v>105</v>
      </c>
      <c r="I21">
        <v>2100</v>
      </c>
      <c r="J21" t="s">
        <v>31</v>
      </c>
      <c r="K21">
        <f t="shared" si="7"/>
        <v>107.5</v>
      </c>
      <c r="L21" cm="1">
        <f t="array" ref="L21">STOWA2024_NDJF_T(A21*60,K21,I21,J21,"")</f>
        <v>57082.373068034824</v>
      </c>
      <c r="M21">
        <f t="shared" si="8"/>
        <v>1.7518542875015534E-5</v>
      </c>
    </row>
    <row r="22" spans="1:13" x14ac:dyDescent="0.3">
      <c r="A22">
        <v>12</v>
      </c>
      <c r="B22">
        <f t="shared" si="5"/>
        <v>7.4700866712973207E-6</v>
      </c>
      <c r="C22">
        <f t="shared" si="1"/>
        <v>7.4700866712973207E-6</v>
      </c>
      <c r="D22" t="s">
        <v>34</v>
      </c>
      <c r="E22" t="s">
        <v>19</v>
      </c>
      <c r="F22">
        <v>1</v>
      </c>
      <c r="G22">
        <f t="shared" si="6"/>
        <v>110</v>
      </c>
      <c r="I22">
        <v>2100</v>
      </c>
      <c r="J22" t="s">
        <v>31</v>
      </c>
      <c r="K22">
        <f t="shared" si="7"/>
        <v>112.5</v>
      </c>
      <c r="L22" cm="1">
        <f t="array" ref="L22">STOWA2024_NDJF_T(A22*60,K22,I22,J22,"")</f>
        <v>99517.774643827535</v>
      </c>
      <c r="M22">
        <f t="shared" si="8"/>
        <v>1.0048456203718214E-5</v>
      </c>
    </row>
    <row r="23" spans="1:13" x14ac:dyDescent="0.3">
      <c r="A23">
        <v>12</v>
      </c>
      <c r="B23">
        <f t="shared" si="5"/>
        <v>4.232751943652313E-6</v>
      </c>
      <c r="C23">
        <f t="shared" si="1"/>
        <v>4.232751943652313E-6</v>
      </c>
      <c r="D23" t="s">
        <v>34</v>
      </c>
      <c r="E23" t="s">
        <v>19</v>
      </c>
      <c r="F23">
        <v>1</v>
      </c>
      <c r="G23">
        <f t="shared" si="6"/>
        <v>115</v>
      </c>
      <c r="I23">
        <v>2100</v>
      </c>
      <c r="J23" t="s">
        <v>31</v>
      </c>
      <c r="K23">
        <f t="shared" si="7"/>
        <v>117.5</v>
      </c>
      <c r="L23" cm="1">
        <f t="array" ref="L23">STOWA2024_NDJF_T(A23*60,K23,I23,J23,"")</f>
        <v>171948.22076263357</v>
      </c>
      <c r="M23">
        <f t="shared" si="8"/>
        <v>5.8157042600659007E-6</v>
      </c>
    </row>
    <row r="24" spans="1:13" x14ac:dyDescent="0.3">
      <c r="A24">
        <v>12</v>
      </c>
      <c r="B24">
        <f t="shared" si="5"/>
        <v>2.4203028514922276E-6</v>
      </c>
      <c r="C24">
        <f t="shared" si="1"/>
        <v>2.4203028514922276E-6</v>
      </c>
      <c r="D24" t="s">
        <v>34</v>
      </c>
      <c r="E24" t="s">
        <v>19</v>
      </c>
      <c r="F24">
        <v>1</v>
      </c>
      <c r="G24">
        <f t="shared" si="6"/>
        <v>120</v>
      </c>
      <c r="I24">
        <v>2100</v>
      </c>
      <c r="J24" t="s">
        <v>31</v>
      </c>
      <c r="K24">
        <f t="shared" si="7"/>
        <v>122.5</v>
      </c>
      <c r="L24" cm="1">
        <f t="array" ref="L24">STOWA2024_NDJF_T(A24*60,K24,I24,J24,"")</f>
        <v>294515.98785195651</v>
      </c>
      <c r="M24">
        <f t="shared" si="8"/>
        <v>3.3954014085736731E-6</v>
      </c>
    </row>
    <row r="25" spans="1:13" x14ac:dyDescent="0.3">
      <c r="A25">
        <v>12</v>
      </c>
      <c r="B25">
        <f t="shared" si="5"/>
        <v>1.3962813409581969E-6</v>
      </c>
      <c r="C25">
        <f t="shared" si="1"/>
        <v>1.3962813409581969E-6</v>
      </c>
      <c r="D25" t="s">
        <v>34</v>
      </c>
      <c r="E25" t="s">
        <v>19</v>
      </c>
      <c r="F25">
        <v>1</v>
      </c>
      <c r="G25">
        <f t="shared" si="6"/>
        <v>125</v>
      </c>
      <c r="I25">
        <v>2100</v>
      </c>
      <c r="J25" t="s">
        <v>31</v>
      </c>
      <c r="K25">
        <f t="shared" si="7"/>
        <v>127.5</v>
      </c>
      <c r="L25" cm="1">
        <f t="array" ref="L25">STOWA2024_NDJF_T(A25*60,K25,I25,J25,"")</f>
        <v>500220.079923857</v>
      </c>
      <c r="M25">
        <f t="shared" si="8"/>
        <v>1.9991200676154763E-6</v>
      </c>
    </row>
    <row r="26" spans="1:13" x14ac:dyDescent="0.3">
      <c r="A26">
        <v>12</v>
      </c>
      <c r="B26">
        <f t="shared" si="5"/>
        <v>8.1243170192584148E-7</v>
      </c>
      <c r="C26">
        <f t="shared" si="1"/>
        <v>8.1243170192584148E-7</v>
      </c>
      <c r="D26" t="s">
        <v>34</v>
      </c>
      <c r="E26" t="s">
        <v>19</v>
      </c>
      <c r="F26">
        <v>1</v>
      </c>
      <c r="G26">
        <f t="shared" si="6"/>
        <v>130</v>
      </c>
      <c r="I26">
        <v>2100</v>
      </c>
      <c r="J26" t="s">
        <v>31</v>
      </c>
      <c r="K26">
        <f t="shared" si="7"/>
        <v>132.5</v>
      </c>
      <c r="L26" cm="1">
        <f t="array" ref="L26">STOWA2024_NDJF_T(A26*60,K26,I26,J26,"")</f>
        <v>842681.22020296182</v>
      </c>
      <c r="M26">
        <f t="shared" si="8"/>
        <v>1.1866883656896348E-6</v>
      </c>
    </row>
    <row r="27" spans="1:13" x14ac:dyDescent="0.3">
      <c r="A27">
        <v>12</v>
      </c>
      <c r="B27">
        <f t="shared" si="5"/>
        <v>4.7665248077466565E-7</v>
      </c>
      <c r="C27">
        <f t="shared" si="1"/>
        <v>4.7665248077466565E-7</v>
      </c>
      <c r="D27" t="s">
        <v>34</v>
      </c>
      <c r="E27" t="s">
        <v>19</v>
      </c>
      <c r="F27">
        <v>1</v>
      </c>
      <c r="G27">
        <f t="shared" si="6"/>
        <v>135</v>
      </c>
      <c r="I27">
        <v>2100</v>
      </c>
      <c r="J27" t="s">
        <v>31</v>
      </c>
      <c r="K27">
        <f t="shared" si="7"/>
        <v>137.5</v>
      </c>
      <c r="L27" cm="1">
        <f t="array" ref="L27">STOWA2024_NDJF_T(A27*60,K27,I27,J27,"")</f>
        <v>1408379.5217191814</v>
      </c>
      <c r="M27">
        <f t="shared" si="8"/>
        <v>7.1003588491496914E-7</v>
      </c>
    </row>
    <row r="28" spans="1:13" x14ac:dyDescent="0.3">
      <c r="A28">
        <v>12</v>
      </c>
      <c r="B28">
        <f t="shared" si="5"/>
        <v>2.819220928232184E-7</v>
      </c>
      <c r="C28">
        <f t="shared" si="1"/>
        <v>2.819220928232184E-7</v>
      </c>
      <c r="D28" t="s">
        <v>34</v>
      </c>
      <c r="E28" t="s">
        <v>19</v>
      </c>
      <c r="F28">
        <v>1</v>
      </c>
      <c r="G28">
        <f t="shared" si="6"/>
        <v>140</v>
      </c>
      <c r="I28">
        <v>2100</v>
      </c>
      <c r="J28" t="s">
        <v>31</v>
      </c>
      <c r="K28">
        <f t="shared" si="7"/>
        <v>142.5</v>
      </c>
      <c r="L28" cm="1">
        <f t="array" ref="L28">STOWA2024_NDJF_T(A28*60,K28,I28,J28,"")</f>
        <v>2335827.5731179575</v>
      </c>
      <c r="M28">
        <f t="shared" si="8"/>
        <v>4.2811379209175075E-7</v>
      </c>
    </row>
    <row r="29" spans="1:13" x14ac:dyDescent="0.3">
      <c r="A29">
        <v>12</v>
      </c>
      <c r="B29">
        <f t="shared" si="5"/>
        <v>1.6805072258212911E-7</v>
      </c>
      <c r="C29">
        <f t="shared" si="1"/>
        <v>1.6805072258212911E-7</v>
      </c>
      <c r="D29" t="s">
        <v>34</v>
      </c>
      <c r="E29" t="s">
        <v>19</v>
      </c>
      <c r="F29">
        <v>1</v>
      </c>
      <c r="G29">
        <f t="shared" si="6"/>
        <v>145</v>
      </c>
      <c r="I29">
        <v>2100</v>
      </c>
      <c r="J29" t="s">
        <v>31</v>
      </c>
      <c r="K29">
        <f t="shared" si="7"/>
        <v>147.5</v>
      </c>
      <c r="L29" cm="1">
        <f t="array" ref="L29">STOWA2024_NDJF_T(A29*60,K29,I29,J29,"")</f>
        <v>3845221.0915052765</v>
      </c>
      <c r="M29">
        <f t="shared" si="8"/>
        <v>2.6006306950962164E-7</v>
      </c>
    </row>
    <row r="30" spans="1:13" x14ac:dyDescent="0.3">
      <c r="A30">
        <v>12</v>
      </c>
      <c r="B30">
        <f t="shared" si="5"/>
        <v>1.0093584862932931E-7</v>
      </c>
      <c r="C30">
        <f t="shared" si="1"/>
        <v>1.0093584862932931E-7</v>
      </c>
      <c r="D30" t="s">
        <v>34</v>
      </c>
      <c r="E30" t="s">
        <v>19</v>
      </c>
      <c r="F30">
        <v>1</v>
      </c>
      <c r="G30">
        <f t="shared" si="6"/>
        <v>150</v>
      </c>
      <c r="I30">
        <v>2100</v>
      </c>
      <c r="J30" t="s">
        <v>31</v>
      </c>
      <c r="K30">
        <f t="shared" si="7"/>
        <v>152.5</v>
      </c>
      <c r="L30" cm="1">
        <f t="array" ref="L30">STOWA2024_NDJF_T(A30*60,K30,I30,J30,"")</f>
        <v>6284279.9268911788</v>
      </c>
      <c r="M30">
        <f t="shared" si="8"/>
        <v>1.5912722088029233E-7</v>
      </c>
    </row>
    <row r="31" spans="1:13" x14ac:dyDescent="0.3">
      <c r="A31">
        <v>12</v>
      </c>
      <c r="B31">
        <f t="shared" si="5"/>
        <v>6.1072968211489261E-8</v>
      </c>
      <c r="C31">
        <f t="shared" si="1"/>
        <v>6.1072968211489261E-8</v>
      </c>
      <c r="D31" t="s">
        <v>34</v>
      </c>
      <c r="E31" t="s">
        <v>19</v>
      </c>
      <c r="F31">
        <v>1</v>
      </c>
      <c r="G31">
        <f t="shared" si="6"/>
        <v>155</v>
      </c>
      <c r="I31">
        <v>2100</v>
      </c>
      <c r="J31" t="s">
        <v>31</v>
      </c>
      <c r="K31">
        <f t="shared" si="7"/>
        <v>157.5</v>
      </c>
      <c r="L31" cm="1">
        <f t="array" ref="L31">STOWA2024_NDJF_T(A31*60,K31,I31,J31,"")</f>
        <v>10198435.792251568</v>
      </c>
      <c r="M31">
        <f t="shared" si="8"/>
        <v>9.8054252668803067E-8</v>
      </c>
    </row>
    <row r="32" spans="1:13" x14ac:dyDescent="0.3">
      <c r="A32">
        <v>12</v>
      </c>
      <c r="B32" s="1">
        <f>M31</f>
        <v>9.8054252668803067E-8</v>
      </c>
      <c r="C32">
        <f t="shared" si="1"/>
        <v>9.8054252668803067E-8</v>
      </c>
      <c r="D32" t="s">
        <v>34</v>
      </c>
      <c r="E32" t="s">
        <v>19</v>
      </c>
      <c r="F32">
        <v>1</v>
      </c>
      <c r="G32">
        <f t="shared" si="6"/>
        <v>160</v>
      </c>
      <c r="I32">
        <v>2100</v>
      </c>
      <c r="J32" t="s">
        <v>31</v>
      </c>
      <c r="K32" s="1">
        <v>333</v>
      </c>
      <c r="L32" cm="1">
        <f t="array" ref="L32">STOWA2024_NDJF_T(A32*60,K32,I32,J32,"")</f>
        <v>8967018490888.4609</v>
      </c>
      <c r="M32">
        <f>1/L32</f>
        <v>1.1151978787777865E-13</v>
      </c>
    </row>
    <row r="33" spans="1:13" x14ac:dyDescent="0.3">
      <c r="A33">
        <v>24</v>
      </c>
      <c r="B33" s="1">
        <f>365.25*24/A33 - M33</f>
        <v>347.39069735864348</v>
      </c>
      <c r="C33">
        <f>B33</f>
        <v>347.39069735864348</v>
      </c>
      <c r="D33" t="s">
        <v>34</v>
      </c>
      <c r="E33" t="s">
        <v>19</v>
      </c>
      <c r="F33">
        <v>1</v>
      </c>
      <c r="G33">
        <v>10</v>
      </c>
      <c r="I33">
        <v>2100</v>
      </c>
      <c r="J33" t="s">
        <v>31</v>
      </c>
      <c r="K33" s="1">
        <v>12.5</v>
      </c>
      <c r="L33" cm="1">
        <f t="array" ref="L33">STOWA2024_NDJF_T(A33*60,K33,I33,J33,"")</f>
        <v>5.5993227735797221E-2</v>
      </c>
      <c r="M33">
        <f>1/L33</f>
        <v>17.859302641356511</v>
      </c>
    </row>
    <row r="34" spans="1:13" x14ac:dyDescent="0.3">
      <c r="A34">
        <v>24</v>
      </c>
      <c r="B34">
        <f t="shared" ref="B34:B38" si="9">M33-M34</f>
        <v>9.8543982017521987</v>
      </c>
      <c r="C34">
        <f t="shared" ref="C34:C63" si="10">B34</f>
        <v>9.8543982017521987</v>
      </c>
      <c r="D34" t="s">
        <v>34</v>
      </c>
      <c r="E34" t="s">
        <v>19</v>
      </c>
      <c r="F34">
        <v>1</v>
      </c>
      <c r="G34">
        <f t="shared" ref="G34:G38" si="11">G33+5</f>
        <v>15</v>
      </c>
      <c r="I34">
        <v>2100</v>
      </c>
      <c r="J34" t="s">
        <v>31</v>
      </c>
      <c r="K34">
        <f t="shared" ref="K34:K38" si="12">AVERAGE(G34:G35)</f>
        <v>17.5</v>
      </c>
      <c r="L34" cm="1">
        <f t="array" ref="L34">STOWA2024_NDJF_T(A34*60,K34,I34,J34,"")</f>
        <v>0.12492341508194577</v>
      </c>
      <c r="M34">
        <f t="shared" ref="M34:M38" si="13">1/L34</f>
        <v>8.0049044396043119</v>
      </c>
    </row>
    <row r="35" spans="1:13" x14ac:dyDescent="0.3">
      <c r="A35">
        <v>24</v>
      </c>
      <c r="B35">
        <f t="shared" si="9"/>
        <v>4.2540104781232451</v>
      </c>
      <c r="C35">
        <f t="shared" si="10"/>
        <v>4.2540104781232451</v>
      </c>
      <c r="D35" t="s">
        <v>34</v>
      </c>
      <c r="E35" t="s">
        <v>19</v>
      </c>
      <c r="F35">
        <v>1</v>
      </c>
      <c r="G35">
        <f t="shared" si="11"/>
        <v>20</v>
      </c>
      <c r="I35">
        <v>2100</v>
      </c>
      <c r="J35" t="s">
        <v>31</v>
      </c>
      <c r="K35">
        <f t="shared" si="12"/>
        <v>22.5</v>
      </c>
      <c r="L35" cm="1">
        <f t="array" ref="L35">STOWA2024_NDJF_T(A35*60,K35,I35,J35,"")</f>
        <v>0.26660311122342234</v>
      </c>
      <c r="M35">
        <f t="shared" si="13"/>
        <v>3.7508939614810664</v>
      </c>
    </row>
    <row r="36" spans="1:13" x14ac:dyDescent="0.3">
      <c r="A36">
        <v>24</v>
      </c>
      <c r="B36">
        <f t="shared" si="9"/>
        <v>1.9220224437332118</v>
      </c>
      <c r="C36">
        <f t="shared" si="10"/>
        <v>1.9220224437332118</v>
      </c>
      <c r="D36" t="s">
        <v>34</v>
      </c>
      <c r="E36" t="s">
        <v>19</v>
      </c>
      <c r="F36">
        <v>1</v>
      </c>
      <c r="G36">
        <f t="shared" si="11"/>
        <v>25</v>
      </c>
      <c r="I36">
        <v>2100</v>
      </c>
      <c r="J36" t="s">
        <v>31</v>
      </c>
      <c r="K36">
        <f t="shared" si="12"/>
        <v>27.5</v>
      </c>
      <c r="L36" cm="1">
        <f t="array" ref="L36">STOWA2024_NDJF_T(A36*60,K36,I36,J36,"")</f>
        <v>0.54678526637641556</v>
      </c>
      <c r="M36">
        <f t="shared" si="13"/>
        <v>1.8288715177478545</v>
      </c>
    </row>
    <row r="37" spans="1:13" x14ac:dyDescent="0.3">
      <c r="A37">
        <v>24</v>
      </c>
      <c r="B37">
        <f t="shared" si="9"/>
        <v>0.90449115997859586</v>
      </c>
      <c r="C37">
        <f t="shared" si="10"/>
        <v>0.90449115997859586</v>
      </c>
      <c r="D37" t="s">
        <v>34</v>
      </c>
      <c r="E37" t="s">
        <v>19</v>
      </c>
      <c r="F37">
        <v>1</v>
      </c>
      <c r="G37">
        <f t="shared" si="11"/>
        <v>30</v>
      </c>
      <c r="I37">
        <v>2100</v>
      </c>
      <c r="J37" t="s">
        <v>31</v>
      </c>
      <c r="K37">
        <f t="shared" si="12"/>
        <v>32.5</v>
      </c>
      <c r="L37" cm="1">
        <f t="array" ref="L37">STOWA2024_NDJF_T(A37*60,K37,I37,J37,"")</f>
        <v>1.0818057649052917</v>
      </c>
      <c r="M37">
        <f t="shared" si="13"/>
        <v>0.92438035776925864</v>
      </c>
    </row>
    <row r="38" spans="1:13" x14ac:dyDescent="0.3">
      <c r="A38">
        <v>24</v>
      </c>
      <c r="B38">
        <f t="shared" si="9"/>
        <v>0.44185682004322746</v>
      </c>
      <c r="C38">
        <f t="shared" si="10"/>
        <v>0.44185682004322746</v>
      </c>
      <c r="D38" t="s">
        <v>34</v>
      </c>
      <c r="E38" t="s">
        <v>19</v>
      </c>
      <c r="F38">
        <v>1</v>
      </c>
      <c r="G38">
        <f t="shared" si="11"/>
        <v>35</v>
      </c>
      <c r="I38">
        <v>2100</v>
      </c>
      <c r="J38" t="s">
        <v>31</v>
      </c>
      <c r="K38">
        <f t="shared" si="12"/>
        <v>37.5</v>
      </c>
      <c r="L38" cm="1">
        <f t="array" ref="L38">STOWA2024_NDJF_T(A38*60,K38,I38,J38,"")</f>
        <v>2.0724377606793212</v>
      </c>
      <c r="M38">
        <f t="shared" si="13"/>
        <v>0.48252353772603118</v>
      </c>
    </row>
    <row r="39" spans="1:13" x14ac:dyDescent="0.3">
      <c r="A39">
        <v>24</v>
      </c>
      <c r="B39">
        <f>M38-M39</f>
        <v>0.22311724720891218</v>
      </c>
      <c r="C39">
        <f t="shared" si="10"/>
        <v>0.22311724720891218</v>
      </c>
      <c r="D39" t="s">
        <v>34</v>
      </c>
      <c r="E39" t="s">
        <v>19</v>
      </c>
      <c r="F39">
        <v>1</v>
      </c>
      <c r="G39">
        <f>G38+5</f>
        <v>40</v>
      </c>
      <c r="I39">
        <v>2100</v>
      </c>
      <c r="J39" t="s">
        <v>31</v>
      </c>
      <c r="K39">
        <f>AVERAGE(G39:G40)</f>
        <v>42.5</v>
      </c>
      <c r="L39" cm="1">
        <f t="array" ref="L39">STOWA2024_NDJF_T(A39*60,K39,I39,J39,"")</f>
        <v>3.8549566319557198</v>
      </c>
      <c r="M39">
        <f>1/L39</f>
        <v>0.259406290517119</v>
      </c>
    </row>
    <row r="40" spans="1:13" x14ac:dyDescent="0.3">
      <c r="A40">
        <v>24</v>
      </c>
      <c r="B40">
        <f t="shared" ref="B40:B62" si="14">M39-M40</f>
        <v>0.11614593986429808</v>
      </c>
      <c r="C40">
        <f t="shared" si="10"/>
        <v>0.11614593986429808</v>
      </c>
      <c r="D40" t="s">
        <v>34</v>
      </c>
      <c r="E40" t="s">
        <v>19</v>
      </c>
      <c r="F40">
        <v>1</v>
      </c>
      <c r="G40">
        <f t="shared" ref="G40:G63" si="15">G39+5</f>
        <v>45</v>
      </c>
      <c r="I40">
        <v>2100</v>
      </c>
      <c r="J40" t="s">
        <v>31</v>
      </c>
      <c r="K40">
        <f t="shared" ref="K40:K62" si="16">AVERAGE(G40:G41)</f>
        <v>47.5</v>
      </c>
      <c r="L40" cm="1">
        <f t="array" ref="L40">STOWA2024_NDJF_T(A40*60,K40,I40,J40,"")</f>
        <v>6.9802984248126938</v>
      </c>
      <c r="M40">
        <f t="shared" ref="M40:M62" si="17">1/L40</f>
        <v>0.14326035065282092</v>
      </c>
    </row>
    <row r="41" spans="1:13" x14ac:dyDescent="0.3">
      <c r="A41">
        <v>24</v>
      </c>
      <c r="B41">
        <f t="shared" si="14"/>
        <v>6.2167911676592122E-2</v>
      </c>
      <c r="C41">
        <f t="shared" si="10"/>
        <v>6.2167911676592122E-2</v>
      </c>
      <c r="D41" t="s">
        <v>34</v>
      </c>
      <c r="E41" t="s">
        <v>19</v>
      </c>
      <c r="F41">
        <v>1</v>
      </c>
      <c r="G41">
        <f t="shared" si="15"/>
        <v>50</v>
      </c>
      <c r="I41">
        <v>2100</v>
      </c>
      <c r="J41" t="s">
        <v>31</v>
      </c>
      <c r="K41">
        <f t="shared" si="16"/>
        <v>52.5</v>
      </c>
      <c r="L41" cm="1">
        <f t="array" ref="L41">STOWA2024_NDJF_T(A41*60,K41,I41,J41,"")</f>
        <v>12.331605913260756</v>
      </c>
      <c r="M41">
        <f t="shared" si="17"/>
        <v>8.1092438976228795E-2</v>
      </c>
    </row>
    <row r="42" spans="1:13" x14ac:dyDescent="0.3">
      <c r="A42">
        <v>24</v>
      </c>
      <c r="B42">
        <f t="shared" si="14"/>
        <v>3.4135731556422577E-2</v>
      </c>
      <c r="C42">
        <f t="shared" si="10"/>
        <v>3.4135731556422577E-2</v>
      </c>
      <c r="D42" t="s">
        <v>34</v>
      </c>
      <c r="E42" t="s">
        <v>19</v>
      </c>
      <c r="F42">
        <v>1</v>
      </c>
      <c r="G42">
        <f t="shared" si="15"/>
        <v>55</v>
      </c>
      <c r="I42">
        <v>2100</v>
      </c>
      <c r="J42" t="s">
        <v>31</v>
      </c>
      <c r="K42">
        <f t="shared" si="16"/>
        <v>57.5</v>
      </c>
      <c r="L42" cm="1">
        <f t="array" ref="L42">STOWA2024_NDJF_T(A42*60,K42,I42,J42,"")</f>
        <v>21.296212084457238</v>
      </c>
      <c r="M42">
        <f t="shared" si="17"/>
        <v>4.6956707419806218E-2</v>
      </c>
    </row>
    <row r="43" spans="1:13" x14ac:dyDescent="0.3">
      <c r="A43">
        <v>24</v>
      </c>
      <c r="B43">
        <f t="shared" si="14"/>
        <v>1.9190613665846956E-2</v>
      </c>
      <c r="C43">
        <f t="shared" si="10"/>
        <v>1.9190613665846956E-2</v>
      </c>
      <c r="D43" t="s">
        <v>34</v>
      </c>
      <c r="E43" t="s">
        <v>19</v>
      </c>
      <c r="F43">
        <v>1</v>
      </c>
      <c r="G43">
        <f t="shared" si="15"/>
        <v>60</v>
      </c>
      <c r="I43">
        <v>2100</v>
      </c>
      <c r="J43" t="s">
        <v>31</v>
      </c>
      <c r="K43">
        <f t="shared" si="16"/>
        <v>62.5</v>
      </c>
      <c r="L43" cm="1">
        <f t="array" ref="L43">STOWA2024_NDJF_T(A43*60,K43,I43,J43,"")</f>
        <v>36.015148866858759</v>
      </c>
      <c r="M43">
        <f t="shared" si="17"/>
        <v>2.7766093753959262E-2</v>
      </c>
    </row>
    <row r="44" spans="1:13" x14ac:dyDescent="0.3">
      <c r="A44">
        <v>24</v>
      </c>
      <c r="B44">
        <f t="shared" si="14"/>
        <v>1.1025917464775239E-2</v>
      </c>
      <c r="C44">
        <f t="shared" si="10"/>
        <v>1.1025917464775239E-2</v>
      </c>
      <c r="D44" t="s">
        <v>34</v>
      </c>
      <c r="E44" t="s">
        <v>19</v>
      </c>
      <c r="F44">
        <v>1</v>
      </c>
      <c r="G44">
        <f t="shared" si="15"/>
        <v>65</v>
      </c>
      <c r="I44">
        <v>2100</v>
      </c>
      <c r="J44" t="s">
        <v>31</v>
      </c>
      <c r="K44">
        <f t="shared" si="16"/>
        <v>67.5</v>
      </c>
      <c r="L44" cm="1">
        <f t="array" ref="L44">STOWA2024_NDJF_T(A44*60,K44,I44,J44,"")</f>
        <v>59.736527425108953</v>
      </c>
      <c r="M44">
        <f t="shared" si="17"/>
        <v>1.6740176289184023E-2</v>
      </c>
    </row>
    <row r="45" spans="1:13" x14ac:dyDescent="0.3">
      <c r="A45">
        <v>24</v>
      </c>
      <c r="B45">
        <f t="shared" si="14"/>
        <v>6.4638364784498168E-3</v>
      </c>
      <c r="C45">
        <f t="shared" si="10"/>
        <v>6.4638364784498168E-3</v>
      </c>
      <c r="D45" t="s">
        <v>34</v>
      </c>
      <c r="E45" t="s">
        <v>19</v>
      </c>
      <c r="F45">
        <v>1</v>
      </c>
      <c r="G45">
        <f t="shared" si="15"/>
        <v>70</v>
      </c>
      <c r="I45">
        <v>2100</v>
      </c>
      <c r="J45" t="s">
        <v>31</v>
      </c>
      <c r="K45">
        <f t="shared" si="16"/>
        <v>72.5</v>
      </c>
      <c r="L45" cm="1">
        <f t="array" ref="L45">STOWA2024_NDJF_T(A45*60,K45,I45,J45,"")</f>
        <v>97.310912096877587</v>
      </c>
      <c r="M45">
        <f t="shared" si="17"/>
        <v>1.0276339810734206E-2</v>
      </c>
    </row>
    <row r="46" spans="1:13" x14ac:dyDescent="0.3">
      <c r="A46">
        <v>24</v>
      </c>
      <c r="B46">
        <f t="shared" si="14"/>
        <v>3.8612046526207942E-3</v>
      </c>
      <c r="C46">
        <f t="shared" si="10"/>
        <v>3.8612046526207942E-3</v>
      </c>
      <c r="D46" t="s">
        <v>34</v>
      </c>
      <c r="E46" t="s">
        <v>19</v>
      </c>
      <c r="F46">
        <v>1</v>
      </c>
      <c r="G46">
        <f t="shared" si="15"/>
        <v>75</v>
      </c>
      <c r="I46">
        <v>2100</v>
      </c>
      <c r="J46" t="s">
        <v>31</v>
      </c>
      <c r="K46">
        <f t="shared" si="16"/>
        <v>77.5</v>
      </c>
      <c r="L46" cm="1">
        <f t="array" ref="L46">STOWA2024_NDJF_T(A46*60,K46,I46,J46,"")</f>
        <v>155.8813610864099</v>
      </c>
      <c r="M46">
        <f t="shared" si="17"/>
        <v>6.4151351581134119E-3</v>
      </c>
    </row>
    <row r="47" spans="1:13" x14ac:dyDescent="0.3">
      <c r="A47">
        <v>24</v>
      </c>
      <c r="B47">
        <f t="shared" si="14"/>
        <v>2.3471685506471444E-3</v>
      </c>
      <c r="C47">
        <f t="shared" si="10"/>
        <v>2.3471685506471444E-3</v>
      </c>
      <c r="D47" t="s">
        <v>34</v>
      </c>
      <c r="E47" t="s">
        <v>19</v>
      </c>
      <c r="F47">
        <v>1</v>
      </c>
      <c r="G47">
        <f t="shared" si="15"/>
        <v>80</v>
      </c>
      <c r="I47">
        <v>2100</v>
      </c>
      <c r="J47" t="s">
        <v>31</v>
      </c>
      <c r="K47">
        <f t="shared" si="16"/>
        <v>82.5</v>
      </c>
      <c r="L47" cm="1">
        <f t="array" ref="L47">STOWA2024_NDJF_T(A47*60,K47,I47,J47,"")</f>
        <v>245.82306014130481</v>
      </c>
      <c r="M47">
        <f t="shared" si="17"/>
        <v>4.0679666074662675E-3</v>
      </c>
    </row>
    <row r="48" spans="1:13" x14ac:dyDescent="0.3">
      <c r="A48">
        <v>24</v>
      </c>
      <c r="B48">
        <f t="shared" si="14"/>
        <v>1.4502941548852782E-3</v>
      </c>
      <c r="C48">
        <f t="shared" si="10"/>
        <v>1.4502941548852782E-3</v>
      </c>
      <c r="D48" t="s">
        <v>34</v>
      </c>
      <c r="E48" t="s">
        <v>19</v>
      </c>
      <c r="F48">
        <v>1</v>
      </c>
      <c r="G48">
        <f t="shared" si="15"/>
        <v>85</v>
      </c>
      <c r="I48">
        <v>2100</v>
      </c>
      <c r="J48" t="s">
        <v>31</v>
      </c>
      <c r="K48">
        <f t="shared" si="16"/>
        <v>87.5</v>
      </c>
      <c r="L48" cm="1">
        <f t="array" ref="L48">STOWA2024_NDJF_T(A48*60,K48,I48,J48,"")</f>
        <v>382.01876595141368</v>
      </c>
      <c r="M48">
        <f t="shared" si="17"/>
        <v>2.6176724525809893E-3</v>
      </c>
    </row>
    <row r="49" spans="1:13" x14ac:dyDescent="0.3">
      <c r="A49">
        <v>24</v>
      </c>
      <c r="B49">
        <f t="shared" si="14"/>
        <v>9.0992872205073122E-4</v>
      </c>
      <c r="C49">
        <f t="shared" si="10"/>
        <v>9.0992872205073122E-4</v>
      </c>
      <c r="D49" t="s">
        <v>34</v>
      </c>
      <c r="E49" t="s">
        <v>19</v>
      </c>
      <c r="F49">
        <v>1</v>
      </c>
      <c r="G49">
        <f t="shared" si="15"/>
        <v>90</v>
      </c>
      <c r="I49">
        <v>2100</v>
      </c>
      <c r="J49" t="s">
        <v>31</v>
      </c>
      <c r="K49">
        <f t="shared" si="16"/>
        <v>92.5</v>
      </c>
      <c r="L49" cm="1">
        <f t="array" ref="L49">STOWA2024_NDJF_T(A49*60,K49,I49,J49,"")</f>
        <v>585.56795268661176</v>
      </c>
      <c r="M49">
        <f t="shared" si="17"/>
        <v>1.7077437305302581E-3</v>
      </c>
    </row>
    <row r="50" spans="1:13" x14ac:dyDescent="0.3">
      <c r="A50">
        <v>24</v>
      </c>
      <c r="B50">
        <f t="shared" si="14"/>
        <v>5.791363390580625E-4</v>
      </c>
      <c r="C50">
        <f t="shared" si="10"/>
        <v>5.791363390580625E-4</v>
      </c>
      <c r="D50" t="s">
        <v>34</v>
      </c>
      <c r="E50" t="s">
        <v>19</v>
      </c>
      <c r="F50">
        <v>1</v>
      </c>
      <c r="G50">
        <f t="shared" si="15"/>
        <v>95</v>
      </c>
      <c r="I50">
        <v>2100</v>
      </c>
      <c r="J50" t="s">
        <v>31</v>
      </c>
      <c r="K50">
        <f t="shared" si="16"/>
        <v>97.5</v>
      </c>
      <c r="L50" cm="1">
        <f t="array" ref="L50">STOWA2024_NDJF_T(A50*60,K50,I50,J50,"")</f>
        <v>886.04771469338368</v>
      </c>
      <c r="M50">
        <f t="shared" si="17"/>
        <v>1.1286073914721956E-3</v>
      </c>
    </row>
    <row r="51" spans="1:13" x14ac:dyDescent="0.3">
      <c r="A51">
        <v>24</v>
      </c>
      <c r="B51">
        <f t="shared" si="14"/>
        <v>3.7362312246261753E-4</v>
      </c>
      <c r="C51">
        <f t="shared" si="10"/>
        <v>3.7362312246261753E-4</v>
      </c>
      <c r="D51" t="s">
        <v>34</v>
      </c>
      <c r="E51" t="s">
        <v>19</v>
      </c>
      <c r="F51">
        <v>1</v>
      </c>
      <c r="G51">
        <f t="shared" si="15"/>
        <v>100</v>
      </c>
      <c r="I51">
        <v>2100</v>
      </c>
      <c r="J51" t="s">
        <v>31</v>
      </c>
      <c r="K51">
        <f t="shared" si="16"/>
        <v>102.5</v>
      </c>
      <c r="L51" cm="1">
        <f t="array" ref="L51">STOWA2024_NDJF_T(A51*60,K51,I51,J51,"")</f>
        <v>1324.5309088517095</v>
      </c>
      <c r="M51">
        <f t="shared" si="17"/>
        <v>7.5498426900957806E-4</v>
      </c>
    </row>
    <row r="52" spans="1:13" x14ac:dyDescent="0.3">
      <c r="A52">
        <v>24</v>
      </c>
      <c r="B52">
        <f t="shared" si="14"/>
        <v>2.4410864279348526E-4</v>
      </c>
      <c r="C52">
        <f t="shared" si="10"/>
        <v>2.4410864279348526E-4</v>
      </c>
      <c r="D52" t="s">
        <v>34</v>
      </c>
      <c r="E52" t="s">
        <v>19</v>
      </c>
      <c r="F52">
        <v>1</v>
      </c>
      <c r="G52">
        <f t="shared" si="15"/>
        <v>105</v>
      </c>
      <c r="I52">
        <v>2100</v>
      </c>
      <c r="J52" t="s">
        <v>31</v>
      </c>
      <c r="K52">
        <f t="shared" si="16"/>
        <v>107.5</v>
      </c>
      <c r="L52" cm="1">
        <f t="array" ref="L52">STOWA2024_NDJF_T(A52*60,K52,I52,J52,"")</f>
        <v>1957.4235854756062</v>
      </c>
      <c r="M52">
        <f t="shared" si="17"/>
        <v>5.1087562621609281E-4</v>
      </c>
    </row>
    <row r="53" spans="1:13" x14ac:dyDescent="0.3">
      <c r="A53">
        <v>24</v>
      </c>
      <c r="B53">
        <f t="shared" si="14"/>
        <v>1.614180096614557E-4</v>
      </c>
      <c r="C53">
        <f t="shared" si="10"/>
        <v>1.614180096614557E-4</v>
      </c>
      <c r="D53" t="s">
        <v>34</v>
      </c>
      <c r="E53" t="s">
        <v>19</v>
      </c>
      <c r="F53">
        <v>1</v>
      </c>
      <c r="G53">
        <f t="shared" si="15"/>
        <v>110</v>
      </c>
      <c r="I53">
        <v>2100</v>
      </c>
      <c r="J53" t="s">
        <v>31</v>
      </c>
      <c r="K53">
        <f t="shared" si="16"/>
        <v>112.5</v>
      </c>
      <c r="L53" cm="1">
        <f t="array" ref="L53">STOWA2024_NDJF_T(A53*60,K53,I53,J53,"")</f>
        <v>2861.5773490907777</v>
      </c>
      <c r="M53">
        <f t="shared" si="17"/>
        <v>3.4945761655463711E-4</v>
      </c>
    </row>
    <row r="54" spans="1:13" x14ac:dyDescent="0.3">
      <c r="A54">
        <v>24</v>
      </c>
      <c r="B54">
        <f t="shared" si="14"/>
        <v>1.0795680463878503E-4</v>
      </c>
      <c r="C54">
        <f t="shared" si="10"/>
        <v>1.0795680463878503E-4</v>
      </c>
      <c r="D54" t="s">
        <v>34</v>
      </c>
      <c r="E54" t="s">
        <v>19</v>
      </c>
      <c r="F54">
        <v>1</v>
      </c>
      <c r="G54">
        <f t="shared" si="15"/>
        <v>115</v>
      </c>
      <c r="I54">
        <v>2100</v>
      </c>
      <c r="J54" t="s">
        <v>31</v>
      </c>
      <c r="K54">
        <f t="shared" si="16"/>
        <v>117.5</v>
      </c>
      <c r="L54" cm="1">
        <f t="array" ref="L54">STOWA2024_NDJF_T(A54*60,K54,I54,J54,"")</f>
        <v>4140.7728283267115</v>
      </c>
      <c r="M54">
        <f t="shared" si="17"/>
        <v>2.4150081191585208E-4</v>
      </c>
    </row>
    <row r="55" spans="1:13" x14ac:dyDescent="0.3">
      <c r="A55">
        <v>24</v>
      </c>
      <c r="B55">
        <f t="shared" si="14"/>
        <v>7.2977055885948405E-5</v>
      </c>
      <c r="C55">
        <f t="shared" si="10"/>
        <v>7.2977055885948405E-5</v>
      </c>
      <c r="D55" t="s">
        <v>34</v>
      </c>
      <c r="E55" t="s">
        <v>19</v>
      </c>
      <c r="F55">
        <v>1</v>
      </c>
      <c r="G55">
        <f t="shared" si="15"/>
        <v>120</v>
      </c>
      <c r="I55">
        <v>2100</v>
      </c>
      <c r="J55" t="s">
        <v>31</v>
      </c>
      <c r="K55">
        <f t="shared" si="16"/>
        <v>122.5</v>
      </c>
      <c r="L55" cm="1">
        <f t="array" ref="L55">STOWA2024_NDJF_T(A55*60,K55,I55,J55,"")</f>
        <v>5933.8815105839149</v>
      </c>
      <c r="M55">
        <f t="shared" si="17"/>
        <v>1.6852375602990368E-4</v>
      </c>
    </row>
    <row r="56" spans="1:13" x14ac:dyDescent="0.3">
      <c r="A56">
        <v>24</v>
      </c>
      <c r="B56">
        <f t="shared" si="14"/>
        <v>4.9836883661131371E-5</v>
      </c>
      <c r="C56">
        <f t="shared" si="10"/>
        <v>4.9836883661131371E-5</v>
      </c>
      <c r="D56" t="s">
        <v>34</v>
      </c>
      <c r="E56" t="s">
        <v>19</v>
      </c>
      <c r="F56">
        <v>1</v>
      </c>
      <c r="G56">
        <f t="shared" si="15"/>
        <v>125</v>
      </c>
      <c r="I56">
        <v>2100</v>
      </c>
      <c r="J56" t="s">
        <v>31</v>
      </c>
      <c r="K56">
        <f t="shared" si="16"/>
        <v>127.5</v>
      </c>
      <c r="L56" cm="1">
        <f t="array" ref="L56">STOWA2024_NDJF_T(A56*60,K56,I56,J56,"")</f>
        <v>8425.531653516804</v>
      </c>
      <c r="M56">
        <f t="shared" si="17"/>
        <v>1.1868687236877231E-4</v>
      </c>
    </row>
    <row r="57" spans="1:13" x14ac:dyDescent="0.3">
      <c r="A57">
        <v>24</v>
      </c>
      <c r="B57">
        <f t="shared" si="14"/>
        <v>3.4363709049886645E-5</v>
      </c>
      <c r="C57">
        <f t="shared" si="10"/>
        <v>3.4363709049886645E-5</v>
      </c>
      <c r="D57" t="s">
        <v>34</v>
      </c>
      <c r="E57" t="s">
        <v>19</v>
      </c>
      <c r="F57">
        <v>1</v>
      </c>
      <c r="G57">
        <f t="shared" si="15"/>
        <v>130</v>
      </c>
      <c r="I57">
        <v>2100</v>
      </c>
      <c r="J57" t="s">
        <v>31</v>
      </c>
      <c r="K57">
        <f t="shared" si="16"/>
        <v>132.5</v>
      </c>
      <c r="L57" cm="1">
        <f t="array" ref="L57">STOWA2024_NDJF_T(A57*60,K57,I57,J57,"")</f>
        <v>11859.137639539103</v>
      </c>
      <c r="M57">
        <f t="shared" si="17"/>
        <v>8.4323163318885663E-5</v>
      </c>
    </row>
    <row r="58" spans="1:13" x14ac:dyDescent="0.3">
      <c r="A58">
        <v>24</v>
      </c>
      <c r="B58">
        <f t="shared" si="14"/>
        <v>2.3914088920928172E-5</v>
      </c>
      <c r="C58">
        <f t="shared" si="10"/>
        <v>2.3914088920928172E-5</v>
      </c>
      <c r="D58" t="s">
        <v>34</v>
      </c>
      <c r="E58" t="s">
        <v>19</v>
      </c>
      <c r="F58">
        <v>1</v>
      </c>
      <c r="G58">
        <f t="shared" si="15"/>
        <v>135</v>
      </c>
      <c r="I58">
        <v>2100</v>
      </c>
      <c r="J58" t="s">
        <v>31</v>
      </c>
      <c r="K58">
        <f t="shared" si="16"/>
        <v>137.5</v>
      </c>
      <c r="L58" cm="1">
        <f t="array" ref="L58">STOWA2024_NDJF_T(A58*60,K58,I58,J58,"")</f>
        <v>16553.804374029794</v>
      </c>
      <c r="M58">
        <f t="shared" si="17"/>
        <v>6.0409074397957491E-5</v>
      </c>
    </row>
    <row r="59" spans="1:13" x14ac:dyDescent="0.3">
      <c r="A59">
        <v>24</v>
      </c>
      <c r="B59">
        <f t="shared" si="14"/>
        <v>1.6787621427328175E-5</v>
      </c>
      <c r="C59">
        <f t="shared" si="10"/>
        <v>1.6787621427328175E-5</v>
      </c>
      <c r="D59" t="s">
        <v>34</v>
      </c>
      <c r="E59" t="s">
        <v>19</v>
      </c>
      <c r="F59">
        <v>1</v>
      </c>
      <c r="G59">
        <f t="shared" si="15"/>
        <v>140</v>
      </c>
      <c r="I59">
        <v>2100</v>
      </c>
      <c r="J59" t="s">
        <v>31</v>
      </c>
      <c r="K59">
        <f t="shared" si="16"/>
        <v>142.5</v>
      </c>
      <c r="L59" cm="1">
        <f t="array" ref="L59">STOWA2024_NDJF_T(A59*60,K59,I59,J59,"")</f>
        <v>22924.500031516793</v>
      </c>
      <c r="M59">
        <f t="shared" si="17"/>
        <v>4.3621452970629316E-5</v>
      </c>
    </row>
    <row r="60" spans="1:13" x14ac:dyDescent="0.3">
      <c r="A60">
        <v>24</v>
      </c>
      <c r="B60">
        <f t="shared" si="14"/>
        <v>1.1883354752196343E-5</v>
      </c>
      <c r="C60">
        <f t="shared" si="10"/>
        <v>1.1883354752196343E-5</v>
      </c>
      <c r="D60" t="s">
        <v>34</v>
      </c>
      <c r="E60" t="s">
        <v>19</v>
      </c>
      <c r="F60">
        <v>1</v>
      </c>
      <c r="G60">
        <f t="shared" si="15"/>
        <v>145</v>
      </c>
      <c r="I60">
        <v>2100</v>
      </c>
      <c r="J60" t="s">
        <v>31</v>
      </c>
      <c r="K60">
        <f t="shared" si="16"/>
        <v>147.5</v>
      </c>
      <c r="L60" cm="1">
        <f t="array" ref="L60">STOWA2024_NDJF_T(A60*60,K60,I60,J60,"")</f>
        <v>31507.874010523297</v>
      </c>
      <c r="M60">
        <f t="shared" si="17"/>
        <v>3.1738098218432973E-5</v>
      </c>
    </row>
    <row r="61" spans="1:13" x14ac:dyDescent="0.3">
      <c r="A61">
        <v>24</v>
      </c>
      <c r="B61">
        <f t="shared" si="14"/>
        <v>8.4787091149095318E-6</v>
      </c>
      <c r="C61">
        <f t="shared" si="10"/>
        <v>8.4787091149095318E-6</v>
      </c>
      <c r="D61" t="s">
        <v>34</v>
      </c>
      <c r="E61" t="s">
        <v>19</v>
      </c>
      <c r="F61">
        <v>1</v>
      </c>
      <c r="G61">
        <f t="shared" si="15"/>
        <v>150</v>
      </c>
      <c r="I61">
        <v>2100</v>
      </c>
      <c r="J61" t="s">
        <v>31</v>
      </c>
      <c r="K61">
        <f t="shared" si="16"/>
        <v>152.5</v>
      </c>
      <c r="L61" cm="1">
        <f t="array" ref="L61">STOWA2024_NDJF_T(A61*60,K61,I61,J61,"")</f>
        <v>42993.390563663401</v>
      </c>
      <c r="M61">
        <f t="shared" si="17"/>
        <v>2.3259389103523441E-5</v>
      </c>
    </row>
    <row r="62" spans="1:13" x14ac:dyDescent="0.3">
      <c r="A62">
        <v>24</v>
      </c>
      <c r="B62">
        <f t="shared" si="14"/>
        <v>6.0958208773548242E-6</v>
      </c>
      <c r="C62">
        <f t="shared" si="10"/>
        <v>6.0958208773548242E-6</v>
      </c>
      <c r="D62" t="s">
        <v>34</v>
      </c>
      <c r="E62" t="s">
        <v>19</v>
      </c>
      <c r="F62">
        <v>1</v>
      </c>
      <c r="G62">
        <f t="shared" si="15"/>
        <v>155</v>
      </c>
      <c r="I62">
        <v>2100</v>
      </c>
      <c r="J62" t="s">
        <v>31</v>
      </c>
      <c r="K62">
        <f t="shared" si="16"/>
        <v>157.5</v>
      </c>
      <c r="L62" cm="1">
        <f t="array" ref="L62">STOWA2024_NDJF_T(A62*60,K62,I62,J62,"")</f>
        <v>58262.94316092963</v>
      </c>
      <c r="M62">
        <f t="shared" si="17"/>
        <v>1.7163568226168617E-5</v>
      </c>
    </row>
    <row r="63" spans="1:13" x14ac:dyDescent="0.3">
      <c r="A63">
        <v>24</v>
      </c>
      <c r="B63" s="1">
        <f>M62</f>
        <v>1.7163568226168617E-5</v>
      </c>
      <c r="C63">
        <f t="shared" si="10"/>
        <v>1.7163568226168617E-5</v>
      </c>
      <c r="D63" t="s">
        <v>34</v>
      </c>
      <c r="E63" t="s">
        <v>19</v>
      </c>
      <c r="F63">
        <v>1</v>
      </c>
      <c r="G63">
        <f t="shared" si="15"/>
        <v>160</v>
      </c>
      <c r="I63">
        <v>2100</v>
      </c>
      <c r="J63" t="s">
        <v>31</v>
      </c>
      <c r="K63" s="1">
        <v>999</v>
      </c>
      <c r="L63" cm="1">
        <f t="array" ref="L63">STOWA2024_NDJF_T(A63*60,K63,I63,J63,"")</f>
        <v>91477893260704.984</v>
      </c>
      <c r="M63">
        <f>1/L63</f>
        <v>1.0931602864421863E-14</v>
      </c>
    </row>
    <row r="64" spans="1:13" x14ac:dyDescent="0.3">
      <c r="A64">
        <v>48</v>
      </c>
      <c r="B64" s="1">
        <f>365.25*24/A64 - M64</f>
        <v>155.94197955006669</v>
      </c>
      <c r="C64">
        <f>B64</f>
        <v>155.94197955006669</v>
      </c>
      <c r="D64" t="s">
        <v>34</v>
      </c>
      <c r="E64" t="s">
        <v>19</v>
      </c>
      <c r="F64">
        <v>1</v>
      </c>
      <c r="G64">
        <v>10</v>
      </c>
      <c r="I64">
        <v>2100</v>
      </c>
      <c r="J64" t="s">
        <v>31</v>
      </c>
      <c r="K64" s="1">
        <v>12.5</v>
      </c>
      <c r="L64" cm="1">
        <f t="array" ref="L64">STOWA2024_NDJF_T(A64*60,K64,I64,J64,"")</f>
        <v>3.747701658724694E-2</v>
      </c>
      <c r="M64">
        <f>1/L64</f>
        <v>26.683020449933309</v>
      </c>
    </row>
    <row r="65" spans="1:13" x14ac:dyDescent="0.3">
      <c r="A65">
        <v>48</v>
      </c>
      <c r="B65">
        <f t="shared" ref="B65:B69" si="18">M64-M65</f>
        <v>12.070107131745306</v>
      </c>
      <c r="C65">
        <f t="shared" ref="C65:C94" si="19">B65</f>
        <v>12.070107131745306</v>
      </c>
      <c r="D65" t="s">
        <v>34</v>
      </c>
      <c r="E65" t="s">
        <v>19</v>
      </c>
      <c r="F65">
        <v>1</v>
      </c>
      <c r="G65">
        <f t="shared" ref="G65:G69" si="20">G64+5</f>
        <v>15</v>
      </c>
      <c r="I65">
        <v>2100</v>
      </c>
      <c r="J65" t="s">
        <v>31</v>
      </c>
      <c r="K65">
        <f t="shared" ref="K65:K69" si="21">AVERAGE(G65:G66)</f>
        <v>17.5</v>
      </c>
      <c r="L65" cm="1">
        <f t="array" ref="L65">STOWA2024_NDJF_T(A65*60,K65,I65,J65,"")</f>
        <v>6.8432623818780014E-2</v>
      </c>
      <c r="M65">
        <f t="shared" ref="M65:M69" si="22">1/L65</f>
        <v>14.612913318188003</v>
      </c>
    </row>
    <row r="66" spans="1:13" x14ac:dyDescent="0.3">
      <c r="A66">
        <v>48</v>
      </c>
      <c r="B66">
        <f t="shared" si="18"/>
        <v>6.4514641847811731</v>
      </c>
      <c r="C66">
        <f t="shared" si="19"/>
        <v>6.4514641847811731</v>
      </c>
      <c r="D66" t="s">
        <v>34</v>
      </c>
      <c r="E66" t="s">
        <v>19</v>
      </c>
      <c r="F66">
        <v>1</v>
      </c>
      <c r="G66">
        <f t="shared" si="20"/>
        <v>20</v>
      </c>
      <c r="I66">
        <v>2100</v>
      </c>
      <c r="J66" t="s">
        <v>31</v>
      </c>
      <c r="K66">
        <f t="shared" si="21"/>
        <v>22.5</v>
      </c>
      <c r="L66" cm="1">
        <f t="array" ref="L66">STOWA2024_NDJF_T(A66*60,K66,I66,J66,"")</f>
        <v>0.12252726000665161</v>
      </c>
      <c r="M66">
        <f t="shared" si="22"/>
        <v>8.1614491334068298</v>
      </c>
    </row>
    <row r="67" spans="1:13" x14ac:dyDescent="0.3">
      <c r="A67">
        <v>48</v>
      </c>
      <c r="B67">
        <f t="shared" si="18"/>
        <v>3.518473392882643</v>
      </c>
      <c r="C67">
        <f t="shared" si="19"/>
        <v>3.518473392882643</v>
      </c>
      <c r="D67" t="s">
        <v>34</v>
      </c>
      <c r="E67" t="s">
        <v>19</v>
      </c>
      <c r="F67">
        <v>1</v>
      </c>
      <c r="G67">
        <f t="shared" si="20"/>
        <v>25</v>
      </c>
      <c r="I67">
        <v>2100</v>
      </c>
      <c r="J67" t="s">
        <v>31</v>
      </c>
      <c r="K67">
        <f t="shared" si="21"/>
        <v>27.5</v>
      </c>
      <c r="L67" cm="1">
        <f t="array" ref="L67">STOWA2024_NDJF_T(A67*60,K67,I67,J67,"")</f>
        <v>0.21537911371621793</v>
      </c>
      <c r="M67">
        <f t="shared" si="22"/>
        <v>4.6429757405241867</v>
      </c>
    </row>
    <row r="68" spans="1:13" x14ac:dyDescent="0.3">
      <c r="A68">
        <v>48</v>
      </c>
      <c r="B68">
        <f t="shared" si="18"/>
        <v>1.955658267905815</v>
      </c>
      <c r="C68">
        <f t="shared" si="19"/>
        <v>1.955658267905815</v>
      </c>
      <c r="D68" t="s">
        <v>34</v>
      </c>
      <c r="E68" t="s">
        <v>19</v>
      </c>
      <c r="F68">
        <v>1</v>
      </c>
      <c r="G68">
        <f t="shared" si="20"/>
        <v>30</v>
      </c>
      <c r="I68">
        <v>2100</v>
      </c>
      <c r="J68" t="s">
        <v>31</v>
      </c>
      <c r="K68">
        <f t="shared" si="21"/>
        <v>32.5</v>
      </c>
      <c r="L68" cm="1">
        <f t="array" ref="L68">STOWA2024_NDJF_T(A68*60,K68,I68,J68,"")</f>
        <v>0.37211829647565087</v>
      </c>
      <c r="M68">
        <f t="shared" si="22"/>
        <v>2.6873174726183717</v>
      </c>
    </row>
    <row r="69" spans="1:13" x14ac:dyDescent="0.3">
      <c r="A69">
        <v>48</v>
      </c>
      <c r="B69">
        <f t="shared" si="18"/>
        <v>1.1063879568159551</v>
      </c>
      <c r="C69">
        <f t="shared" si="19"/>
        <v>1.1063879568159551</v>
      </c>
      <c r="D69" t="s">
        <v>34</v>
      </c>
      <c r="E69" t="s">
        <v>19</v>
      </c>
      <c r="F69">
        <v>1</v>
      </c>
      <c r="G69">
        <f t="shared" si="20"/>
        <v>35</v>
      </c>
      <c r="I69">
        <v>2100</v>
      </c>
      <c r="J69" t="s">
        <v>31</v>
      </c>
      <c r="K69">
        <f t="shared" si="21"/>
        <v>37.5</v>
      </c>
      <c r="L69" cm="1">
        <f t="array" ref="L69">STOWA2024_NDJF_T(A69*60,K69,I69,J69,"")</f>
        <v>0.63253926883162781</v>
      </c>
      <c r="M69">
        <f t="shared" si="22"/>
        <v>1.5809295158024166</v>
      </c>
    </row>
    <row r="70" spans="1:13" x14ac:dyDescent="0.3">
      <c r="A70">
        <v>48</v>
      </c>
      <c r="B70">
        <f>M69-M70</f>
        <v>0.63643885967487446</v>
      </c>
      <c r="C70">
        <f t="shared" si="19"/>
        <v>0.63643885967487446</v>
      </c>
      <c r="D70" t="s">
        <v>34</v>
      </c>
      <c r="E70" t="s">
        <v>19</v>
      </c>
      <c r="F70">
        <v>1</v>
      </c>
      <c r="G70">
        <f>G69+5</f>
        <v>40</v>
      </c>
      <c r="I70">
        <v>2100</v>
      </c>
      <c r="J70" t="s">
        <v>31</v>
      </c>
      <c r="K70">
        <f>AVERAGE(G70:G71)</f>
        <v>42.5</v>
      </c>
      <c r="L70" cm="1">
        <f t="array" ref="L70">STOWA2024_NDJF_T(A70*60,K70,I70,J70,"")</f>
        <v>1.0587717236929044</v>
      </c>
      <c r="M70">
        <f>1/L70</f>
        <v>0.94449065612754213</v>
      </c>
    </row>
    <row r="71" spans="1:13" x14ac:dyDescent="0.3">
      <c r="A71">
        <v>48</v>
      </c>
      <c r="B71">
        <f t="shared" ref="B71:B93" si="23">M70-M71</f>
        <v>0.37206971399946343</v>
      </c>
      <c r="C71">
        <f t="shared" si="19"/>
        <v>0.37206971399946343</v>
      </c>
      <c r="D71" t="s">
        <v>34</v>
      </c>
      <c r="E71" t="s">
        <v>19</v>
      </c>
      <c r="F71">
        <v>1</v>
      </c>
      <c r="G71">
        <f t="shared" ref="G71:G94" si="24">G70+5</f>
        <v>45</v>
      </c>
      <c r="I71">
        <v>2100</v>
      </c>
      <c r="J71" t="s">
        <v>31</v>
      </c>
      <c r="K71">
        <f t="shared" ref="K71:K93" si="25">AVERAGE(G71:G72)</f>
        <v>47.5</v>
      </c>
      <c r="L71" cm="1">
        <f t="array" ref="L71">STOWA2024_NDJF_T(A71*60,K71,I71,J71,"")</f>
        <v>1.7469661334931574</v>
      </c>
      <c r="M71">
        <f t="shared" ref="M71:M93" si="26">1/L71</f>
        <v>0.5724209421280787</v>
      </c>
    </row>
    <row r="72" spans="1:13" x14ac:dyDescent="0.3">
      <c r="A72">
        <v>48</v>
      </c>
      <c r="B72">
        <f t="shared" si="23"/>
        <v>0.22073155699115804</v>
      </c>
      <c r="C72">
        <f t="shared" si="19"/>
        <v>0.22073155699115804</v>
      </c>
      <c r="D72" t="s">
        <v>34</v>
      </c>
      <c r="E72" t="s">
        <v>19</v>
      </c>
      <c r="F72">
        <v>1</v>
      </c>
      <c r="G72">
        <f t="shared" si="24"/>
        <v>50</v>
      </c>
      <c r="I72">
        <v>2100</v>
      </c>
      <c r="J72" t="s">
        <v>31</v>
      </c>
      <c r="K72">
        <f t="shared" si="25"/>
        <v>52.5</v>
      </c>
      <c r="L72" cm="1">
        <f t="array" ref="L72">STOWA2024_NDJF_T(A72*60,K72,I72,J72,"")</f>
        <v>2.8434182044211465</v>
      </c>
      <c r="M72">
        <f t="shared" si="26"/>
        <v>0.35168938513692066</v>
      </c>
    </row>
    <row r="73" spans="1:13" x14ac:dyDescent="0.3">
      <c r="A73">
        <v>48</v>
      </c>
      <c r="B73">
        <f t="shared" si="23"/>
        <v>0.13280160712065048</v>
      </c>
      <c r="C73">
        <f t="shared" si="19"/>
        <v>0.13280160712065048</v>
      </c>
      <c r="D73" t="s">
        <v>34</v>
      </c>
      <c r="E73" t="s">
        <v>19</v>
      </c>
      <c r="F73">
        <v>1</v>
      </c>
      <c r="G73">
        <f t="shared" si="24"/>
        <v>55</v>
      </c>
      <c r="I73">
        <v>2100</v>
      </c>
      <c r="J73" t="s">
        <v>31</v>
      </c>
      <c r="K73">
        <f t="shared" si="25"/>
        <v>57.5</v>
      </c>
      <c r="L73" cm="1">
        <f t="array" ref="L73">STOWA2024_NDJF_T(A73*60,K73,I73,J73,"")</f>
        <v>4.5685511044187619</v>
      </c>
      <c r="M73">
        <f t="shared" si="26"/>
        <v>0.21888777801627018</v>
      </c>
    </row>
    <row r="74" spans="1:13" x14ac:dyDescent="0.3">
      <c r="A74">
        <v>48</v>
      </c>
      <c r="B74">
        <f t="shared" si="23"/>
        <v>8.0971861944740736E-2</v>
      </c>
      <c r="C74">
        <f t="shared" si="19"/>
        <v>8.0971861944740736E-2</v>
      </c>
      <c r="D74" t="s">
        <v>34</v>
      </c>
      <c r="E74" t="s">
        <v>19</v>
      </c>
      <c r="F74">
        <v>1</v>
      </c>
      <c r="G74">
        <f t="shared" si="24"/>
        <v>60</v>
      </c>
      <c r="I74">
        <v>2100</v>
      </c>
      <c r="J74" t="s">
        <v>31</v>
      </c>
      <c r="K74">
        <f t="shared" si="25"/>
        <v>62.5</v>
      </c>
      <c r="L74" cm="1">
        <f t="array" ref="L74">STOWA2024_NDJF_T(A74*60,K74,I74,J74,"")</f>
        <v>7.2507947486014208</v>
      </c>
      <c r="M74">
        <f t="shared" si="26"/>
        <v>0.13791591607152945</v>
      </c>
    </row>
    <row r="75" spans="1:13" x14ac:dyDescent="0.3">
      <c r="A75">
        <v>48</v>
      </c>
      <c r="B75">
        <f t="shared" si="23"/>
        <v>5.0001843295006454E-2</v>
      </c>
      <c r="C75">
        <f t="shared" si="19"/>
        <v>5.0001843295006454E-2</v>
      </c>
      <c r="D75" t="s">
        <v>34</v>
      </c>
      <c r="E75" t="s">
        <v>19</v>
      </c>
      <c r="F75">
        <v>1</v>
      </c>
      <c r="G75">
        <f t="shared" si="24"/>
        <v>65</v>
      </c>
      <c r="I75">
        <v>2100</v>
      </c>
      <c r="J75" t="s">
        <v>31</v>
      </c>
      <c r="K75">
        <f t="shared" si="25"/>
        <v>67.5</v>
      </c>
      <c r="L75" cm="1">
        <f t="array" ref="L75">STOWA2024_NDJF_T(A75*60,K75,I75,J75,"")</f>
        <v>11.374743182948578</v>
      </c>
      <c r="M75">
        <f t="shared" si="26"/>
        <v>8.7914072776522995E-2</v>
      </c>
    </row>
    <row r="76" spans="1:13" x14ac:dyDescent="0.3">
      <c r="A76">
        <v>48</v>
      </c>
      <c r="B76">
        <f t="shared" si="23"/>
        <v>3.1248173601925763E-2</v>
      </c>
      <c r="C76">
        <f t="shared" si="19"/>
        <v>3.1248173601925763E-2</v>
      </c>
      <c r="D76" t="s">
        <v>34</v>
      </c>
      <c r="E76" t="s">
        <v>19</v>
      </c>
      <c r="F76">
        <v>1</v>
      </c>
      <c r="G76">
        <f t="shared" si="24"/>
        <v>70</v>
      </c>
      <c r="I76">
        <v>2100</v>
      </c>
      <c r="J76" t="s">
        <v>31</v>
      </c>
      <c r="K76">
        <f t="shared" si="25"/>
        <v>72.5</v>
      </c>
      <c r="L76" cm="1">
        <f t="array" ref="L76">STOWA2024_NDJF_T(A76*60,K76,I76,J76,"")</f>
        <v>17.647297838137725</v>
      </c>
      <c r="M76">
        <f t="shared" si="26"/>
        <v>5.6665899174597231E-2</v>
      </c>
    </row>
    <row r="77" spans="1:13" x14ac:dyDescent="0.3">
      <c r="A77">
        <v>48</v>
      </c>
      <c r="B77">
        <f t="shared" si="23"/>
        <v>1.9754739760825799E-2</v>
      </c>
      <c r="C77">
        <f t="shared" si="19"/>
        <v>1.9754739760825799E-2</v>
      </c>
      <c r="D77" t="s">
        <v>34</v>
      </c>
      <c r="E77" t="s">
        <v>19</v>
      </c>
      <c r="F77">
        <v>1</v>
      </c>
      <c r="G77">
        <f t="shared" si="24"/>
        <v>75</v>
      </c>
      <c r="I77">
        <v>2100</v>
      </c>
      <c r="J77" t="s">
        <v>31</v>
      </c>
      <c r="K77">
        <f t="shared" si="25"/>
        <v>77.5</v>
      </c>
      <c r="L77" cm="1">
        <f t="array" ref="L77">STOWA2024_NDJF_T(A77*60,K77,I77,J77,"")</f>
        <v>27.092077731562757</v>
      </c>
      <c r="M77">
        <f t="shared" si="26"/>
        <v>3.6911159413771433E-2</v>
      </c>
    </row>
    <row r="78" spans="1:13" x14ac:dyDescent="0.3">
      <c r="A78">
        <v>48</v>
      </c>
      <c r="B78">
        <f t="shared" si="23"/>
        <v>1.2625087542014923E-2</v>
      </c>
      <c r="C78">
        <f t="shared" si="19"/>
        <v>1.2625087542014923E-2</v>
      </c>
      <c r="D78" t="s">
        <v>34</v>
      </c>
      <c r="E78" t="s">
        <v>19</v>
      </c>
      <c r="F78">
        <v>1</v>
      </c>
      <c r="G78">
        <f t="shared" si="24"/>
        <v>80</v>
      </c>
      <c r="I78">
        <v>2100</v>
      </c>
      <c r="J78" t="s">
        <v>31</v>
      </c>
      <c r="K78">
        <f t="shared" si="25"/>
        <v>82.5</v>
      </c>
      <c r="L78" cm="1">
        <f t="array" ref="L78">STOWA2024_NDJF_T(A78*60,K78,I78,J78,"")</f>
        <v>41.175864309408972</v>
      </c>
      <c r="M78">
        <f t="shared" si="26"/>
        <v>2.428607187175651E-2</v>
      </c>
    </row>
    <row r="79" spans="1:13" x14ac:dyDescent="0.3">
      <c r="A79">
        <v>48</v>
      </c>
      <c r="B79">
        <f t="shared" si="23"/>
        <v>8.1527075349804093E-3</v>
      </c>
      <c r="C79">
        <f t="shared" si="19"/>
        <v>8.1527075349804093E-3</v>
      </c>
      <c r="D79" t="s">
        <v>34</v>
      </c>
      <c r="E79" t="s">
        <v>19</v>
      </c>
      <c r="F79">
        <v>1</v>
      </c>
      <c r="G79">
        <f t="shared" si="24"/>
        <v>85</v>
      </c>
      <c r="I79">
        <v>2100</v>
      </c>
      <c r="J79" t="s">
        <v>31</v>
      </c>
      <c r="K79">
        <f t="shared" si="25"/>
        <v>87.5</v>
      </c>
      <c r="L79" cm="1">
        <f t="array" ref="L79">STOWA2024_NDJF_T(A79*60,K79,I79,J79,"")</f>
        <v>61.983351960910845</v>
      </c>
      <c r="M79">
        <f t="shared" si="26"/>
        <v>1.6133364336776101E-2</v>
      </c>
    </row>
    <row r="80" spans="1:13" x14ac:dyDescent="0.3">
      <c r="A80">
        <v>48</v>
      </c>
      <c r="B80">
        <f t="shared" si="23"/>
        <v>5.3172894954017919E-3</v>
      </c>
      <c r="C80">
        <f t="shared" si="19"/>
        <v>5.3172894954017919E-3</v>
      </c>
      <c r="D80" t="s">
        <v>34</v>
      </c>
      <c r="E80" t="s">
        <v>19</v>
      </c>
      <c r="F80">
        <v>1</v>
      </c>
      <c r="G80">
        <f t="shared" si="24"/>
        <v>90</v>
      </c>
      <c r="I80">
        <v>2100</v>
      </c>
      <c r="J80" t="s">
        <v>31</v>
      </c>
      <c r="K80">
        <f t="shared" si="25"/>
        <v>92.5</v>
      </c>
      <c r="L80" cm="1">
        <f t="array" ref="L80">STOWA2024_NDJF_T(A80*60,K80,I80,J80,"")</f>
        <v>92.45498155899763</v>
      </c>
      <c r="M80">
        <f t="shared" si="26"/>
        <v>1.0816074841374309E-2</v>
      </c>
    </row>
    <row r="81" spans="1:13" x14ac:dyDescent="0.3">
      <c r="A81">
        <v>48</v>
      </c>
      <c r="B81">
        <f t="shared" si="23"/>
        <v>3.5010243336889256E-3</v>
      </c>
      <c r="C81">
        <f t="shared" si="19"/>
        <v>3.5010243336889256E-3</v>
      </c>
      <c r="D81" t="s">
        <v>34</v>
      </c>
      <c r="E81" t="s">
        <v>19</v>
      </c>
      <c r="F81">
        <v>1</v>
      </c>
      <c r="G81">
        <f t="shared" si="24"/>
        <v>95</v>
      </c>
      <c r="I81">
        <v>2100</v>
      </c>
      <c r="J81" t="s">
        <v>31</v>
      </c>
      <c r="K81">
        <f t="shared" si="25"/>
        <v>97.5</v>
      </c>
      <c r="L81" cm="1">
        <f t="array" ref="L81">STOWA2024_NDJF_T(A81*60,K81,I81,J81,"")</f>
        <v>136.7044559636839</v>
      </c>
      <c r="M81">
        <f t="shared" si="26"/>
        <v>7.3150505076853833E-3</v>
      </c>
    </row>
    <row r="82" spans="1:13" x14ac:dyDescent="0.3">
      <c r="A82">
        <v>48</v>
      </c>
      <c r="B82">
        <f t="shared" si="23"/>
        <v>2.3261490868021137E-3</v>
      </c>
      <c r="C82">
        <f t="shared" si="19"/>
        <v>2.3261490868021137E-3</v>
      </c>
      <c r="D82" t="s">
        <v>34</v>
      </c>
      <c r="E82" t="s">
        <v>19</v>
      </c>
      <c r="F82">
        <v>1</v>
      </c>
      <c r="G82">
        <f t="shared" si="24"/>
        <v>100</v>
      </c>
      <c r="I82">
        <v>2100</v>
      </c>
      <c r="J82" t="s">
        <v>31</v>
      </c>
      <c r="K82">
        <f t="shared" si="25"/>
        <v>102.5</v>
      </c>
      <c r="L82" cm="1">
        <f t="array" ref="L82">STOWA2024_NDJF_T(A82*60,K82,I82,J82,"")</f>
        <v>200.44493078457202</v>
      </c>
      <c r="M82">
        <f t="shared" si="26"/>
        <v>4.9889014208832697E-3</v>
      </c>
    </row>
    <row r="83" spans="1:13" x14ac:dyDescent="0.3">
      <c r="A83">
        <v>48</v>
      </c>
      <c r="B83">
        <f t="shared" si="23"/>
        <v>1.559014705058784E-3</v>
      </c>
      <c r="C83">
        <f t="shared" si="19"/>
        <v>1.559014705058784E-3</v>
      </c>
      <c r="D83" t="s">
        <v>34</v>
      </c>
      <c r="E83" t="s">
        <v>19</v>
      </c>
      <c r="F83">
        <v>1</v>
      </c>
      <c r="G83">
        <f t="shared" si="24"/>
        <v>105</v>
      </c>
      <c r="I83">
        <v>2100</v>
      </c>
      <c r="J83" t="s">
        <v>31</v>
      </c>
      <c r="K83">
        <f t="shared" si="25"/>
        <v>107.5</v>
      </c>
      <c r="L83" cm="1">
        <f t="array" ref="L83">STOWA2024_NDJF_T(A83*60,K83,I83,J83,"")</f>
        <v>291.5548188184452</v>
      </c>
      <c r="M83">
        <f t="shared" si="26"/>
        <v>3.4298867158244857E-3</v>
      </c>
    </row>
    <row r="84" spans="1:13" x14ac:dyDescent="0.3">
      <c r="A84">
        <v>48</v>
      </c>
      <c r="B84">
        <f t="shared" si="23"/>
        <v>1.0536012080935649E-3</v>
      </c>
      <c r="C84">
        <f t="shared" si="19"/>
        <v>1.0536012080935649E-3</v>
      </c>
      <c r="D84" t="s">
        <v>34</v>
      </c>
      <c r="E84" t="s">
        <v>19</v>
      </c>
      <c r="F84">
        <v>1</v>
      </c>
      <c r="G84">
        <f t="shared" si="24"/>
        <v>110</v>
      </c>
      <c r="I84">
        <v>2100</v>
      </c>
      <c r="J84" t="s">
        <v>31</v>
      </c>
      <c r="K84">
        <f t="shared" si="25"/>
        <v>112.5</v>
      </c>
      <c r="L84" cm="1">
        <f t="array" ref="L84">STOWA2024_NDJF_T(A84*60,K84,I84,J84,"")</f>
        <v>420.82485322013554</v>
      </c>
      <c r="M84">
        <f t="shared" si="26"/>
        <v>2.3762855077309208E-3</v>
      </c>
    </row>
    <row r="85" spans="1:13" x14ac:dyDescent="0.3">
      <c r="A85">
        <v>48</v>
      </c>
      <c r="B85">
        <f t="shared" si="23"/>
        <v>7.1772882763173739E-4</v>
      </c>
      <c r="C85">
        <f t="shared" si="19"/>
        <v>7.1772882763173739E-4</v>
      </c>
      <c r="D85" t="s">
        <v>34</v>
      </c>
      <c r="E85" t="s">
        <v>19</v>
      </c>
      <c r="F85">
        <v>1</v>
      </c>
      <c r="G85">
        <f t="shared" si="24"/>
        <v>115</v>
      </c>
      <c r="I85">
        <v>2100</v>
      </c>
      <c r="J85" t="s">
        <v>31</v>
      </c>
      <c r="K85">
        <f t="shared" si="25"/>
        <v>117.5</v>
      </c>
      <c r="L85" cm="1">
        <f t="array" ref="L85">STOWA2024_NDJF_T(A85*60,K85,I85,J85,"")</f>
        <v>602.93387135867977</v>
      </c>
      <c r="M85">
        <f t="shared" si="26"/>
        <v>1.6585566800991834E-3</v>
      </c>
    </row>
    <row r="86" spans="1:13" x14ac:dyDescent="0.3">
      <c r="A86">
        <v>48</v>
      </c>
      <c r="B86">
        <f t="shared" si="23"/>
        <v>4.92711264415199E-4</v>
      </c>
      <c r="C86">
        <f t="shared" si="19"/>
        <v>4.92711264415199E-4</v>
      </c>
      <c r="D86" t="s">
        <v>34</v>
      </c>
      <c r="E86" t="s">
        <v>19</v>
      </c>
      <c r="F86">
        <v>1</v>
      </c>
      <c r="G86">
        <f t="shared" si="24"/>
        <v>120</v>
      </c>
      <c r="I86">
        <v>2100</v>
      </c>
      <c r="J86" t="s">
        <v>31</v>
      </c>
      <c r="K86">
        <f t="shared" si="25"/>
        <v>122.5</v>
      </c>
      <c r="L86" cm="1">
        <f t="array" ref="L86">STOWA2024_NDJF_T(A86*60,K86,I86,J86,"")</f>
        <v>857.74665023948705</v>
      </c>
      <c r="M86">
        <f t="shared" si="26"/>
        <v>1.1658454156839844E-3</v>
      </c>
    </row>
    <row r="87" spans="1:13" x14ac:dyDescent="0.3">
      <c r="A87">
        <v>48</v>
      </c>
      <c r="B87">
        <f t="shared" si="23"/>
        <v>3.4072933944058763E-4</v>
      </c>
      <c r="C87">
        <f t="shared" si="19"/>
        <v>3.4072933944058763E-4</v>
      </c>
      <c r="D87" t="s">
        <v>34</v>
      </c>
      <c r="E87" t="s">
        <v>19</v>
      </c>
      <c r="F87">
        <v>1</v>
      </c>
      <c r="G87">
        <f t="shared" si="24"/>
        <v>125</v>
      </c>
      <c r="I87">
        <v>2100</v>
      </c>
      <c r="J87" t="s">
        <v>31</v>
      </c>
      <c r="K87">
        <f t="shared" si="25"/>
        <v>127.5</v>
      </c>
      <c r="L87" cm="1">
        <f t="array" ref="L87">STOWA2024_NDJF_T(A87*60,K87,I87,J87,"")</f>
        <v>1211.950692504766</v>
      </c>
      <c r="M87">
        <f t="shared" si="26"/>
        <v>8.2511607624339677E-4</v>
      </c>
    </row>
    <row r="88" spans="1:13" x14ac:dyDescent="0.3">
      <c r="A88">
        <v>48</v>
      </c>
      <c r="B88">
        <f t="shared" si="23"/>
        <v>2.3729788566436154E-4</v>
      </c>
      <c r="C88">
        <f t="shared" si="19"/>
        <v>2.3729788566436154E-4</v>
      </c>
      <c r="D88" t="s">
        <v>34</v>
      </c>
      <c r="E88" t="s">
        <v>19</v>
      </c>
      <c r="F88">
        <v>1</v>
      </c>
      <c r="G88">
        <f t="shared" si="24"/>
        <v>130</v>
      </c>
      <c r="I88">
        <v>2100</v>
      </c>
      <c r="J88" t="s">
        <v>31</v>
      </c>
      <c r="K88">
        <f t="shared" si="25"/>
        <v>132.5</v>
      </c>
      <c r="L88" cm="1">
        <f t="array" ref="L88">STOWA2024_NDJF_T(A88*60,K88,I88,J88,"")</f>
        <v>1701.2062845740477</v>
      </c>
      <c r="M88">
        <f t="shared" si="26"/>
        <v>5.8781819057903523E-4</v>
      </c>
    </row>
    <row r="89" spans="1:13" x14ac:dyDescent="0.3">
      <c r="A89">
        <v>48</v>
      </c>
      <c r="B89">
        <f t="shared" si="23"/>
        <v>1.6639791531050983E-4</v>
      </c>
      <c r="C89">
        <f t="shared" si="19"/>
        <v>1.6639791531050983E-4</v>
      </c>
      <c r="D89" t="s">
        <v>34</v>
      </c>
      <c r="E89" t="s">
        <v>19</v>
      </c>
      <c r="F89">
        <v>1</v>
      </c>
      <c r="G89">
        <f t="shared" si="24"/>
        <v>135</v>
      </c>
      <c r="I89">
        <v>2100</v>
      </c>
      <c r="J89" t="s">
        <v>31</v>
      </c>
      <c r="K89">
        <f t="shared" si="25"/>
        <v>137.5</v>
      </c>
      <c r="L89" cm="1">
        <f t="array" ref="L89">STOWA2024_NDJF_T(A89*60,K89,I89,J89,"")</f>
        <v>2372.9280689278858</v>
      </c>
      <c r="M89">
        <f t="shared" si="26"/>
        <v>4.2142027526852541E-4</v>
      </c>
    </row>
    <row r="90" spans="1:13" x14ac:dyDescent="0.3">
      <c r="A90">
        <v>48</v>
      </c>
      <c r="B90">
        <f t="shared" si="23"/>
        <v>1.1745160057126158E-4</v>
      </c>
      <c r="C90">
        <f t="shared" si="19"/>
        <v>1.1745160057126158E-4</v>
      </c>
      <c r="D90" t="s">
        <v>34</v>
      </c>
      <c r="E90" t="s">
        <v>19</v>
      </c>
      <c r="F90">
        <v>1</v>
      </c>
      <c r="G90">
        <f t="shared" si="24"/>
        <v>140</v>
      </c>
      <c r="I90">
        <v>2100</v>
      </c>
      <c r="J90" t="s">
        <v>31</v>
      </c>
      <c r="K90">
        <f t="shared" si="25"/>
        <v>142.5</v>
      </c>
      <c r="L90" cm="1">
        <f t="array" ref="L90">STOWA2024_NDJF_T(A90*60,K90,I90,J90,"")</f>
        <v>3289.8126788753652</v>
      </c>
      <c r="M90">
        <f t="shared" si="26"/>
        <v>3.0396867469726383E-4</v>
      </c>
    </row>
    <row r="91" spans="1:13" x14ac:dyDescent="0.3">
      <c r="A91">
        <v>48</v>
      </c>
      <c r="B91">
        <f t="shared" si="23"/>
        <v>8.3425178688317759E-5</v>
      </c>
      <c r="C91">
        <f t="shared" si="19"/>
        <v>8.3425178688317759E-5</v>
      </c>
      <c r="D91" t="s">
        <v>34</v>
      </c>
      <c r="E91" t="s">
        <v>19</v>
      </c>
      <c r="F91">
        <v>1</v>
      </c>
      <c r="G91">
        <f t="shared" si="24"/>
        <v>145</v>
      </c>
      <c r="I91">
        <v>2100</v>
      </c>
      <c r="J91" t="s">
        <v>31</v>
      </c>
      <c r="K91">
        <f t="shared" si="25"/>
        <v>147.5</v>
      </c>
      <c r="L91" cm="1">
        <f t="array" ref="L91">STOWA2024_NDJF_T(A91*60,K91,I91,J91,"")</f>
        <v>4534.2529618712324</v>
      </c>
      <c r="M91">
        <f t="shared" si="26"/>
        <v>2.2054349600894607E-4</v>
      </c>
    </row>
    <row r="92" spans="1:13" x14ac:dyDescent="0.3">
      <c r="A92">
        <v>48</v>
      </c>
      <c r="B92">
        <f t="shared" si="23"/>
        <v>5.962027238910769E-5</v>
      </c>
      <c r="C92">
        <f t="shared" si="19"/>
        <v>5.962027238910769E-5</v>
      </c>
      <c r="D92" t="s">
        <v>34</v>
      </c>
      <c r="E92" t="s">
        <v>19</v>
      </c>
      <c r="F92">
        <v>1</v>
      </c>
      <c r="G92">
        <f t="shared" si="24"/>
        <v>150</v>
      </c>
      <c r="I92">
        <v>2100</v>
      </c>
      <c r="J92" t="s">
        <v>31</v>
      </c>
      <c r="K92">
        <f t="shared" si="25"/>
        <v>152.5</v>
      </c>
      <c r="L92" cm="1">
        <f t="array" ref="L92">STOWA2024_NDJF_T(A92*60,K92,I92,J92,"")</f>
        <v>6214.1434747937865</v>
      </c>
      <c r="M92">
        <f t="shared" si="26"/>
        <v>1.6092322361983838E-4</v>
      </c>
    </row>
    <row r="93" spans="1:13" x14ac:dyDescent="0.3">
      <c r="A93">
        <v>48</v>
      </c>
      <c r="B93">
        <f t="shared" si="23"/>
        <v>4.2859372096346212E-5</v>
      </c>
      <c r="C93">
        <f t="shared" si="19"/>
        <v>4.2859372096346212E-5</v>
      </c>
      <c r="D93" t="s">
        <v>34</v>
      </c>
      <c r="E93" t="s">
        <v>19</v>
      </c>
      <c r="F93">
        <v>1</v>
      </c>
      <c r="G93">
        <f t="shared" si="24"/>
        <v>155</v>
      </c>
      <c r="I93">
        <v>2100</v>
      </c>
      <c r="J93" t="s">
        <v>31</v>
      </c>
      <c r="K93">
        <f t="shared" si="25"/>
        <v>157.5</v>
      </c>
      <c r="L93" cm="1">
        <f t="array" ref="L93">STOWA2024_NDJF_T(A93*60,K93,I93,J93,"")</f>
        <v>8469.9930342440293</v>
      </c>
      <c r="M93">
        <f t="shared" si="26"/>
        <v>1.1806385152349216E-4</v>
      </c>
    </row>
    <row r="94" spans="1:13" x14ac:dyDescent="0.3">
      <c r="A94">
        <v>48</v>
      </c>
      <c r="B94" s="1">
        <f>M93</f>
        <v>1.1806385152349216E-4</v>
      </c>
      <c r="C94">
        <f t="shared" si="19"/>
        <v>1.1806385152349216E-4</v>
      </c>
      <c r="D94" t="s">
        <v>34</v>
      </c>
      <c r="E94" t="s">
        <v>19</v>
      </c>
      <c r="F94">
        <v>1</v>
      </c>
      <c r="G94">
        <f t="shared" si="24"/>
        <v>160</v>
      </c>
      <c r="I94">
        <v>2100</v>
      </c>
      <c r="J94" t="s">
        <v>31</v>
      </c>
      <c r="K94" s="1">
        <v>999</v>
      </c>
      <c r="L94" cm="1">
        <f t="array" ref="L94">STOWA2024_NDJF_T(A94*60,K94,I94,J94,"")</f>
        <v>295407341122968.25</v>
      </c>
      <c r="M94">
        <f>1/L94</f>
        <v>3.3851562259711523E-15</v>
      </c>
    </row>
    <row r="95" spans="1:13" x14ac:dyDescent="0.3">
      <c r="A95">
        <v>96</v>
      </c>
      <c r="B95" s="1">
        <f>365.25*24/A95 - M95</f>
        <v>60.011377990025572</v>
      </c>
      <c r="C95">
        <f>B95</f>
        <v>60.011377990025572</v>
      </c>
      <c r="D95" t="s">
        <v>34</v>
      </c>
      <c r="E95" t="s">
        <v>19</v>
      </c>
      <c r="F95">
        <v>1</v>
      </c>
      <c r="G95">
        <v>10</v>
      </c>
      <c r="I95">
        <v>2100</v>
      </c>
      <c r="J95" t="s">
        <v>31</v>
      </c>
      <c r="K95" s="1">
        <v>12.5</v>
      </c>
      <c r="L95" cm="1">
        <f t="array" ref="L95">STOWA2024_NDJF_T(A95*60,K95,I95,J95,"")</f>
        <v>3.1947736559773787E-2</v>
      </c>
      <c r="M95">
        <f>1/L95</f>
        <v>31.301122009974428</v>
      </c>
    </row>
    <row r="96" spans="1:13" x14ac:dyDescent="0.3">
      <c r="A96">
        <v>96</v>
      </c>
      <c r="B96">
        <f t="shared" ref="B96:B100" si="27">M95-M96</f>
        <v>10.550871949465748</v>
      </c>
      <c r="C96">
        <f t="shared" ref="C96:C125" si="28">B96</f>
        <v>10.550871949465748</v>
      </c>
      <c r="D96" t="s">
        <v>34</v>
      </c>
      <c r="E96" t="s">
        <v>19</v>
      </c>
      <c r="F96">
        <v>1</v>
      </c>
      <c r="G96">
        <f t="shared" ref="G96:G100" si="29">G95+5</f>
        <v>15</v>
      </c>
      <c r="I96">
        <v>2100</v>
      </c>
      <c r="J96" t="s">
        <v>31</v>
      </c>
      <c r="K96">
        <f t="shared" ref="K96:K100" si="30">AVERAGE(G96:G97)</f>
        <v>17.5</v>
      </c>
      <c r="L96" cm="1">
        <f t="array" ref="L96">STOWA2024_NDJF_T(A96*60,K96,I96,J96,"")</f>
        <v>4.8192190315006045E-2</v>
      </c>
      <c r="M96">
        <f t="shared" ref="M96:M100" si="31">1/L96</f>
        <v>20.75025006050868</v>
      </c>
    </row>
    <row r="97" spans="1:13" x14ac:dyDescent="0.3">
      <c r="A97">
        <v>96</v>
      </c>
      <c r="B97">
        <f t="shared" si="27"/>
        <v>6.9436761560873226</v>
      </c>
      <c r="C97">
        <f t="shared" si="28"/>
        <v>6.9436761560873226</v>
      </c>
      <c r="D97" t="s">
        <v>34</v>
      </c>
      <c r="E97" t="s">
        <v>19</v>
      </c>
      <c r="F97">
        <v>1</v>
      </c>
      <c r="G97">
        <f t="shared" si="29"/>
        <v>20</v>
      </c>
      <c r="I97">
        <v>2100</v>
      </c>
      <c r="J97" t="s">
        <v>31</v>
      </c>
      <c r="K97">
        <f t="shared" si="30"/>
        <v>22.5</v>
      </c>
      <c r="L97" cm="1">
        <f t="array" ref="L97">STOWA2024_NDJF_T(A97*60,K97,I97,J97,"")</f>
        <v>7.2429264995261741E-2</v>
      </c>
      <c r="M97">
        <f t="shared" si="31"/>
        <v>13.806573904421358</v>
      </c>
    </row>
    <row r="98" spans="1:13" x14ac:dyDescent="0.3">
      <c r="A98">
        <v>96</v>
      </c>
      <c r="B98">
        <f t="shared" si="27"/>
        <v>4.5868780431685554</v>
      </c>
      <c r="C98">
        <f t="shared" si="28"/>
        <v>4.5868780431685554</v>
      </c>
      <c r="D98" t="s">
        <v>34</v>
      </c>
      <c r="E98" t="s">
        <v>19</v>
      </c>
      <c r="F98">
        <v>1</v>
      </c>
      <c r="G98">
        <f t="shared" si="29"/>
        <v>25</v>
      </c>
      <c r="I98">
        <v>2100</v>
      </c>
      <c r="J98" t="s">
        <v>31</v>
      </c>
      <c r="K98">
        <f t="shared" si="30"/>
        <v>27.5</v>
      </c>
      <c r="L98" cm="1">
        <f t="array" ref="L98">STOWA2024_NDJF_T(A98*60,K98,I98,J98,"")</f>
        <v>0.10846344771552115</v>
      </c>
      <c r="M98">
        <f t="shared" si="31"/>
        <v>9.2196958612528022</v>
      </c>
    </row>
    <row r="99" spans="1:13" x14ac:dyDescent="0.3">
      <c r="A99">
        <v>96</v>
      </c>
      <c r="B99">
        <f t="shared" si="27"/>
        <v>3.0409601672301347</v>
      </c>
      <c r="C99">
        <f t="shared" si="28"/>
        <v>3.0409601672301347</v>
      </c>
      <c r="D99" t="s">
        <v>34</v>
      </c>
      <c r="E99" t="s">
        <v>19</v>
      </c>
      <c r="F99">
        <v>1</v>
      </c>
      <c r="G99">
        <f t="shared" si="29"/>
        <v>30</v>
      </c>
      <c r="I99">
        <v>2100</v>
      </c>
      <c r="J99" t="s">
        <v>31</v>
      </c>
      <c r="K99">
        <f t="shared" si="30"/>
        <v>32.5</v>
      </c>
      <c r="L99" cm="1">
        <f t="array" ref="L99">STOWA2024_NDJF_T(A99*60,K99,I99,J99,"")</f>
        <v>0.16184540810952697</v>
      </c>
      <c r="M99">
        <f t="shared" si="31"/>
        <v>6.1787356940226674</v>
      </c>
    </row>
    <row r="100" spans="1:13" x14ac:dyDescent="0.3">
      <c r="A100">
        <v>96</v>
      </c>
      <c r="B100">
        <f t="shared" si="27"/>
        <v>2.0234938578032233</v>
      </c>
      <c r="C100">
        <f t="shared" si="28"/>
        <v>2.0234938578032233</v>
      </c>
      <c r="D100" t="s">
        <v>34</v>
      </c>
      <c r="E100" t="s">
        <v>19</v>
      </c>
      <c r="F100">
        <v>1</v>
      </c>
      <c r="G100">
        <f t="shared" si="29"/>
        <v>35</v>
      </c>
      <c r="I100">
        <v>2100</v>
      </c>
      <c r="J100" t="s">
        <v>31</v>
      </c>
      <c r="K100">
        <f t="shared" si="30"/>
        <v>37.5</v>
      </c>
      <c r="L100" cm="1">
        <f t="array" ref="L100">STOWA2024_NDJF_T(A100*60,K100,I100,J100,"")</f>
        <v>0.24065987959676211</v>
      </c>
      <c r="M100">
        <f t="shared" si="31"/>
        <v>4.1552418362194441</v>
      </c>
    </row>
    <row r="101" spans="1:13" x14ac:dyDescent="0.3">
      <c r="A101">
        <v>96</v>
      </c>
      <c r="B101">
        <f>M100-M101</f>
        <v>1.351220914758879</v>
      </c>
      <c r="C101">
        <f t="shared" si="28"/>
        <v>1.351220914758879</v>
      </c>
      <c r="D101" t="s">
        <v>34</v>
      </c>
      <c r="E101" t="s">
        <v>19</v>
      </c>
      <c r="F101">
        <v>1</v>
      </c>
      <c r="G101">
        <f>G100+5</f>
        <v>40</v>
      </c>
      <c r="I101">
        <v>2100</v>
      </c>
      <c r="J101" t="s">
        <v>31</v>
      </c>
      <c r="K101">
        <f>AVERAGE(G101:G102)</f>
        <v>42.5</v>
      </c>
      <c r="L101" cm="1">
        <f t="array" ref="L101">STOWA2024_NDJF_T(A101*60,K101,I101,J101,"")</f>
        <v>0.3566307199587932</v>
      </c>
      <c r="M101">
        <f>1/L101</f>
        <v>2.8040209214605651</v>
      </c>
    </row>
    <row r="102" spans="1:13" x14ac:dyDescent="0.3">
      <c r="A102">
        <v>96</v>
      </c>
      <c r="B102">
        <f t="shared" ref="B102:B124" si="32">M101-M102</f>
        <v>0.90540871956070079</v>
      </c>
      <c r="C102">
        <f t="shared" si="28"/>
        <v>0.90540871956070079</v>
      </c>
      <c r="D102" t="s">
        <v>34</v>
      </c>
      <c r="E102" t="s">
        <v>19</v>
      </c>
      <c r="F102">
        <v>1</v>
      </c>
      <c r="G102">
        <f t="shared" ref="G102:G125" si="33">G101+5</f>
        <v>45</v>
      </c>
      <c r="I102">
        <v>2100</v>
      </c>
      <c r="J102" t="s">
        <v>31</v>
      </c>
      <c r="K102">
        <f t="shared" ref="K102:K124" si="34">AVERAGE(G102:G103)</f>
        <v>47.5</v>
      </c>
      <c r="L102" cm="1">
        <f t="array" ref="L102">STOWA2024_NDJF_T(A102*60,K102,I102,J102,"")</f>
        <v>0.52670050208217378</v>
      </c>
      <c r="M102">
        <f t="shared" ref="M102:M124" si="35">1/L102</f>
        <v>1.8986122018998643</v>
      </c>
    </row>
    <row r="103" spans="1:13" x14ac:dyDescent="0.3">
      <c r="A103">
        <v>96</v>
      </c>
      <c r="B103">
        <f t="shared" si="32"/>
        <v>0.60878495761793472</v>
      </c>
      <c r="C103">
        <f t="shared" si="28"/>
        <v>0.60878495761793472</v>
      </c>
      <c r="D103" t="s">
        <v>34</v>
      </c>
      <c r="E103" t="s">
        <v>19</v>
      </c>
      <c r="F103">
        <v>1</v>
      </c>
      <c r="G103">
        <f t="shared" si="33"/>
        <v>50</v>
      </c>
      <c r="I103">
        <v>2100</v>
      </c>
      <c r="J103" t="s">
        <v>31</v>
      </c>
      <c r="K103">
        <f t="shared" si="34"/>
        <v>52.5</v>
      </c>
      <c r="L103" cm="1">
        <f t="array" ref="L103">STOWA2024_NDJF_T(A103*60,K103,I103,J103,"")</f>
        <v>0.77529762565739435</v>
      </c>
      <c r="M103">
        <f t="shared" si="35"/>
        <v>1.2898272442819296</v>
      </c>
    </row>
    <row r="104" spans="1:13" x14ac:dyDescent="0.3">
      <c r="A104">
        <v>96</v>
      </c>
      <c r="B104">
        <f t="shared" si="32"/>
        <v>0.41064636557853018</v>
      </c>
      <c r="C104">
        <f t="shared" si="28"/>
        <v>0.41064636557853018</v>
      </c>
      <c r="D104" t="s">
        <v>34</v>
      </c>
      <c r="E104" t="s">
        <v>19</v>
      </c>
      <c r="F104">
        <v>1</v>
      </c>
      <c r="G104">
        <f t="shared" si="33"/>
        <v>55</v>
      </c>
      <c r="I104">
        <v>2100</v>
      </c>
      <c r="J104" t="s">
        <v>31</v>
      </c>
      <c r="K104">
        <f t="shared" si="34"/>
        <v>57.5</v>
      </c>
      <c r="L104" cm="1">
        <f t="array" ref="L104">STOWA2024_NDJF_T(A104*60,K104,I104,J104,"")</f>
        <v>1.1374223714632903</v>
      </c>
      <c r="M104">
        <f t="shared" si="35"/>
        <v>0.87918087870339945</v>
      </c>
    </row>
    <row r="105" spans="1:13" x14ac:dyDescent="0.3">
      <c r="A105">
        <v>96</v>
      </c>
      <c r="B105">
        <f t="shared" si="32"/>
        <v>0.27802986146687703</v>
      </c>
      <c r="C105">
        <f t="shared" si="28"/>
        <v>0.27802986146687703</v>
      </c>
      <c r="D105" t="s">
        <v>34</v>
      </c>
      <c r="E105" t="s">
        <v>19</v>
      </c>
      <c r="F105">
        <v>1</v>
      </c>
      <c r="G105">
        <f t="shared" si="33"/>
        <v>60</v>
      </c>
      <c r="I105">
        <v>2100</v>
      </c>
      <c r="J105" t="s">
        <v>31</v>
      </c>
      <c r="K105">
        <f t="shared" si="34"/>
        <v>62.5</v>
      </c>
      <c r="L105" cm="1">
        <f t="array" ref="L105">STOWA2024_NDJF_T(A105*60,K105,I105,J105,"")</f>
        <v>1.66347551834309</v>
      </c>
      <c r="M105">
        <f t="shared" si="35"/>
        <v>0.60115101723652242</v>
      </c>
    </row>
    <row r="106" spans="1:13" x14ac:dyDescent="0.3">
      <c r="A106">
        <v>96</v>
      </c>
      <c r="B106">
        <f t="shared" si="32"/>
        <v>0.18880780594894575</v>
      </c>
      <c r="C106">
        <f t="shared" si="28"/>
        <v>0.18880780594894575</v>
      </c>
      <c r="D106" t="s">
        <v>34</v>
      </c>
      <c r="E106" t="s">
        <v>19</v>
      </c>
      <c r="F106">
        <v>1</v>
      </c>
      <c r="G106">
        <f t="shared" si="33"/>
        <v>65</v>
      </c>
      <c r="I106">
        <v>2100</v>
      </c>
      <c r="J106" t="s">
        <v>31</v>
      </c>
      <c r="K106">
        <f t="shared" si="34"/>
        <v>67.5</v>
      </c>
      <c r="L106" cm="1">
        <f t="array" ref="L106">STOWA2024_NDJF_T(A106*60,K106,I106,J106,"")</f>
        <v>2.4251642142413723</v>
      </c>
      <c r="M106">
        <f t="shared" si="35"/>
        <v>0.41234321128757667</v>
      </c>
    </row>
    <row r="107" spans="1:13" x14ac:dyDescent="0.3">
      <c r="A107">
        <v>96</v>
      </c>
      <c r="B107">
        <f t="shared" si="32"/>
        <v>0.12863121680377732</v>
      </c>
      <c r="C107">
        <f t="shared" si="28"/>
        <v>0.12863121680377732</v>
      </c>
      <c r="D107" t="s">
        <v>34</v>
      </c>
      <c r="E107" t="s">
        <v>19</v>
      </c>
      <c r="F107">
        <v>1</v>
      </c>
      <c r="G107">
        <f t="shared" si="33"/>
        <v>70</v>
      </c>
      <c r="I107">
        <v>2100</v>
      </c>
      <c r="J107" t="s">
        <v>31</v>
      </c>
      <c r="K107">
        <f t="shared" si="34"/>
        <v>72.5</v>
      </c>
      <c r="L107" cm="1">
        <f t="array" ref="L107">STOWA2024_NDJF_T(A107*60,K107,I107,J107,"")</f>
        <v>3.5247011738768856</v>
      </c>
      <c r="M107">
        <f t="shared" si="35"/>
        <v>0.28371199448379936</v>
      </c>
    </row>
    <row r="108" spans="1:13" x14ac:dyDescent="0.3">
      <c r="A108">
        <v>96</v>
      </c>
      <c r="B108">
        <f t="shared" si="32"/>
        <v>8.7906731840363211E-2</v>
      </c>
      <c r="C108">
        <f t="shared" si="28"/>
        <v>8.7906731840363211E-2</v>
      </c>
      <c r="D108" t="s">
        <v>34</v>
      </c>
      <c r="E108" t="s">
        <v>19</v>
      </c>
      <c r="F108">
        <v>1</v>
      </c>
      <c r="G108">
        <f t="shared" si="33"/>
        <v>75</v>
      </c>
      <c r="I108">
        <v>2100</v>
      </c>
      <c r="J108" t="s">
        <v>31</v>
      </c>
      <c r="K108">
        <f t="shared" si="34"/>
        <v>77.5</v>
      </c>
      <c r="L108" cm="1">
        <f t="array" ref="L108">STOWA2024_NDJF_T(A108*60,K108,I108,J108,"")</f>
        <v>5.107115031024537</v>
      </c>
      <c r="M108">
        <f t="shared" si="35"/>
        <v>0.19580526264343615</v>
      </c>
    </row>
    <row r="109" spans="1:13" x14ac:dyDescent="0.3">
      <c r="A109">
        <v>96</v>
      </c>
      <c r="B109">
        <f t="shared" si="32"/>
        <v>6.0263392891501233E-2</v>
      </c>
      <c r="C109">
        <f t="shared" si="28"/>
        <v>6.0263392891501233E-2</v>
      </c>
      <c r="D109" t="s">
        <v>34</v>
      </c>
      <c r="E109" t="s">
        <v>19</v>
      </c>
      <c r="F109">
        <v>1</v>
      </c>
      <c r="G109">
        <f t="shared" si="33"/>
        <v>80</v>
      </c>
      <c r="I109">
        <v>2100</v>
      </c>
      <c r="J109" t="s">
        <v>31</v>
      </c>
      <c r="K109">
        <f t="shared" si="34"/>
        <v>82.5</v>
      </c>
      <c r="L109" cm="1">
        <f t="array" ref="L109">STOWA2024_NDJF_T(A109*60,K109,I109,J109,"")</f>
        <v>7.3777940486594513</v>
      </c>
      <c r="M109">
        <f t="shared" si="35"/>
        <v>0.13554186975193491</v>
      </c>
    </row>
    <row r="110" spans="1:13" x14ac:dyDescent="0.3">
      <c r="A110">
        <v>96</v>
      </c>
      <c r="B110">
        <f t="shared" si="32"/>
        <v>4.14386724649176E-2</v>
      </c>
      <c r="C110">
        <f t="shared" si="28"/>
        <v>4.14386724649176E-2</v>
      </c>
      <c r="D110" t="s">
        <v>34</v>
      </c>
      <c r="E110" t="s">
        <v>19</v>
      </c>
      <c r="F110">
        <v>1</v>
      </c>
      <c r="G110">
        <f t="shared" si="33"/>
        <v>85</v>
      </c>
      <c r="I110">
        <v>2100</v>
      </c>
      <c r="J110" t="s">
        <v>31</v>
      </c>
      <c r="K110">
        <f t="shared" si="34"/>
        <v>87.5</v>
      </c>
      <c r="L110" cm="1">
        <f t="array" ref="L110">STOWA2024_NDJF_T(A110*60,K110,I110,J110,"")</f>
        <v>10.626631494251708</v>
      </c>
      <c r="M110">
        <f t="shared" si="35"/>
        <v>9.4103197287017312E-2</v>
      </c>
    </row>
    <row r="111" spans="1:13" x14ac:dyDescent="0.3">
      <c r="A111">
        <v>96</v>
      </c>
      <c r="B111">
        <f t="shared" si="32"/>
        <v>2.8579734702571136E-2</v>
      </c>
      <c r="C111">
        <f t="shared" si="28"/>
        <v>2.8579734702571136E-2</v>
      </c>
      <c r="D111" t="s">
        <v>34</v>
      </c>
      <c r="E111" t="s">
        <v>19</v>
      </c>
      <c r="F111">
        <v>1</v>
      </c>
      <c r="G111">
        <f t="shared" si="33"/>
        <v>90</v>
      </c>
      <c r="I111">
        <v>2100</v>
      </c>
      <c r="J111" t="s">
        <v>31</v>
      </c>
      <c r="K111">
        <f t="shared" si="34"/>
        <v>92.5</v>
      </c>
      <c r="L111" cm="1">
        <f t="array" ref="L111">STOWA2024_NDJF_T(A111*60,K111,I111,J111,"")</f>
        <v>15.261708715579662</v>
      </c>
      <c r="M111">
        <f t="shared" si="35"/>
        <v>6.5523462584446177E-2</v>
      </c>
    </row>
    <row r="112" spans="1:13" x14ac:dyDescent="0.3">
      <c r="A112">
        <v>96</v>
      </c>
      <c r="B112">
        <f t="shared" si="32"/>
        <v>1.9769254891598254E-2</v>
      </c>
      <c r="C112">
        <f t="shared" si="28"/>
        <v>1.9769254891598254E-2</v>
      </c>
      <c r="D112" t="s">
        <v>34</v>
      </c>
      <c r="E112" t="s">
        <v>19</v>
      </c>
      <c r="F112">
        <v>1</v>
      </c>
      <c r="G112">
        <f t="shared" si="33"/>
        <v>95</v>
      </c>
      <c r="I112">
        <v>2100</v>
      </c>
      <c r="J112" t="s">
        <v>31</v>
      </c>
      <c r="K112">
        <f t="shared" si="34"/>
        <v>97.5</v>
      </c>
      <c r="L112" cm="1">
        <f t="array" ref="L112">STOWA2024_NDJF_T(A112*60,K112,I112,J112,"")</f>
        <v>21.855913377696083</v>
      </c>
      <c r="M112">
        <f t="shared" si="35"/>
        <v>4.5754207692847923E-2</v>
      </c>
    </row>
    <row r="113" spans="1:13" x14ac:dyDescent="0.3">
      <c r="A113">
        <v>96</v>
      </c>
      <c r="B113">
        <f t="shared" si="32"/>
        <v>1.3714569956728311E-2</v>
      </c>
      <c r="C113">
        <f t="shared" si="28"/>
        <v>1.3714569956728311E-2</v>
      </c>
      <c r="D113" t="s">
        <v>34</v>
      </c>
      <c r="E113" t="s">
        <v>19</v>
      </c>
      <c r="F113">
        <v>1</v>
      </c>
      <c r="G113">
        <f t="shared" si="33"/>
        <v>100</v>
      </c>
      <c r="I113">
        <v>2100</v>
      </c>
      <c r="J113" t="s">
        <v>31</v>
      </c>
      <c r="K113">
        <f t="shared" si="34"/>
        <v>102.5</v>
      </c>
      <c r="L113" cm="1">
        <f t="array" ref="L113">STOWA2024_NDJF_T(A113*60,K113,I113,J113,"")</f>
        <v>31.211339161699026</v>
      </c>
      <c r="M113">
        <f t="shared" si="35"/>
        <v>3.2039637736119612E-2</v>
      </c>
    </row>
    <row r="114" spans="1:13" x14ac:dyDescent="0.3">
      <c r="A114">
        <v>96</v>
      </c>
      <c r="B114">
        <f t="shared" si="32"/>
        <v>9.5412649279283945E-3</v>
      </c>
      <c r="C114">
        <f t="shared" si="28"/>
        <v>9.5412649279283945E-3</v>
      </c>
      <c r="D114" t="s">
        <v>34</v>
      </c>
      <c r="E114" t="s">
        <v>19</v>
      </c>
      <c r="F114">
        <v>1</v>
      </c>
      <c r="G114">
        <f t="shared" si="33"/>
        <v>105</v>
      </c>
      <c r="I114">
        <v>2100</v>
      </c>
      <c r="J114" t="s">
        <v>31</v>
      </c>
      <c r="K114">
        <f t="shared" si="34"/>
        <v>107.5</v>
      </c>
      <c r="L114" cm="1">
        <f t="array" ref="L114">STOWA2024_NDJF_T(A114*60,K114,I114,J114,"")</f>
        <v>44.447658882953505</v>
      </c>
      <c r="M114">
        <f t="shared" si="35"/>
        <v>2.2498372808191218E-2</v>
      </c>
    </row>
    <row r="115" spans="1:13" x14ac:dyDescent="0.3">
      <c r="A115">
        <v>96</v>
      </c>
      <c r="B115">
        <f t="shared" si="32"/>
        <v>6.6568952292672956E-3</v>
      </c>
      <c r="C115">
        <f t="shared" si="28"/>
        <v>6.6568952292672956E-3</v>
      </c>
      <c r="D115" t="s">
        <v>34</v>
      </c>
      <c r="E115" t="s">
        <v>19</v>
      </c>
      <c r="F115">
        <v>1</v>
      </c>
      <c r="G115">
        <f t="shared" si="33"/>
        <v>110</v>
      </c>
      <c r="I115">
        <v>2100</v>
      </c>
      <c r="J115" t="s">
        <v>31</v>
      </c>
      <c r="K115">
        <f t="shared" si="34"/>
        <v>112.5</v>
      </c>
      <c r="L115" cm="1">
        <f t="array" ref="L115">STOWA2024_NDJF_T(A115*60,K115,I115,J115,"")</f>
        <v>63.125424697153015</v>
      </c>
      <c r="M115">
        <f t="shared" si="35"/>
        <v>1.5841477578923922E-2</v>
      </c>
    </row>
    <row r="116" spans="1:13" x14ac:dyDescent="0.3">
      <c r="A116">
        <v>96</v>
      </c>
      <c r="B116">
        <f t="shared" si="32"/>
        <v>4.6572230748477585E-3</v>
      </c>
      <c r="C116">
        <f t="shared" si="28"/>
        <v>4.6572230748477585E-3</v>
      </c>
      <c r="D116" t="s">
        <v>34</v>
      </c>
      <c r="E116" t="s">
        <v>19</v>
      </c>
      <c r="F116">
        <v>1</v>
      </c>
      <c r="G116">
        <f t="shared" si="33"/>
        <v>115</v>
      </c>
      <c r="I116">
        <v>2100</v>
      </c>
      <c r="J116" t="s">
        <v>31</v>
      </c>
      <c r="K116">
        <f t="shared" si="34"/>
        <v>117.5</v>
      </c>
      <c r="L116" cm="1">
        <f t="array" ref="L116">STOWA2024_NDJF_T(A116*60,K116,I116,J116,"")</f>
        <v>89.411413128657301</v>
      </c>
      <c r="M116">
        <f t="shared" si="35"/>
        <v>1.1184254504076164E-2</v>
      </c>
    </row>
    <row r="117" spans="1:13" x14ac:dyDescent="0.3">
      <c r="A117">
        <v>96</v>
      </c>
      <c r="B117">
        <f t="shared" si="32"/>
        <v>3.2670723581849637E-3</v>
      </c>
      <c r="C117">
        <f t="shared" si="28"/>
        <v>3.2670723581849637E-3</v>
      </c>
      <c r="D117" t="s">
        <v>34</v>
      </c>
      <c r="E117" t="s">
        <v>19</v>
      </c>
      <c r="F117">
        <v>1</v>
      </c>
      <c r="G117">
        <f t="shared" si="33"/>
        <v>120</v>
      </c>
      <c r="I117">
        <v>2100</v>
      </c>
      <c r="J117" t="s">
        <v>31</v>
      </c>
      <c r="K117">
        <f t="shared" si="34"/>
        <v>122.5</v>
      </c>
      <c r="L117" cm="1">
        <f t="array" ref="L117">STOWA2024_NDJF_T(A117*60,K117,I117,J117,"")</f>
        <v>126.30756518832555</v>
      </c>
      <c r="M117">
        <f t="shared" si="35"/>
        <v>7.9171821458912002E-3</v>
      </c>
    </row>
    <row r="118" spans="1:13" x14ac:dyDescent="0.3">
      <c r="A118">
        <v>96</v>
      </c>
      <c r="B118">
        <f t="shared" si="32"/>
        <v>2.2981366243869658E-3</v>
      </c>
      <c r="C118">
        <f t="shared" si="28"/>
        <v>2.2981366243869658E-3</v>
      </c>
      <c r="D118" t="s">
        <v>34</v>
      </c>
      <c r="E118" t="s">
        <v>19</v>
      </c>
      <c r="F118">
        <v>1</v>
      </c>
      <c r="G118">
        <f t="shared" si="33"/>
        <v>125</v>
      </c>
      <c r="I118">
        <v>2100</v>
      </c>
      <c r="J118" t="s">
        <v>31</v>
      </c>
      <c r="K118">
        <f t="shared" si="34"/>
        <v>127.5</v>
      </c>
      <c r="L118" cm="1">
        <f t="array" ref="L118">STOWA2024_NDJF_T(A118*60,K118,I118,J118,"")</f>
        <v>177.96616812819434</v>
      </c>
      <c r="M118">
        <f t="shared" si="35"/>
        <v>5.6190455215042344E-3</v>
      </c>
    </row>
    <row r="119" spans="1:13" x14ac:dyDescent="0.3">
      <c r="A119">
        <v>96</v>
      </c>
      <c r="B119">
        <f t="shared" si="32"/>
        <v>1.620773770330217E-3</v>
      </c>
      <c r="C119">
        <f t="shared" si="28"/>
        <v>1.620773770330217E-3</v>
      </c>
      <c r="D119" t="s">
        <v>34</v>
      </c>
      <c r="E119" t="s">
        <v>19</v>
      </c>
      <c r="F119">
        <v>1</v>
      </c>
      <c r="G119">
        <f t="shared" si="33"/>
        <v>130</v>
      </c>
      <c r="I119">
        <v>2100</v>
      </c>
      <c r="J119" t="s">
        <v>31</v>
      </c>
      <c r="K119">
        <f t="shared" si="34"/>
        <v>132.5</v>
      </c>
      <c r="L119" cm="1">
        <f t="array" ref="L119">STOWA2024_NDJF_T(A119*60,K119,I119,J119,"")</f>
        <v>250.10806224123428</v>
      </c>
      <c r="M119">
        <f t="shared" si="35"/>
        <v>3.9982717511740174E-3</v>
      </c>
    </row>
    <row r="120" spans="1:13" x14ac:dyDescent="0.3">
      <c r="A120">
        <v>96</v>
      </c>
      <c r="B120">
        <f t="shared" si="32"/>
        <v>1.1460906837415536E-3</v>
      </c>
      <c r="C120">
        <f t="shared" si="28"/>
        <v>1.1460906837415536E-3</v>
      </c>
      <c r="D120" t="s">
        <v>34</v>
      </c>
      <c r="E120" t="s">
        <v>19</v>
      </c>
      <c r="F120">
        <v>1</v>
      </c>
      <c r="G120">
        <f t="shared" si="33"/>
        <v>135</v>
      </c>
      <c r="I120">
        <v>2100</v>
      </c>
      <c r="J120" t="s">
        <v>31</v>
      </c>
      <c r="K120">
        <f t="shared" si="34"/>
        <v>137.5</v>
      </c>
      <c r="L120" cm="1">
        <f t="array" ref="L120">STOWA2024_NDJF_T(A120*60,K120,I120,J120,"")</f>
        <v>350.60887663075368</v>
      </c>
      <c r="M120">
        <f t="shared" si="35"/>
        <v>2.8521810674324638E-3</v>
      </c>
    </row>
    <row r="121" spans="1:13" x14ac:dyDescent="0.3">
      <c r="A121">
        <v>96</v>
      </c>
      <c r="B121">
        <f t="shared" si="32"/>
        <v>8.1247877614425146E-4</v>
      </c>
      <c r="C121">
        <f t="shared" si="28"/>
        <v>8.1247877614425146E-4</v>
      </c>
      <c r="D121" t="s">
        <v>34</v>
      </c>
      <c r="E121" t="s">
        <v>19</v>
      </c>
      <c r="F121">
        <v>1</v>
      </c>
      <c r="G121">
        <f t="shared" si="33"/>
        <v>140</v>
      </c>
      <c r="I121">
        <v>2100</v>
      </c>
      <c r="J121" t="s">
        <v>31</v>
      </c>
      <c r="K121">
        <f t="shared" si="34"/>
        <v>142.5</v>
      </c>
      <c r="L121" cm="1">
        <f t="array" ref="L121">STOWA2024_NDJF_T(A121*60,K121,I121,J121,"")</f>
        <v>490.26762595262431</v>
      </c>
      <c r="M121">
        <f t="shared" si="35"/>
        <v>2.0397022912882123E-3</v>
      </c>
    </row>
    <row r="122" spans="1:13" x14ac:dyDescent="0.3">
      <c r="A122">
        <v>96</v>
      </c>
      <c r="B122">
        <f t="shared" si="32"/>
        <v>5.7745877020372706E-4</v>
      </c>
      <c r="C122">
        <f t="shared" si="28"/>
        <v>5.7745877020372706E-4</v>
      </c>
      <c r="D122" t="s">
        <v>34</v>
      </c>
      <c r="E122" t="s">
        <v>19</v>
      </c>
      <c r="F122">
        <v>1</v>
      </c>
      <c r="G122">
        <f t="shared" si="33"/>
        <v>145</v>
      </c>
      <c r="I122">
        <v>2100</v>
      </c>
      <c r="J122" t="s">
        <v>31</v>
      </c>
      <c r="K122">
        <f t="shared" si="34"/>
        <v>147.5</v>
      </c>
      <c r="L122" cm="1">
        <f t="array" ref="L122">STOWA2024_NDJF_T(A122*60,K122,I122,J122,"")</f>
        <v>683.8806160401665</v>
      </c>
      <c r="M122">
        <f t="shared" si="35"/>
        <v>1.4622435210844852E-3</v>
      </c>
    </row>
    <row r="123" spans="1:13" x14ac:dyDescent="0.3">
      <c r="A123">
        <v>96</v>
      </c>
      <c r="B123">
        <f t="shared" si="32"/>
        <v>4.1142917945478116E-4</v>
      </c>
      <c r="C123">
        <f t="shared" si="28"/>
        <v>4.1142917945478116E-4</v>
      </c>
      <c r="D123" t="s">
        <v>34</v>
      </c>
      <c r="E123" t="s">
        <v>19</v>
      </c>
      <c r="F123">
        <v>1</v>
      </c>
      <c r="G123">
        <f t="shared" si="33"/>
        <v>150</v>
      </c>
      <c r="I123">
        <v>2100</v>
      </c>
      <c r="J123" t="s">
        <v>31</v>
      </c>
      <c r="K123">
        <f t="shared" si="34"/>
        <v>152.5</v>
      </c>
      <c r="L123" cm="1">
        <f t="array" ref="L123">STOWA2024_NDJF_T(A123*60,K123,I123,J123,"")</f>
        <v>951.6428929292149</v>
      </c>
      <c r="M123">
        <f t="shared" si="35"/>
        <v>1.0508143416297041E-3</v>
      </c>
    </row>
    <row r="124" spans="1:13" x14ac:dyDescent="0.3">
      <c r="A124">
        <v>96</v>
      </c>
      <c r="B124">
        <f t="shared" si="32"/>
        <v>2.9386348338176658E-4</v>
      </c>
      <c r="C124">
        <f t="shared" si="28"/>
        <v>2.9386348338176658E-4</v>
      </c>
      <c r="D124" t="s">
        <v>34</v>
      </c>
      <c r="E124" t="s">
        <v>19</v>
      </c>
      <c r="F124">
        <v>1</v>
      </c>
      <c r="G124">
        <f t="shared" si="33"/>
        <v>155</v>
      </c>
      <c r="I124">
        <v>2100</v>
      </c>
      <c r="J124" t="s">
        <v>31</v>
      </c>
      <c r="K124">
        <f t="shared" si="34"/>
        <v>157.5</v>
      </c>
      <c r="L124" cm="1">
        <f t="array" ref="L124">STOWA2024_NDJF_T(A124*60,K124,I124,J124,"")</f>
        <v>1321.0897234658426</v>
      </c>
      <c r="M124">
        <f t="shared" si="35"/>
        <v>7.569508582479375E-4</v>
      </c>
    </row>
    <row r="125" spans="1:13" x14ac:dyDescent="0.3">
      <c r="A125">
        <v>96</v>
      </c>
      <c r="B125" s="1">
        <f>M124</f>
        <v>7.569508582479375E-4</v>
      </c>
      <c r="C125">
        <f t="shared" si="28"/>
        <v>7.569508582479375E-4</v>
      </c>
      <c r="D125" t="s">
        <v>34</v>
      </c>
      <c r="E125" t="s">
        <v>19</v>
      </c>
      <c r="F125">
        <v>1</v>
      </c>
      <c r="G125">
        <f t="shared" si="33"/>
        <v>160</v>
      </c>
      <c r="I125">
        <v>2100</v>
      </c>
      <c r="J125" t="s">
        <v>31</v>
      </c>
      <c r="K125" s="1">
        <v>777</v>
      </c>
      <c r="L125" cm="1">
        <f t="array" ref="L125">STOWA2024_NDJF_T(A125*60,K125,I125,J125,"")</f>
        <v>5896117357358779</v>
      </c>
      <c r="M125">
        <f>1/L125</f>
        <v>1.6960313701217767E-16</v>
      </c>
    </row>
    <row r="126" spans="1:13" x14ac:dyDescent="0.3">
      <c r="A126">
        <v>192</v>
      </c>
      <c r="B126" s="1">
        <f>365.25*24/A126 - M126</f>
        <v>18.071368247666872</v>
      </c>
      <c r="C126">
        <f>B126</f>
        <v>18.071368247666872</v>
      </c>
      <c r="D126" t="s">
        <v>34</v>
      </c>
      <c r="E126" t="s">
        <v>19</v>
      </c>
      <c r="F126">
        <v>1</v>
      </c>
      <c r="G126">
        <v>10</v>
      </c>
      <c r="I126">
        <v>2100</v>
      </c>
      <c r="J126" t="s">
        <v>31</v>
      </c>
      <c r="K126" s="1">
        <v>12.5</v>
      </c>
      <c r="L126" cm="1">
        <f t="array" ref="L126">STOWA2024_NDJF_T(A126*60,K126,I126,J126,"")</f>
        <v>3.6251741405975757E-2</v>
      </c>
      <c r="M126">
        <f>1/L126</f>
        <v>27.584881752333128</v>
      </c>
    </row>
    <row r="127" spans="1:13" x14ac:dyDescent="0.3">
      <c r="A127">
        <v>192</v>
      </c>
      <c r="B127">
        <f t="shared" ref="B127:B131" si="36">M126-M127</f>
        <v>5.8451502610680706</v>
      </c>
      <c r="C127">
        <f t="shared" ref="C127:C156" si="37">B127</f>
        <v>5.8451502610680706</v>
      </c>
      <c r="D127" t="s">
        <v>34</v>
      </c>
      <c r="E127" t="s">
        <v>19</v>
      </c>
      <c r="F127">
        <v>1</v>
      </c>
      <c r="G127">
        <f t="shared" ref="G127:G131" si="38">G126+5</f>
        <v>15</v>
      </c>
      <c r="I127">
        <v>2100</v>
      </c>
      <c r="J127" t="s">
        <v>31</v>
      </c>
      <c r="K127">
        <f t="shared" ref="K127:K131" si="39">AVERAGE(G127:G128)</f>
        <v>17.5</v>
      </c>
      <c r="L127" cm="1">
        <f t="array" ref="L127">STOWA2024_NDJF_T(A127*60,K127,I127,J127,"")</f>
        <v>4.5998728199646635E-2</v>
      </c>
      <c r="M127">
        <f t="shared" ref="M127:M131" si="40">1/L127</f>
        <v>21.739731491265058</v>
      </c>
    </row>
    <row r="128" spans="1:13" x14ac:dyDescent="0.3">
      <c r="A128">
        <v>192</v>
      </c>
      <c r="B128">
        <f t="shared" si="36"/>
        <v>4.6520927484338301</v>
      </c>
      <c r="C128">
        <f t="shared" si="37"/>
        <v>4.6520927484338301</v>
      </c>
      <c r="D128" t="s">
        <v>34</v>
      </c>
      <c r="E128" t="s">
        <v>19</v>
      </c>
      <c r="F128">
        <v>1</v>
      </c>
      <c r="G128">
        <f t="shared" si="38"/>
        <v>20</v>
      </c>
      <c r="I128">
        <v>2100</v>
      </c>
      <c r="J128" t="s">
        <v>31</v>
      </c>
      <c r="K128">
        <f t="shared" si="39"/>
        <v>22.5</v>
      </c>
      <c r="L128" cm="1">
        <f t="array" ref="L128">STOWA2024_NDJF_T(A128*60,K128,I128,J128,"")</f>
        <v>5.8521836460261649E-2</v>
      </c>
      <c r="M128">
        <f t="shared" si="40"/>
        <v>17.087638742831228</v>
      </c>
    </row>
    <row r="129" spans="1:13" x14ac:dyDescent="0.3">
      <c r="A129">
        <v>192</v>
      </c>
      <c r="B129">
        <f t="shared" si="36"/>
        <v>3.6927890976228515</v>
      </c>
      <c r="C129">
        <f t="shared" si="37"/>
        <v>3.6927890976228515</v>
      </c>
      <c r="D129" t="s">
        <v>34</v>
      </c>
      <c r="E129" t="s">
        <v>19</v>
      </c>
      <c r="F129">
        <v>1</v>
      </c>
      <c r="G129">
        <f t="shared" si="38"/>
        <v>25</v>
      </c>
      <c r="I129">
        <v>2100</v>
      </c>
      <c r="J129" t="s">
        <v>31</v>
      </c>
      <c r="K129">
        <f t="shared" si="39"/>
        <v>27.5</v>
      </c>
      <c r="L129" cm="1">
        <f t="array" ref="L129">STOWA2024_NDJF_T(A129*60,K129,I129,J129,"")</f>
        <v>7.4655559897062476E-2</v>
      </c>
      <c r="M129">
        <f t="shared" si="40"/>
        <v>13.394849645208376</v>
      </c>
    </row>
    <row r="130" spans="1:13" x14ac:dyDescent="0.3">
      <c r="A130">
        <v>192</v>
      </c>
      <c r="B130">
        <f t="shared" si="36"/>
        <v>2.9236640555411402</v>
      </c>
      <c r="C130">
        <f t="shared" si="37"/>
        <v>2.9236640555411402</v>
      </c>
      <c r="D130" t="s">
        <v>34</v>
      </c>
      <c r="E130" t="s">
        <v>19</v>
      </c>
      <c r="F130">
        <v>1</v>
      </c>
      <c r="G130">
        <f t="shared" si="38"/>
        <v>30</v>
      </c>
      <c r="I130">
        <v>2100</v>
      </c>
      <c r="J130" t="s">
        <v>31</v>
      </c>
      <c r="K130">
        <f t="shared" si="39"/>
        <v>32.5</v>
      </c>
      <c r="L130" cm="1">
        <f t="array" ref="L130">STOWA2024_NDJF_T(A130*60,K130,I130,J130,"")</f>
        <v>9.5500169626138678E-2</v>
      </c>
      <c r="M130">
        <f t="shared" si="40"/>
        <v>10.471185589667236</v>
      </c>
    </row>
    <row r="131" spans="1:13" x14ac:dyDescent="0.3">
      <c r="A131">
        <v>192</v>
      </c>
      <c r="B131">
        <f t="shared" si="36"/>
        <v>2.3085762380745525</v>
      </c>
      <c r="C131">
        <f t="shared" si="37"/>
        <v>2.3085762380745525</v>
      </c>
      <c r="D131" t="s">
        <v>34</v>
      </c>
      <c r="E131" t="s">
        <v>19</v>
      </c>
      <c r="F131">
        <v>1</v>
      </c>
      <c r="G131">
        <f t="shared" si="38"/>
        <v>35</v>
      </c>
      <c r="I131">
        <v>2100</v>
      </c>
      <c r="J131" t="s">
        <v>31</v>
      </c>
      <c r="K131">
        <f t="shared" si="39"/>
        <v>37.5</v>
      </c>
      <c r="L131" cm="1">
        <f t="array" ref="L131">STOWA2024_NDJF_T(A131*60,K131,I131,J131,"")</f>
        <v>0.12250984420868806</v>
      </c>
      <c r="M131">
        <f t="shared" si="40"/>
        <v>8.1626093515926836</v>
      </c>
    </row>
    <row r="132" spans="1:13" x14ac:dyDescent="0.3">
      <c r="A132">
        <v>192</v>
      </c>
      <c r="B132">
        <f>M131-M132</f>
        <v>1.8179866941661311</v>
      </c>
      <c r="C132">
        <f t="shared" si="37"/>
        <v>1.8179866941661311</v>
      </c>
      <c r="D132" t="s">
        <v>34</v>
      </c>
      <c r="E132" t="s">
        <v>19</v>
      </c>
      <c r="F132">
        <v>1</v>
      </c>
      <c r="G132">
        <f>G131+5</f>
        <v>40</v>
      </c>
      <c r="I132">
        <v>2100</v>
      </c>
      <c r="J132" t="s">
        <v>31</v>
      </c>
      <c r="K132">
        <f>AVERAGE(G132:G133)</f>
        <v>42.5</v>
      </c>
      <c r="L132" cm="1">
        <f t="array" ref="L132">STOWA2024_NDJF_T(A132*60,K132,I132,J132,"")</f>
        <v>0.15761378635015794</v>
      </c>
      <c r="M132">
        <f>1/L132</f>
        <v>6.3446226574265525</v>
      </c>
    </row>
    <row r="133" spans="1:13" x14ac:dyDescent="0.3">
      <c r="A133">
        <v>192</v>
      </c>
      <c r="B133">
        <f t="shared" ref="B133:B155" si="41">M132-M133</f>
        <v>1.427587920626415</v>
      </c>
      <c r="C133">
        <f t="shared" si="37"/>
        <v>1.427587920626415</v>
      </c>
      <c r="D133" t="s">
        <v>34</v>
      </c>
      <c r="E133" t="s">
        <v>19</v>
      </c>
      <c r="F133">
        <v>1</v>
      </c>
      <c r="G133">
        <f t="shared" ref="G133:G156" si="42">G132+5</f>
        <v>45</v>
      </c>
      <c r="I133">
        <v>2100</v>
      </c>
      <c r="J133" t="s">
        <v>31</v>
      </c>
      <c r="K133">
        <f t="shared" ref="K133:K155" si="43">AVERAGE(G133:G134)</f>
        <v>47.5</v>
      </c>
      <c r="L133" cm="1">
        <f t="array" ref="L133">STOWA2024_NDJF_T(A133*60,K133,I133,J133,"")</f>
        <v>0.20337460553528056</v>
      </c>
      <c r="M133">
        <f t="shared" ref="M133:M155" si="44">1/L133</f>
        <v>4.9170347368001375</v>
      </c>
    </row>
    <row r="134" spans="1:13" x14ac:dyDescent="0.3">
      <c r="A134">
        <v>192</v>
      </c>
      <c r="B134">
        <f t="shared" si="41"/>
        <v>1.1179057788429971</v>
      </c>
      <c r="C134">
        <f t="shared" si="37"/>
        <v>1.1179057788429971</v>
      </c>
      <c r="D134" t="s">
        <v>34</v>
      </c>
      <c r="E134" t="s">
        <v>19</v>
      </c>
      <c r="F134">
        <v>1</v>
      </c>
      <c r="G134">
        <f t="shared" si="42"/>
        <v>50</v>
      </c>
      <c r="I134">
        <v>2100</v>
      </c>
      <c r="J134" t="s">
        <v>31</v>
      </c>
      <c r="K134">
        <f t="shared" si="43"/>
        <v>52.5</v>
      </c>
      <c r="L134" cm="1">
        <f t="array" ref="L134">STOWA2024_NDJF_T(A134*60,K134,I134,J134,"")</f>
        <v>0.26321823003810796</v>
      </c>
      <c r="M134">
        <f t="shared" si="44"/>
        <v>3.7991289579571403</v>
      </c>
    </row>
    <row r="135" spans="1:13" x14ac:dyDescent="0.3">
      <c r="A135">
        <v>192</v>
      </c>
      <c r="B135">
        <f t="shared" si="41"/>
        <v>0.87281924959084778</v>
      </c>
      <c r="C135">
        <f t="shared" si="37"/>
        <v>0.87281924959084778</v>
      </c>
      <c r="D135" t="s">
        <v>34</v>
      </c>
      <c r="E135" t="s">
        <v>19</v>
      </c>
      <c r="F135">
        <v>1</v>
      </c>
      <c r="G135">
        <f t="shared" si="42"/>
        <v>55</v>
      </c>
      <c r="I135">
        <v>2100</v>
      </c>
      <c r="J135" t="s">
        <v>31</v>
      </c>
      <c r="K135">
        <f t="shared" si="43"/>
        <v>57.5</v>
      </c>
      <c r="L135" cm="1">
        <f t="array" ref="L135">STOWA2024_NDJF_T(A135*60,K135,I135,J135,"")</f>
        <v>0.34172732884048779</v>
      </c>
      <c r="M135">
        <f t="shared" si="44"/>
        <v>2.9263097083662926</v>
      </c>
    </row>
    <row r="136" spans="1:13" x14ac:dyDescent="0.3">
      <c r="A136">
        <v>192</v>
      </c>
      <c r="B136">
        <f t="shared" si="41"/>
        <v>0.67942828954309542</v>
      </c>
      <c r="C136">
        <f t="shared" si="37"/>
        <v>0.67942828954309542</v>
      </c>
      <c r="D136" t="s">
        <v>34</v>
      </c>
      <c r="E136" t="s">
        <v>19</v>
      </c>
      <c r="F136">
        <v>1</v>
      </c>
      <c r="G136">
        <f t="shared" si="42"/>
        <v>60</v>
      </c>
      <c r="I136">
        <v>2100</v>
      </c>
      <c r="J136" t="s">
        <v>31</v>
      </c>
      <c r="K136">
        <f t="shared" si="43"/>
        <v>62.5</v>
      </c>
      <c r="L136" cm="1">
        <f t="array" ref="L136">STOWA2024_NDJF_T(A136*60,K136,I136,J136,"")</f>
        <v>0.44506131548488637</v>
      </c>
      <c r="M136">
        <f t="shared" si="44"/>
        <v>2.2468814188231971</v>
      </c>
    </row>
    <row r="137" spans="1:13" x14ac:dyDescent="0.3">
      <c r="A137">
        <v>192</v>
      </c>
      <c r="B137">
        <f t="shared" si="41"/>
        <v>0.52726884047475298</v>
      </c>
      <c r="C137">
        <f t="shared" si="37"/>
        <v>0.52726884047475298</v>
      </c>
      <c r="D137" t="s">
        <v>34</v>
      </c>
      <c r="E137" t="s">
        <v>19</v>
      </c>
      <c r="F137">
        <v>1</v>
      </c>
      <c r="G137">
        <f t="shared" si="42"/>
        <v>65</v>
      </c>
      <c r="I137">
        <v>2100</v>
      </c>
      <c r="J137" t="s">
        <v>31</v>
      </c>
      <c r="K137">
        <f t="shared" si="43"/>
        <v>67.5</v>
      </c>
      <c r="L137" cm="1">
        <f t="array" ref="L137">STOWA2024_NDJF_T(A137*60,K137,I137,J137,"")</f>
        <v>0.58152633482154636</v>
      </c>
      <c r="M137">
        <f t="shared" si="44"/>
        <v>1.7196125783484442</v>
      </c>
    </row>
    <row r="138" spans="1:13" x14ac:dyDescent="0.3">
      <c r="A138">
        <v>192</v>
      </c>
      <c r="B138">
        <f t="shared" si="41"/>
        <v>0.40792325561011977</v>
      </c>
      <c r="C138">
        <f t="shared" si="37"/>
        <v>0.40792325561011977</v>
      </c>
      <c r="D138" t="s">
        <v>34</v>
      </c>
      <c r="E138" t="s">
        <v>19</v>
      </c>
      <c r="F138">
        <v>1</v>
      </c>
      <c r="G138">
        <f t="shared" si="42"/>
        <v>70</v>
      </c>
      <c r="I138">
        <v>2100</v>
      </c>
      <c r="J138" t="s">
        <v>31</v>
      </c>
      <c r="K138">
        <f t="shared" si="43"/>
        <v>72.5</v>
      </c>
      <c r="L138" cm="1">
        <f t="array" ref="L138">STOWA2024_NDJF_T(A138*60,K138,I138,J138,"")</f>
        <v>0.76237564998422658</v>
      </c>
      <c r="M138">
        <f t="shared" si="44"/>
        <v>1.3116893227383244</v>
      </c>
    </row>
    <row r="139" spans="1:13" x14ac:dyDescent="0.3">
      <c r="A139">
        <v>192</v>
      </c>
      <c r="B139">
        <f t="shared" si="41"/>
        <v>0.31449807836747978</v>
      </c>
      <c r="C139">
        <f t="shared" si="37"/>
        <v>0.31449807836747978</v>
      </c>
      <c r="D139" t="s">
        <v>34</v>
      </c>
      <c r="E139" t="s">
        <v>19</v>
      </c>
      <c r="F139">
        <v>1</v>
      </c>
      <c r="G139">
        <f t="shared" si="42"/>
        <v>75</v>
      </c>
      <c r="I139">
        <v>2100</v>
      </c>
      <c r="J139" t="s">
        <v>31</v>
      </c>
      <c r="K139">
        <f t="shared" si="43"/>
        <v>77.5</v>
      </c>
      <c r="L139" cm="1">
        <f t="array" ref="L139">STOWA2024_NDJF_T(A139*60,K139,I139,J139,"")</f>
        <v>1.00281666695833</v>
      </c>
      <c r="M139">
        <f t="shared" si="44"/>
        <v>0.99719124437084461</v>
      </c>
    </row>
    <row r="140" spans="1:13" x14ac:dyDescent="0.3">
      <c r="A140">
        <v>192</v>
      </c>
      <c r="B140">
        <f t="shared" si="41"/>
        <v>0.24178429662605205</v>
      </c>
      <c r="C140">
        <f t="shared" si="37"/>
        <v>0.24178429662605205</v>
      </c>
      <c r="D140" t="s">
        <v>34</v>
      </c>
      <c r="E140" t="s">
        <v>19</v>
      </c>
      <c r="F140">
        <v>1</v>
      </c>
      <c r="G140">
        <f t="shared" si="42"/>
        <v>80</v>
      </c>
      <c r="I140">
        <v>2100</v>
      </c>
      <c r="J140" t="s">
        <v>31</v>
      </c>
      <c r="K140">
        <f t="shared" si="43"/>
        <v>82.5</v>
      </c>
      <c r="L140" cm="1">
        <f t="array" ref="L140">STOWA2024_NDJF_T(A140*60,K140,I140,J140,"")</f>
        <v>1.3237897837522155</v>
      </c>
      <c r="M140">
        <f t="shared" si="44"/>
        <v>0.75540694774479256</v>
      </c>
    </row>
    <row r="141" spans="1:13" x14ac:dyDescent="0.3">
      <c r="A141">
        <v>192</v>
      </c>
      <c r="B141">
        <f t="shared" si="41"/>
        <v>0.18521835180184387</v>
      </c>
      <c r="C141">
        <f t="shared" si="37"/>
        <v>0.18521835180184387</v>
      </c>
      <c r="D141" t="s">
        <v>34</v>
      </c>
      <c r="E141" t="s">
        <v>19</v>
      </c>
      <c r="F141">
        <v>1</v>
      </c>
      <c r="G141">
        <f t="shared" si="42"/>
        <v>85</v>
      </c>
      <c r="I141">
        <v>2100</v>
      </c>
      <c r="J141" t="s">
        <v>31</v>
      </c>
      <c r="K141">
        <f t="shared" si="43"/>
        <v>87.5</v>
      </c>
      <c r="L141" cm="1">
        <f t="array" ref="L141">STOWA2024_NDJF_T(A141*60,K141,I141,J141,"")</f>
        <v>1.7538056830937687</v>
      </c>
      <c r="M141">
        <f t="shared" si="44"/>
        <v>0.57018859594294868</v>
      </c>
    </row>
    <row r="142" spans="1:13" x14ac:dyDescent="0.3">
      <c r="A142">
        <v>192</v>
      </c>
      <c r="B142">
        <f t="shared" si="41"/>
        <v>0.14138796197418368</v>
      </c>
      <c r="C142">
        <f t="shared" si="37"/>
        <v>0.14138796197418368</v>
      </c>
      <c r="D142" t="s">
        <v>34</v>
      </c>
      <c r="E142" t="s">
        <v>19</v>
      </c>
      <c r="F142">
        <v>1</v>
      </c>
      <c r="G142">
        <f t="shared" si="42"/>
        <v>90</v>
      </c>
      <c r="I142">
        <v>2100</v>
      </c>
      <c r="J142" t="s">
        <v>31</v>
      </c>
      <c r="K142">
        <f t="shared" si="43"/>
        <v>92.5</v>
      </c>
      <c r="L142" cm="1">
        <f t="array" ref="L142">STOWA2024_NDJF_T(A142*60,K142,I142,J142,"")</f>
        <v>2.3320861043149548</v>
      </c>
      <c r="M142">
        <f t="shared" si="44"/>
        <v>0.428800633968765</v>
      </c>
    </row>
    <row r="143" spans="1:13" x14ac:dyDescent="0.3">
      <c r="A143">
        <v>192</v>
      </c>
      <c r="B143">
        <f t="shared" si="41"/>
        <v>0.10754740666304069</v>
      </c>
      <c r="C143">
        <f t="shared" si="37"/>
        <v>0.10754740666304069</v>
      </c>
      <c r="D143" t="s">
        <v>34</v>
      </c>
      <c r="E143" t="s">
        <v>19</v>
      </c>
      <c r="F143">
        <v>1</v>
      </c>
      <c r="G143">
        <f t="shared" si="42"/>
        <v>95</v>
      </c>
      <c r="I143">
        <v>2100</v>
      </c>
      <c r="J143" t="s">
        <v>31</v>
      </c>
      <c r="K143">
        <f t="shared" si="43"/>
        <v>97.5</v>
      </c>
      <c r="L143" cm="1">
        <f t="array" ref="L143">STOWA2024_NDJF_T(A143*60,K143,I143,J143,"")</f>
        <v>3.1128091953714088</v>
      </c>
      <c r="M143">
        <f t="shared" si="44"/>
        <v>0.32125322730572431</v>
      </c>
    </row>
    <row r="144" spans="1:13" x14ac:dyDescent="0.3">
      <c r="A144">
        <v>192</v>
      </c>
      <c r="B144">
        <f t="shared" si="41"/>
        <v>8.150543514372896E-2</v>
      </c>
      <c r="C144">
        <f t="shared" si="37"/>
        <v>8.150543514372896E-2</v>
      </c>
      <c r="D144" t="s">
        <v>34</v>
      </c>
      <c r="E144" t="s">
        <v>19</v>
      </c>
      <c r="F144">
        <v>1</v>
      </c>
      <c r="G144">
        <f t="shared" si="42"/>
        <v>100</v>
      </c>
      <c r="I144">
        <v>2100</v>
      </c>
      <c r="J144" t="s">
        <v>31</v>
      </c>
      <c r="K144">
        <f t="shared" si="43"/>
        <v>102.5</v>
      </c>
      <c r="L144" cm="1">
        <f t="array" ref="L144">STOWA2024_NDJF_T(A144*60,K144,I144,J144,"")</f>
        <v>4.171049881136379</v>
      </c>
      <c r="M144">
        <f t="shared" si="44"/>
        <v>0.23974779216199535</v>
      </c>
    </row>
    <row r="145" spans="1:13" x14ac:dyDescent="0.3">
      <c r="A145">
        <v>192</v>
      </c>
      <c r="B145">
        <f t="shared" si="41"/>
        <v>6.1541144570223666E-2</v>
      </c>
      <c r="C145">
        <f t="shared" si="37"/>
        <v>6.1541144570223666E-2</v>
      </c>
      <c r="D145" t="s">
        <v>34</v>
      </c>
      <c r="E145" t="s">
        <v>19</v>
      </c>
      <c r="F145">
        <v>1</v>
      </c>
      <c r="G145">
        <f t="shared" si="42"/>
        <v>105</v>
      </c>
      <c r="I145">
        <v>2100</v>
      </c>
      <c r="J145" t="s">
        <v>31</v>
      </c>
      <c r="K145">
        <f t="shared" si="43"/>
        <v>107.5</v>
      </c>
      <c r="L145" cm="1">
        <f t="array" ref="L145">STOWA2024_NDJF_T(A145*60,K145,I145,J145,"")</f>
        <v>5.6114629477277305</v>
      </c>
      <c r="M145">
        <f t="shared" si="44"/>
        <v>0.17820664759177168</v>
      </c>
    </row>
    <row r="146" spans="1:13" x14ac:dyDescent="0.3">
      <c r="A146">
        <v>192</v>
      </c>
      <c r="B146">
        <f t="shared" si="41"/>
        <v>4.6286483474210466E-2</v>
      </c>
      <c r="C146">
        <f t="shared" si="37"/>
        <v>4.6286483474210466E-2</v>
      </c>
      <c r="D146" t="s">
        <v>34</v>
      </c>
      <c r="E146" t="s">
        <v>19</v>
      </c>
      <c r="F146">
        <v>1</v>
      </c>
      <c r="G146">
        <f t="shared" si="42"/>
        <v>110</v>
      </c>
      <c r="I146">
        <v>2100</v>
      </c>
      <c r="J146" t="s">
        <v>31</v>
      </c>
      <c r="K146">
        <f t="shared" si="43"/>
        <v>112.5</v>
      </c>
      <c r="L146" cm="1">
        <f t="array" ref="L146">STOWA2024_NDJF_T(A146*60,K146,I146,J146,"")</f>
        <v>7.5803422978525532</v>
      </c>
      <c r="M146">
        <f t="shared" si="44"/>
        <v>0.13192016411756122</v>
      </c>
    </row>
    <row r="147" spans="1:13" x14ac:dyDescent="0.3">
      <c r="A147">
        <v>192</v>
      </c>
      <c r="B147">
        <f t="shared" si="41"/>
        <v>3.4674636054287139E-2</v>
      </c>
      <c r="C147">
        <f t="shared" si="37"/>
        <v>3.4674636054287139E-2</v>
      </c>
      <c r="D147" t="s">
        <v>34</v>
      </c>
      <c r="E147" t="s">
        <v>19</v>
      </c>
      <c r="F147">
        <v>1</v>
      </c>
      <c r="G147">
        <f t="shared" si="42"/>
        <v>115</v>
      </c>
      <c r="I147">
        <v>2100</v>
      </c>
      <c r="J147" t="s">
        <v>31</v>
      </c>
      <c r="K147">
        <f t="shared" si="43"/>
        <v>117.5</v>
      </c>
      <c r="L147" cm="1">
        <f t="array" ref="L147">STOWA2024_NDJF_T(A147*60,K147,I147,J147,"")</f>
        <v>10.283249213777079</v>
      </c>
      <c r="M147">
        <f t="shared" si="44"/>
        <v>9.7245528063274078E-2</v>
      </c>
    </row>
    <row r="148" spans="1:13" x14ac:dyDescent="0.3">
      <c r="A148">
        <v>192</v>
      </c>
      <c r="B148">
        <f t="shared" si="41"/>
        <v>2.5871425485406746E-2</v>
      </c>
      <c r="C148">
        <f t="shared" si="37"/>
        <v>2.5871425485406746E-2</v>
      </c>
      <c r="D148" t="s">
        <v>34</v>
      </c>
      <c r="E148" t="s">
        <v>19</v>
      </c>
      <c r="F148">
        <v>1</v>
      </c>
      <c r="G148">
        <f t="shared" si="42"/>
        <v>120</v>
      </c>
      <c r="I148">
        <v>2100</v>
      </c>
      <c r="J148" t="s">
        <v>31</v>
      </c>
      <c r="K148">
        <f t="shared" si="43"/>
        <v>122.5</v>
      </c>
      <c r="L148" cm="1">
        <f t="array" ref="L148">STOWA2024_NDJF_T(A148*60,K148,I148,J148,"")</f>
        <v>14.010684042002847</v>
      </c>
      <c r="M148">
        <f t="shared" si="44"/>
        <v>7.1374102577867332E-2</v>
      </c>
    </row>
    <row r="149" spans="1:13" x14ac:dyDescent="0.3">
      <c r="A149">
        <v>192</v>
      </c>
      <c r="B149">
        <f t="shared" si="41"/>
        <v>1.9221833156292709E-2</v>
      </c>
      <c r="C149">
        <f t="shared" si="37"/>
        <v>1.9221833156292709E-2</v>
      </c>
      <c r="D149" t="s">
        <v>34</v>
      </c>
      <c r="E149" t="s">
        <v>19</v>
      </c>
      <c r="F149">
        <v>1</v>
      </c>
      <c r="G149">
        <f t="shared" si="42"/>
        <v>125</v>
      </c>
      <c r="I149">
        <v>2100</v>
      </c>
      <c r="J149" t="s">
        <v>31</v>
      </c>
      <c r="K149">
        <f t="shared" si="43"/>
        <v>127.5</v>
      </c>
      <c r="L149" cm="1">
        <f t="array" ref="L149">STOWA2024_NDJF_T(A149*60,K149,I149,J149,"")</f>
        <v>19.174620991398598</v>
      </c>
      <c r="M149">
        <f t="shared" si="44"/>
        <v>5.2152269421574624E-2</v>
      </c>
    </row>
    <row r="150" spans="1:13" x14ac:dyDescent="0.3">
      <c r="A150">
        <v>192</v>
      </c>
      <c r="B150">
        <f t="shared" si="41"/>
        <v>1.4219853377160224E-2</v>
      </c>
      <c r="C150">
        <f t="shared" si="37"/>
        <v>1.4219853377160224E-2</v>
      </c>
      <c r="D150" t="s">
        <v>34</v>
      </c>
      <c r="E150" t="s">
        <v>19</v>
      </c>
      <c r="F150">
        <v>1</v>
      </c>
      <c r="G150">
        <f t="shared" si="42"/>
        <v>130</v>
      </c>
      <c r="I150">
        <v>2100</v>
      </c>
      <c r="J150" t="s">
        <v>31</v>
      </c>
      <c r="K150">
        <f t="shared" si="43"/>
        <v>132.5</v>
      </c>
      <c r="L150" cm="1">
        <f t="array" ref="L150">STOWA2024_NDJF_T(A150*60,K150,I150,J150,"")</f>
        <v>26.362676156169901</v>
      </c>
      <c r="M150">
        <f t="shared" si="44"/>
        <v>3.7932416044414399E-2</v>
      </c>
    </row>
    <row r="151" spans="1:13" x14ac:dyDescent="0.3">
      <c r="A151">
        <v>192</v>
      </c>
      <c r="B151">
        <f t="shared" si="41"/>
        <v>1.0472877384979099E-2</v>
      </c>
      <c r="C151">
        <f t="shared" si="37"/>
        <v>1.0472877384979099E-2</v>
      </c>
      <c r="D151" t="s">
        <v>34</v>
      </c>
      <c r="E151" t="s">
        <v>19</v>
      </c>
      <c r="F151">
        <v>1</v>
      </c>
      <c r="G151">
        <f t="shared" si="42"/>
        <v>135</v>
      </c>
      <c r="I151">
        <v>2100</v>
      </c>
      <c r="J151" t="s">
        <v>31</v>
      </c>
      <c r="K151">
        <f t="shared" si="43"/>
        <v>137.5</v>
      </c>
      <c r="L151" cm="1">
        <f t="array" ref="L151">STOWA2024_NDJF_T(A151*60,K151,I151,J151,"")</f>
        <v>36.417217798245588</v>
      </c>
      <c r="M151">
        <f t="shared" si="44"/>
        <v>2.74595386594353E-2</v>
      </c>
    </row>
    <row r="152" spans="1:13" x14ac:dyDescent="0.3">
      <c r="A152">
        <v>192</v>
      </c>
      <c r="B152">
        <f t="shared" si="41"/>
        <v>7.6781651070085277E-3</v>
      </c>
      <c r="C152">
        <f t="shared" si="37"/>
        <v>7.6781651070085277E-3</v>
      </c>
      <c r="D152" t="s">
        <v>34</v>
      </c>
      <c r="E152" t="s">
        <v>19</v>
      </c>
      <c r="F152">
        <v>1</v>
      </c>
      <c r="G152">
        <f t="shared" si="42"/>
        <v>140</v>
      </c>
      <c r="I152">
        <v>2100</v>
      </c>
      <c r="J152" t="s">
        <v>31</v>
      </c>
      <c r="K152">
        <f t="shared" si="43"/>
        <v>142.5</v>
      </c>
      <c r="L152" cm="1">
        <f t="array" ref="L152">STOWA2024_NDJF_T(A152*60,K152,I152,J152,"")</f>
        <v>50.552606842476841</v>
      </c>
      <c r="M152">
        <f t="shared" si="44"/>
        <v>1.9781373552426772E-2</v>
      </c>
    </row>
    <row r="153" spans="1:13" x14ac:dyDescent="0.3">
      <c r="A153">
        <v>192</v>
      </c>
      <c r="B153">
        <f t="shared" si="41"/>
        <v>5.6025174408326061E-3</v>
      </c>
      <c r="C153">
        <f t="shared" si="37"/>
        <v>5.6025174408326061E-3</v>
      </c>
      <c r="D153" t="s">
        <v>34</v>
      </c>
      <c r="E153" t="s">
        <v>19</v>
      </c>
      <c r="F153">
        <v>1</v>
      </c>
      <c r="G153">
        <f t="shared" si="42"/>
        <v>145</v>
      </c>
      <c r="I153">
        <v>2100</v>
      </c>
      <c r="J153" t="s">
        <v>31</v>
      </c>
      <c r="K153">
        <f t="shared" si="43"/>
        <v>147.5</v>
      </c>
      <c r="L153" cm="1">
        <f t="array" ref="L153">STOWA2024_NDJF_T(A153*60,K153,I153,J153,"")</f>
        <v>70.527551174053585</v>
      </c>
      <c r="M153">
        <f t="shared" si="44"/>
        <v>1.4178856111594166E-2</v>
      </c>
    </row>
    <row r="154" spans="1:13" x14ac:dyDescent="0.3">
      <c r="A154">
        <v>192</v>
      </c>
      <c r="B154">
        <f t="shared" si="41"/>
        <v>4.0683281488008496E-3</v>
      </c>
      <c r="C154">
        <f t="shared" si="37"/>
        <v>4.0683281488008496E-3</v>
      </c>
      <c r="D154" t="s">
        <v>34</v>
      </c>
      <c r="E154" t="s">
        <v>19</v>
      </c>
      <c r="F154">
        <v>1</v>
      </c>
      <c r="G154">
        <f t="shared" si="42"/>
        <v>150</v>
      </c>
      <c r="I154">
        <v>2100</v>
      </c>
      <c r="J154" t="s">
        <v>31</v>
      </c>
      <c r="K154">
        <f t="shared" si="43"/>
        <v>152.5</v>
      </c>
      <c r="L154" cm="1">
        <f t="array" ref="L154">STOWA2024_NDJF_T(A154*60,K154,I154,J154,"")</f>
        <v>98.906803253004597</v>
      </c>
      <c r="M154">
        <f t="shared" si="44"/>
        <v>1.0110527962793317E-2</v>
      </c>
    </row>
    <row r="155" spans="1:13" x14ac:dyDescent="0.3">
      <c r="A155">
        <v>192</v>
      </c>
      <c r="B155">
        <f t="shared" si="41"/>
        <v>2.9394213104925035E-3</v>
      </c>
      <c r="C155">
        <f t="shared" si="37"/>
        <v>2.9394213104925035E-3</v>
      </c>
      <c r="D155" t="s">
        <v>34</v>
      </c>
      <c r="E155" t="s">
        <v>19</v>
      </c>
      <c r="F155">
        <v>1</v>
      </c>
      <c r="G155">
        <f t="shared" si="42"/>
        <v>155</v>
      </c>
      <c r="I155">
        <v>2100</v>
      </c>
      <c r="J155" t="s">
        <v>31</v>
      </c>
      <c r="K155">
        <f t="shared" si="43"/>
        <v>157.5</v>
      </c>
      <c r="L155" cm="1">
        <f t="array" ref="L155">STOWA2024_NDJF_T(A155*60,K155,I155,J155,"")</f>
        <v>139.44849079592967</v>
      </c>
      <c r="M155">
        <f t="shared" si="44"/>
        <v>7.1711066523008132E-3</v>
      </c>
    </row>
    <row r="156" spans="1:13" x14ac:dyDescent="0.3">
      <c r="A156">
        <v>192</v>
      </c>
      <c r="B156" s="1">
        <f>M155</f>
        <v>7.1711066523008132E-3</v>
      </c>
      <c r="C156">
        <f t="shared" si="37"/>
        <v>7.1711066523008132E-3</v>
      </c>
      <c r="D156" t="s">
        <v>34</v>
      </c>
      <c r="E156" t="s">
        <v>19</v>
      </c>
      <c r="F156">
        <v>1</v>
      </c>
      <c r="G156">
        <f t="shared" si="42"/>
        <v>160</v>
      </c>
      <c r="I156">
        <v>2100</v>
      </c>
      <c r="J156" t="s">
        <v>31</v>
      </c>
      <c r="K156" s="1">
        <v>555</v>
      </c>
      <c r="L156" cm="1">
        <f t="array" ref="L156">STOWA2024_NDJF_T(A156*60,K156,I156,J156,"")</f>
        <v>3.8424437345185381E+153</v>
      </c>
      <c r="M156">
        <f>1/L156</f>
        <v>2.6025104571252778E-154</v>
      </c>
    </row>
    <row r="157" spans="1:13" x14ac:dyDescent="0.3">
      <c r="A157">
        <v>216</v>
      </c>
      <c r="B157" s="1">
        <f>365.25*24/A157 - M157</f>
        <v>14.445211586644227</v>
      </c>
      <c r="C157">
        <f>B157</f>
        <v>14.445211586644227</v>
      </c>
      <c r="D157" t="s">
        <v>34</v>
      </c>
      <c r="E157" t="s">
        <v>19</v>
      </c>
      <c r="F157">
        <v>1</v>
      </c>
      <c r="G157">
        <v>10</v>
      </c>
      <c r="I157">
        <v>2100</v>
      </c>
      <c r="J157" t="s">
        <v>31</v>
      </c>
      <c r="K157" s="1">
        <v>12.5</v>
      </c>
      <c r="L157" cm="1">
        <f t="array" ref="L157">STOWA2024_NDJF_T(A157*60,K157,I157,J157,"")</f>
        <v>3.8258296050926809E-2</v>
      </c>
      <c r="M157">
        <f>1/L157</f>
        <v>26.138121746689109</v>
      </c>
    </row>
    <row r="158" spans="1:13" x14ac:dyDescent="0.3">
      <c r="A158">
        <v>216</v>
      </c>
      <c r="B158">
        <f t="shared" ref="B158:B162" si="45">M157-M158</f>
        <v>5.0206679164383914</v>
      </c>
      <c r="C158">
        <f t="shared" ref="C158:C187" si="46">B158</f>
        <v>5.0206679164383914</v>
      </c>
      <c r="D158" t="s">
        <v>34</v>
      </c>
      <c r="E158" t="s">
        <v>19</v>
      </c>
      <c r="F158">
        <v>1</v>
      </c>
      <c r="G158">
        <f t="shared" ref="G158:G162" si="47">G157+5</f>
        <v>15</v>
      </c>
      <c r="I158">
        <v>2100</v>
      </c>
      <c r="J158" t="s">
        <v>31</v>
      </c>
      <c r="K158">
        <f t="shared" ref="K158:K162" si="48">AVERAGE(G158:G159)</f>
        <v>17.5</v>
      </c>
      <c r="L158" cm="1">
        <f t="array" ref="L158">STOWA2024_NDJF_T(A158*60,K158,I158,J158,"")</f>
        <v>4.7354193741269208E-2</v>
      </c>
      <c r="M158">
        <f t="shared" ref="M158:M162" si="49">1/L158</f>
        <v>21.117453830250717</v>
      </c>
    </row>
    <row r="159" spans="1:13" x14ac:dyDescent="0.3">
      <c r="A159">
        <v>216</v>
      </c>
      <c r="B159">
        <f t="shared" si="45"/>
        <v>4.1052273889566564</v>
      </c>
      <c r="C159">
        <f t="shared" si="46"/>
        <v>4.1052273889566564</v>
      </c>
      <c r="D159" t="s">
        <v>34</v>
      </c>
      <c r="E159" t="s">
        <v>19</v>
      </c>
      <c r="F159">
        <v>1</v>
      </c>
      <c r="G159">
        <f t="shared" si="47"/>
        <v>20</v>
      </c>
      <c r="I159">
        <v>2100</v>
      </c>
      <c r="J159" t="s">
        <v>31</v>
      </c>
      <c r="K159">
        <f t="shared" si="48"/>
        <v>22.5</v>
      </c>
      <c r="L159" cm="1">
        <f t="array" ref="L159">STOWA2024_NDJF_T(A159*60,K159,I159,J159,"")</f>
        <v>5.8781253791254699E-2</v>
      </c>
      <c r="M159">
        <f t="shared" si="49"/>
        <v>17.012226441294061</v>
      </c>
    </row>
    <row r="160" spans="1:13" x14ac:dyDescent="0.3">
      <c r="A160">
        <v>216</v>
      </c>
      <c r="B160">
        <f t="shared" si="45"/>
        <v>3.3479867081642514</v>
      </c>
      <c r="C160">
        <f t="shared" si="46"/>
        <v>3.3479867081642514</v>
      </c>
      <c r="D160" t="s">
        <v>34</v>
      </c>
      <c r="E160" t="s">
        <v>19</v>
      </c>
      <c r="F160">
        <v>1</v>
      </c>
      <c r="G160">
        <f t="shared" si="47"/>
        <v>25</v>
      </c>
      <c r="I160">
        <v>2100</v>
      </c>
      <c r="J160" t="s">
        <v>31</v>
      </c>
      <c r="K160">
        <f t="shared" si="48"/>
        <v>27.5</v>
      </c>
      <c r="L160" cm="1">
        <f t="array" ref="L160">STOWA2024_NDJF_T(A160*60,K160,I160,J160,"")</f>
        <v>7.3183727710473129E-2</v>
      </c>
      <c r="M160">
        <f t="shared" si="49"/>
        <v>13.66423973312981</v>
      </c>
    </row>
    <row r="161" spans="1:13" x14ac:dyDescent="0.3">
      <c r="A161">
        <v>216</v>
      </c>
      <c r="B161">
        <f t="shared" si="45"/>
        <v>2.7227708738845084</v>
      </c>
      <c r="C161">
        <f t="shared" si="46"/>
        <v>2.7227708738845084</v>
      </c>
      <c r="D161" t="s">
        <v>34</v>
      </c>
      <c r="E161" t="s">
        <v>19</v>
      </c>
      <c r="F161">
        <v>1</v>
      </c>
      <c r="G161">
        <f t="shared" si="47"/>
        <v>30</v>
      </c>
      <c r="I161">
        <v>2100</v>
      </c>
      <c r="J161" t="s">
        <v>31</v>
      </c>
      <c r="K161">
        <f t="shared" si="48"/>
        <v>32.5</v>
      </c>
      <c r="L161" cm="1">
        <f t="array" ref="L161">STOWA2024_NDJF_T(A161*60,K161,I161,J161,"")</f>
        <v>9.1395407039432552E-2</v>
      </c>
      <c r="M161">
        <f t="shared" si="49"/>
        <v>10.941468859245301</v>
      </c>
    </row>
    <row r="162" spans="1:13" x14ac:dyDescent="0.3">
      <c r="A162">
        <v>216</v>
      </c>
      <c r="B162">
        <f t="shared" si="45"/>
        <v>2.2077956017205622</v>
      </c>
      <c r="C162">
        <f t="shared" si="46"/>
        <v>2.2077956017205622</v>
      </c>
      <c r="D162" t="s">
        <v>34</v>
      </c>
      <c r="E162" t="s">
        <v>19</v>
      </c>
      <c r="F162">
        <v>1</v>
      </c>
      <c r="G162">
        <f t="shared" si="47"/>
        <v>35</v>
      </c>
      <c r="I162">
        <v>2100</v>
      </c>
      <c r="J162" t="s">
        <v>31</v>
      </c>
      <c r="K162">
        <f t="shared" si="48"/>
        <v>37.5</v>
      </c>
      <c r="L162" cm="1">
        <f t="array" ref="L162">STOWA2024_NDJF_T(A162*60,K162,I162,J162,"")</f>
        <v>0.1144993601791116</v>
      </c>
      <c r="M162">
        <f t="shared" si="49"/>
        <v>8.7336732575247389</v>
      </c>
    </row>
    <row r="163" spans="1:13" x14ac:dyDescent="0.3">
      <c r="A163">
        <v>216</v>
      </c>
      <c r="B163">
        <f>M162-M163</f>
        <v>1.784936761360453</v>
      </c>
      <c r="C163">
        <f t="shared" si="46"/>
        <v>1.784936761360453</v>
      </c>
      <c r="D163" t="s">
        <v>34</v>
      </c>
      <c r="E163" t="s">
        <v>19</v>
      </c>
      <c r="F163">
        <v>1</v>
      </c>
      <c r="G163">
        <f>G162+5</f>
        <v>40</v>
      </c>
      <c r="I163">
        <v>2100</v>
      </c>
      <c r="J163" t="s">
        <v>31</v>
      </c>
      <c r="K163">
        <f>AVERAGE(G163:G164)</f>
        <v>42.5</v>
      </c>
      <c r="L163" cm="1">
        <f t="array" ref="L163">STOWA2024_NDJF_T(A163*60,K163,I163,J163,"")</f>
        <v>0.14391105498848628</v>
      </c>
      <c r="M163">
        <f>1/L163</f>
        <v>6.9487364961642859</v>
      </c>
    </row>
    <row r="164" spans="1:13" x14ac:dyDescent="0.3">
      <c r="A164">
        <v>216</v>
      </c>
      <c r="B164">
        <f t="shared" ref="B164:B186" si="50">M163-M164</f>
        <v>1.4385370155284223</v>
      </c>
      <c r="C164">
        <f t="shared" si="46"/>
        <v>1.4385370155284223</v>
      </c>
      <c r="D164" t="s">
        <v>34</v>
      </c>
      <c r="E164" t="s">
        <v>19</v>
      </c>
      <c r="F164">
        <v>1</v>
      </c>
      <c r="G164">
        <f t="shared" ref="G164:G187" si="51">G163+5</f>
        <v>45</v>
      </c>
      <c r="I164">
        <v>2100</v>
      </c>
      <c r="J164" t="s">
        <v>31</v>
      </c>
      <c r="K164">
        <f t="shared" ref="K164:K186" si="52">AVERAGE(G164:G165)</f>
        <v>47.5</v>
      </c>
      <c r="L164" cm="1">
        <f t="array" ref="L164">STOWA2024_NDJF_T(A164*60,K164,I164,J164,"")</f>
        <v>0.18148163301786716</v>
      </c>
      <c r="M164">
        <f t="shared" ref="M164:M186" si="53">1/L164</f>
        <v>5.5101994806358636</v>
      </c>
    </row>
    <row r="165" spans="1:13" x14ac:dyDescent="0.3">
      <c r="A165">
        <v>216</v>
      </c>
      <c r="B165">
        <f t="shared" si="50"/>
        <v>1.1557672092146296</v>
      </c>
      <c r="C165">
        <f t="shared" si="46"/>
        <v>1.1557672092146296</v>
      </c>
      <c r="D165" t="s">
        <v>34</v>
      </c>
      <c r="E165" t="s">
        <v>19</v>
      </c>
      <c r="F165">
        <v>1</v>
      </c>
      <c r="G165">
        <f t="shared" si="51"/>
        <v>50</v>
      </c>
      <c r="I165">
        <v>2100</v>
      </c>
      <c r="J165" t="s">
        <v>31</v>
      </c>
      <c r="K165">
        <f t="shared" si="52"/>
        <v>52.5</v>
      </c>
      <c r="L165" cm="1">
        <f t="array" ref="L165">STOWA2024_NDJF_T(A165*60,K165,I165,J165,"")</f>
        <v>0.2296510630244829</v>
      </c>
      <c r="M165">
        <f t="shared" si="53"/>
        <v>4.354432271421234</v>
      </c>
    </row>
    <row r="166" spans="1:13" x14ac:dyDescent="0.3">
      <c r="A166">
        <v>216</v>
      </c>
      <c r="B166">
        <f t="shared" si="50"/>
        <v>0.92548547601652276</v>
      </c>
      <c r="C166">
        <f t="shared" si="46"/>
        <v>0.92548547601652276</v>
      </c>
      <c r="D166" t="s">
        <v>34</v>
      </c>
      <c r="E166" t="s">
        <v>19</v>
      </c>
      <c r="F166">
        <v>1</v>
      </c>
      <c r="G166">
        <f t="shared" si="51"/>
        <v>55</v>
      </c>
      <c r="I166">
        <v>2100</v>
      </c>
      <c r="J166" t="s">
        <v>31</v>
      </c>
      <c r="K166">
        <f t="shared" si="52"/>
        <v>57.5</v>
      </c>
      <c r="L166" cm="1">
        <f t="array" ref="L166">STOWA2024_NDJF_T(A166*60,K166,I166,J166,"")</f>
        <v>0.29163473791431987</v>
      </c>
      <c r="M166">
        <f t="shared" si="53"/>
        <v>3.4289467954047113</v>
      </c>
    </row>
    <row r="167" spans="1:13" x14ac:dyDescent="0.3">
      <c r="A167">
        <v>216</v>
      </c>
      <c r="B167">
        <f t="shared" si="50"/>
        <v>0.73864481571071661</v>
      </c>
      <c r="C167">
        <f t="shared" si="46"/>
        <v>0.73864481571071661</v>
      </c>
      <c r="D167" t="s">
        <v>34</v>
      </c>
      <c r="E167" t="s">
        <v>19</v>
      </c>
      <c r="F167">
        <v>1</v>
      </c>
      <c r="G167">
        <f t="shared" si="51"/>
        <v>60</v>
      </c>
      <c r="I167">
        <v>2100</v>
      </c>
      <c r="J167" t="s">
        <v>31</v>
      </c>
      <c r="K167">
        <f t="shared" si="52"/>
        <v>62.5</v>
      </c>
      <c r="L167" cm="1">
        <f t="array" ref="L167">STOWA2024_NDJF_T(A167*60,K167,I167,J167,"")</f>
        <v>0.37170548419763044</v>
      </c>
      <c r="M167">
        <f t="shared" si="53"/>
        <v>2.6903019796939946</v>
      </c>
    </row>
    <row r="168" spans="1:13" x14ac:dyDescent="0.3">
      <c r="A168">
        <v>216</v>
      </c>
      <c r="B168">
        <f t="shared" si="50"/>
        <v>0.58745863166986823</v>
      </c>
      <c r="C168">
        <f t="shared" si="46"/>
        <v>0.58745863166986823</v>
      </c>
      <c r="D168" t="s">
        <v>34</v>
      </c>
      <c r="E168" t="s">
        <v>19</v>
      </c>
      <c r="F168">
        <v>1</v>
      </c>
      <c r="G168">
        <f t="shared" si="51"/>
        <v>65</v>
      </c>
      <c r="I168">
        <v>2100</v>
      </c>
      <c r="J168" t="s">
        <v>31</v>
      </c>
      <c r="K168">
        <f t="shared" si="52"/>
        <v>67.5</v>
      </c>
      <c r="L168" cm="1">
        <f t="array" ref="L168">STOWA2024_NDJF_T(A168*60,K168,I168,J168,"")</f>
        <v>0.47554659786694048</v>
      </c>
      <c r="M168">
        <f t="shared" si="53"/>
        <v>2.1028433480241264</v>
      </c>
    </row>
    <row r="169" spans="1:13" x14ac:dyDescent="0.3">
      <c r="A169">
        <v>216</v>
      </c>
      <c r="B169">
        <f t="shared" si="50"/>
        <v>0.46555852980262791</v>
      </c>
      <c r="C169">
        <f t="shared" si="46"/>
        <v>0.46555852980262791</v>
      </c>
      <c r="D169" t="s">
        <v>34</v>
      </c>
      <c r="E169" t="s">
        <v>19</v>
      </c>
      <c r="F169">
        <v>1</v>
      </c>
      <c r="G169">
        <f t="shared" si="51"/>
        <v>70</v>
      </c>
      <c r="I169">
        <v>2100</v>
      </c>
      <c r="J169" t="s">
        <v>31</v>
      </c>
      <c r="K169">
        <f t="shared" si="52"/>
        <v>72.5</v>
      </c>
      <c r="L169" cm="1">
        <f t="array" ref="L169">STOWA2024_NDJF_T(A169*60,K169,I169,J169,"")</f>
        <v>0.61076728304746053</v>
      </c>
      <c r="M169">
        <f t="shared" si="53"/>
        <v>1.6372848182214985</v>
      </c>
    </row>
    <row r="170" spans="1:13" x14ac:dyDescent="0.3">
      <c r="A170">
        <v>216</v>
      </c>
      <c r="B170">
        <f t="shared" si="50"/>
        <v>0.36758321180301801</v>
      </c>
      <c r="C170">
        <f t="shared" si="46"/>
        <v>0.36758321180301801</v>
      </c>
      <c r="D170" t="s">
        <v>34</v>
      </c>
      <c r="E170" t="s">
        <v>19</v>
      </c>
      <c r="F170">
        <v>1</v>
      </c>
      <c r="G170">
        <f t="shared" si="51"/>
        <v>75</v>
      </c>
      <c r="I170">
        <v>2100</v>
      </c>
      <c r="J170" t="s">
        <v>31</v>
      </c>
      <c r="K170">
        <f t="shared" si="52"/>
        <v>77.5</v>
      </c>
      <c r="L170" cm="1">
        <f t="array" ref="L170">STOWA2024_NDJF_T(A170*60,K170,I170,J170,"")</f>
        <v>0.78758662267172896</v>
      </c>
      <c r="M170">
        <f t="shared" si="53"/>
        <v>1.2697016064184805</v>
      </c>
    </row>
    <row r="171" spans="1:13" x14ac:dyDescent="0.3">
      <c r="A171">
        <v>216</v>
      </c>
      <c r="B171">
        <f t="shared" si="50"/>
        <v>0.28905740201263519</v>
      </c>
      <c r="C171">
        <f t="shared" si="46"/>
        <v>0.28905740201263519</v>
      </c>
      <c r="D171" t="s">
        <v>34</v>
      </c>
      <c r="E171" t="s">
        <v>19</v>
      </c>
      <c r="F171">
        <v>1</v>
      </c>
      <c r="G171">
        <f t="shared" si="51"/>
        <v>80</v>
      </c>
      <c r="I171">
        <v>2100</v>
      </c>
      <c r="J171" t="s">
        <v>31</v>
      </c>
      <c r="K171">
        <f t="shared" si="52"/>
        <v>82.5</v>
      </c>
      <c r="L171" cm="1">
        <f t="array" ref="L171">STOWA2024_NDJF_T(A171*60,K171,I171,J171,"")</f>
        <v>1.0197378371352146</v>
      </c>
      <c r="M171">
        <f t="shared" si="53"/>
        <v>0.98064420440584532</v>
      </c>
    </row>
    <row r="172" spans="1:13" x14ac:dyDescent="0.3">
      <c r="A172">
        <v>216</v>
      </c>
      <c r="B172">
        <f t="shared" si="50"/>
        <v>0.22653250714100126</v>
      </c>
      <c r="C172">
        <f t="shared" si="46"/>
        <v>0.22653250714100126</v>
      </c>
      <c r="D172" t="s">
        <v>34</v>
      </c>
      <c r="E172" t="s">
        <v>19</v>
      </c>
      <c r="F172">
        <v>1</v>
      </c>
      <c r="G172">
        <f t="shared" si="51"/>
        <v>85</v>
      </c>
      <c r="I172">
        <v>2100</v>
      </c>
      <c r="J172" t="s">
        <v>31</v>
      </c>
      <c r="K172">
        <f t="shared" si="52"/>
        <v>87.5</v>
      </c>
      <c r="L172" cm="1">
        <f t="array" ref="L172">STOWA2024_NDJF_T(A172*60,K172,I172,J172,"")</f>
        <v>1.3260635044211493</v>
      </c>
      <c r="M172">
        <f t="shared" si="53"/>
        <v>0.75411169726484406</v>
      </c>
    </row>
    <row r="173" spans="1:13" x14ac:dyDescent="0.3">
      <c r="A173">
        <v>216</v>
      </c>
      <c r="B173">
        <f t="shared" si="50"/>
        <v>0.17676013493966913</v>
      </c>
      <c r="C173">
        <f t="shared" si="46"/>
        <v>0.17676013493966913</v>
      </c>
      <c r="D173" t="s">
        <v>34</v>
      </c>
      <c r="E173" t="s">
        <v>19</v>
      </c>
      <c r="F173">
        <v>1</v>
      </c>
      <c r="G173">
        <f t="shared" si="51"/>
        <v>90</v>
      </c>
      <c r="I173">
        <v>2100</v>
      </c>
      <c r="J173" t="s">
        <v>31</v>
      </c>
      <c r="K173">
        <f t="shared" si="52"/>
        <v>92.5</v>
      </c>
      <c r="L173" cm="1">
        <f t="array" ref="L173">STOWA2024_NDJF_T(A173*60,K173,I173,J173,"")</f>
        <v>1.7320469281709188</v>
      </c>
      <c r="M173">
        <f t="shared" si="53"/>
        <v>0.57735156232517493</v>
      </c>
    </row>
    <row r="174" spans="1:13" x14ac:dyDescent="0.3">
      <c r="A174">
        <v>216</v>
      </c>
      <c r="B174">
        <f t="shared" si="50"/>
        <v>0.13733991689858172</v>
      </c>
      <c r="C174">
        <f t="shared" si="46"/>
        <v>0.13733991689858172</v>
      </c>
      <c r="D174" t="s">
        <v>34</v>
      </c>
      <c r="E174" t="s">
        <v>19</v>
      </c>
      <c r="F174">
        <v>1</v>
      </c>
      <c r="G174">
        <f t="shared" si="51"/>
        <v>95</v>
      </c>
      <c r="I174">
        <v>2100</v>
      </c>
      <c r="J174" t="s">
        <v>31</v>
      </c>
      <c r="K174">
        <f t="shared" si="52"/>
        <v>97.5</v>
      </c>
      <c r="L174" cm="1">
        <f t="array" ref="L174">STOWA2024_NDJF_T(A174*60,K174,I174,J174,"")</f>
        <v>2.2726671223224004</v>
      </c>
      <c r="M174">
        <f t="shared" si="53"/>
        <v>0.44001164542659321</v>
      </c>
    </row>
    <row r="175" spans="1:13" x14ac:dyDescent="0.3">
      <c r="A175">
        <v>216</v>
      </c>
      <c r="B175">
        <f t="shared" si="50"/>
        <v>0.10625545334236186</v>
      </c>
      <c r="C175">
        <f t="shared" si="46"/>
        <v>0.10625545334236186</v>
      </c>
      <c r="D175" t="s">
        <v>34</v>
      </c>
      <c r="E175" t="s">
        <v>19</v>
      </c>
      <c r="F175">
        <v>1</v>
      </c>
      <c r="G175">
        <f t="shared" si="51"/>
        <v>100</v>
      </c>
      <c r="I175">
        <v>2100</v>
      </c>
      <c r="J175" t="s">
        <v>31</v>
      </c>
      <c r="K175">
        <f t="shared" si="52"/>
        <v>102.5</v>
      </c>
      <c r="L175" cm="1">
        <f t="array" ref="L175">STOWA2024_NDJF_T(A175*60,K175,I175,J175,"")</f>
        <v>2.996199092982299</v>
      </c>
      <c r="M175">
        <f t="shared" si="53"/>
        <v>0.33375619208423135</v>
      </c>
    </row>
    <row r="176" spans="1:13" x14ac:dyDescent="0.3">
      <c r="A176">
        <v>216</v>
      </c>
      <c r="B176">
        <f t="shared" si="50"/>
        <v>8.1833500310413088E-2</v>
      </c>
      <c r="C176">
        <f t="shared" si="46"/>
        <v>8.1833500310413088E-2</v>
      </c>
      <c r="D176" t="s">
        <v>34</v>
      </c>
      <c r="E176" t="s">
        <v>19</v>
      </c>
      <c r="F176">
        <v>1</v>
      </c>
      <c r="G176">
        <f t="shared" si="51"/>
        <v>105</v>
      </c>
      <c r="I176">
        <v>2100</v>
      </c>
      <c r="J176" t="s">
        <v>31</v>
      </c>
      <c r="K176">
        <f t="shared" si="52"/>
        <v>107.5</v>
      </c>
      <c r="L176" cm="1">
        <f t="array" ref="L176">STOWA2024_NDJF_T(A176*60,K176,I176,J176,"")</f>
        <v>3.9694717175292094</v>
      </c>
      <c r="M176">
        <f t="shared" si="53"/>
        <v>0.25192269177381826</v>
      </c>
    </row>
    <row r="177" spans="1:13" x14ac:dyDescent="0.3">
      <c r="A177">
        <v>216</v>
      </c>
      <c r="B177">
        <f t="shared" si="50"/>
        <v>6.2731233863605157E-2</v>
      </c>
      <c r="C177">
        <f t="shared" si="46"/>
        <v>6.2731233863605157E-2</v>
      </c>
      <c r="D177" t="s">
        <v>34</v>
      </c>
      <c r="E177" t="s">
        <v>19</v>
      </c>
      <c r="F177">
        <v>1</v>
      </c>
      <c r="G177">
        <f t="shared" si="51"/>
        <v>110</v>
      </c>
      <c r="I177">
        <v>2100</v>
      </c>
      <c r="J177" t="s">
        <v>31</v>
      </c>
      <c r="K177">
        <f t="shared" si="52"/>
        <v>112.5</v>
      </c>
      <c r="L177" cm="1">
        <f t="array" ref="L177">STOWA2024_NDJF_T(A177*60,K177,I177,J177,"")</f>
        <v>5.2856509011869983</v>
      </c>
      <c r="M177">
        <f t="shared" si="53"/>
        <v>0.18919145791021311</v>
      </c>
    </row>
    <row r="178" spans="1:13" x14ac:dyDescent="0.3">
      <c r="A178">
        <v>216</v>
      </c>
      <c r="B178">
        <f t="shared" si="50"/>
        <v>4.7855995310054716E-2</v>
      </c>
      <c r="C178">
        <f t="shared" si="46"/>
        <v>4.7855995310054716E-2</v>
      </c>
      <c r="D178" t="s">
        <v>34</v>
      </c>
      <c r="E178" t="s">
        <v>19</v>
      </c>
      <c r="F178">
        <v>1</v>
      </c>
      <c r="G178">
        <f t="shared" si="51"/>
        <v>115</v>
      </c>
      <c r="I178">
        <v>2100</v>
      </c>
      <c r="J178" t="s">
        <v>31</v>
      </c>
      <c r="K178">
        <f t="shared" si="52"/>
        <v>117.5</v>
      </c>
      <c r="L178" cm="1">
        <f t="array" ref="L178">STOWA2024_NDJF_T(A178*60,K178,I178,J178,"")</f>
        <v>7.0753651037250664</v>
      </c>
      <c r="M178">
        <f t="shared" si="53"/>
        <v>0.14133546260015839</v>
      </c>
    </row>
    <row r="179" spans="1:13" x14ac:dyDescent="0.3">
      <c r="A179">
        <v>216</v>
      </c>
      <c r="B179">
        <f t="shared" si="50"/>
        <v>3.6325461025592351E-2</v>
      </c>
      <c r="C179">
        <f t="shared" si="46"/>
        <v>3.6325461025592351E-2</v>
      </c>
      <c r="D179" t="s">
        <v>34</v>
      </c>
      <c r="E179" t="s">
        <v>19</v>
      </c>
      <c r="F179">
        <v>1</v>
      </c>
      <c r="G179">
        <f t="shared" si="51"/>
        <v>120</v>
      </c>
      <c r="I179">
        <v>2100</v>
      </c>
      <c r="J179" t="s">
        <v>31</v>
      </c>
      <c r="K179">
        <f t="shared" si="52"/>
        <v>122.5</v>
      </c>
      <c r="L179" cm="1">
        <f t="array" ref="L179">STOWA2024_NDJF_T(A179*60,K179,I179,J179,"")</f>
        <v>9.5229024379160201</v>
      </c>
      <c r="M179">
        <f t="shared" si="53"/>
        <v>0.10501000157456604</v>
      </c>
    </row>
    <row r="180" spans="1:13" x14ac:dyDescent="0.3">
      <c r="A180">
        <v>216</v>
      </c>
      <c r="B180">
        <f t="shared" si="50"/>
        <v>2.7430014951477524E-2</v>
      </c>
      <c r="C180">
        <f t="shared" si="46"/>
        <v>2.7430014951477524E-2</v>
      </c>
      <c r="D180" t="s">
        <v>34</v>
      </c>
      <c r="E180" t="s">
        <v>19</v>
      </c>
      <c r="F180">
        <v>1</v>
      </c>
      <c r="G180">
        <f t="shared" si="51"/>
        <v>125</v>
      </c>
      <c r="I180">
        <v>2100</v>
      </c>
      <c r="J180" t="s">
        <v>31</v>
      </c>
      <c r="K180">
        <f t="shared" si="52"/>
        <v>127.5</v>
      </c>
      <c r="L180" cm="1">
        <f t="array" ref="L180">STOWA2024_NDJF_T(A180*60,K180,I180,J180,"")</f>
        <v>12.889922305070247</v>
      </c>
      <c r="M180">
        <f t="shared" si="53"/>
        <v>7.7579986623088515E-2</v>
      </c>
    </row>
    <row r="181" spans="1:13" x14ac:dyDescent="0.3">
      <c r="A181">
        <v>216</v>
      </c>
      <c r="B181">
        <f t="shared" si="50"/>
        <v>2.0601277828570103E-2</v>
      </c>
      <c r="C181">
        <f t="shared" si="46"/>
        <v>2.0601277828570103E-2</v>
      </c>
      <c r="D181" t="s">
        <v>34</v>
      </c>
      <c r="E181" t="s">
        <v>19</v>
      </c>
      <c r="F181">
        <v>1</v>
      </c>
      <c r="G181">
        <f t="shared" si="51"/>
        <v>130</v>
      </c>
      <c r="I181">
        <v>2100</v>
      </c>
      <c r="J181" t="s">
        <v>31</v>
      </c>
      <c r="K181">
        <f t="shared" si="52"/>
        <v>132.5</v>
      </c>
      <c r="L181" cm="1">
        <f t="array" ref="L181">STOWA2024_NDJF_T(A181*60,K181,I181,J181,"")</f>
        <v>17.550415254341534</v>
      </c>
      <c r="M181">
        <f t="shared" si="53"/>
        <v>5.6978708794518412E-2</v>
      </c>
    </row>
    <row r="182" spans="1:13" x14ac:dyDescent="0.3">
      <c r="A182">
        <v>216</v>
      </c>
      <c r="B182">
        <f t="shared" si="50"/>
        <v>1.538591877250247E-2</v>
      </c>
      <c r="C182">
        <f t="shared" si="46"/>
        <v>1.538591877250247E-2</v>
      </c>
      <c r="D182" t="s">
        <v>34</v>
      </c>
      <c r="E182" t="s">
        <v>19</v>
      </c>
      <c r="F182">
        <v>1</v>
      </c>
      <c r="G182">
        <f t="shared" si="51"/>
        <v>135</v>
      </c>
      <c r="I182">
        <v>2100</v>
      </c>
      <c r="J182" t="s">
        <v>31</v>
      </c>
      <c r="K182">
        <f t="shared" si="52"/>
        <v>137.5</v>
      </c>
      <c r="L182" cm="1">
        <f t="array" ref="L182">STOWA2024_NDJF_T(A182*60,K182,I182,J182,"")</f>
        <v>24.042628529384032</v>
      </c>
      <c r="M182">
        <f t="shared" si="53"/>
        <v>4.1592790022015942E-2</v>
      </c>
    </row>
    <row r="183" spans="1:13" x14ac:dyDescent="0.3">
      <c r="A183">
        <v>216</v>
      </c>
      <c r="B183">
        <f t="shared" si="50"/>
        <v>1.1424165944220268E-2</v>
      </c>
      <c r="C183">
        <f t="shared" si="46"/>
        <v>1.1424165944220268E-2</v>
      </c>
      <c r="D183" t="s">
        <v>34</v>
      </c>
      <c r="E183" t="s">
        <v>19</v>
      </c>
      <c r="F183">
        <v>1</v>
      </c>
      <c r="G183">
        <f t="shared" si="51"/>
        <v>140</v>
      </c>
      <c r="I183">
        <v>2100</v>
      </c>
      <c r="J183" t="s">
        <v>31</v>
      </c>
      <c r="K183">
        <f t="shared" si="52"/>
        <v>142.5</v>
      </c>
      <c r="L183" cm="1">
        <f t="array" ref="L183">STOWA2024_NDJF_T(A183*60,K183,I183,J183,"")</f>
        <v>33.147020474692688</v>
      </c>
      <c r="M183">
        <f t="shared" si="53"/>
        <v>3.0168624077795674E-2</v>
      </c>
    </row>
    <row r="184" spans="1:13" x14ac:dyDescent="0.3">
      <c r="A184">
        <v>216</v>
      </c>
      <c r="B184">
        <f t="shared" si="50"/>
        <v>8.43091137491353E-3</v>
      </c>
      <c r="C184">
        <f t="shared" si="46"/>
        <v>8.43091137491353E-3</v>
      </c>
      <c r="D184" t="s">
        <v>34</v>
      </c>
      <c r="E184" t="s">
        <v>19</v>
      </c>
      <c r="F184">
        <v>1</v>
      </c>
      <c r="G184">
        <f t="shared" si="51"/>
        <v>145</v>
      </c>
      <c r="I184">
        <v>2100</v>
      </c>
      <c r="J184" t="s">
        <v>31</v>
      </c>
      <c r="K184">
        <f t="shared" si="52"/>
        <v>147.5</v>
      </c>
      <c r="L184" cm="1">
        <f t="array" ref="L184">STOWA2024_NDJF_T(A184*60,K184,I184,J184,"")</f>
        <v>46.00300011635597</v>
      </c>
      <c r="M184">
        <f t="shared" si="53"/>
        <v>2.1737712702882144E-2</v>
      </c>
    </row>
    <row r="185" spans="1:13" x14ac:dyDescent="0.3">
      <c r="A185">
        <v>216</v>
      </c>
      <c r="B185">
        <f t="shared" si="50"/>
        <v>6.1826552356401554E-3</v>
      </c>
      <c r="C185">
        <f t="shared" si="46"/>
        <v>6.1826552356401554E-3</v>
      </c>
      <c r="D185" t="s">
        <v>34</v>
      </c>
      <c r="E185" t="s">
        <v>19</v>
      </c>
      <c r="F185">
        <v>1</v>
      </c>
      <c r="G185">
        <f t="shared" si="51"/>
        <v>150</v>
      </c>
      <c r="I185">
        <v>2100</v>
      </c>
      <c r="J185" t="s">
        <v>31</v>
      </c>
      <c r="K185">
        <f t="shared" si="52"/>
        <v>152.5</v>
      </c>
      <c r="L185" cm="1">
        <f t="array" ref="L185">STOWA2024_NDJF_T(A185*60,K185,I185,J185,"")</f>
        <v>64.287772777820948</v>
      </c>
      <c r="M185">
        <f t="shared" si="53"/>
        <v>1.5555057467241989E-2</v>
      </c>
    </row>
    <row r="186" spans="1:13" x14ac:dyDescent="0.3">
      <c r="A186">
        <v>216</v>
      </c>
      <c r="B186">
        <f t="shared" si="50"/>
        <v>4.504178054300579E-3</v>
      </c>
      <c r="C186">
        <f t="shared" si="46"/>
        <v>4.504178054300579E-3</v>
      </c>
      <c r="D186" t="s">
        <v>34</v>
      </c>
      <c r="E186" t="s">
        <v>19</v>
      </c>
      <c r="F186">
        <v>1</v>
      </c>
      <c r="G186">
        <f t="shared" si="51"/>
        <v>155</v>
      </c>
      <c r="I186">
        <v>2100</v>
      </c>
      <c r="J186" t="s">
        <v>31</v>
      </c>
      <c r="K186">
        <f t="shared" si="52"/>
        <v>157.5</v>
      </c>
      <c r="L186" cm="1">
        <f t="array" ref="L186">STOWA2024_NDJF_T(A186*60,K186,I186,J186,"")</f>
        <v>90.490535877979525</v>
      </c>
      <c r="M186">
        <f t="shared" si="53"/>
        <v>1.105087941294141E-2</v>
      </c>
    </row>
    <row r="187" spans="1:13" x14ac:dyDescent="0.3">
      <c r="A187">
        <v>216</v>
      </c>
      <c r="B187" s="1">
        <f>M186</f>
        <v>1.105087941294141E-2</v>
      </c>
      <c r="C187">
        <f t="shared" si="46"/>
        <v>1.105087941294141E-2</v>
      </c>
      <c r="D187" t="s">
        <v>34</v>
      </c>
      <c r="E187" t="s">
        <v>19</v>
      </c>
      <c r="F187">
        <v>1</v>
      </c>
      <c r="G187">
        <f t="shared" si="51"/>
        <v>160</v>
      </c>
      <c r="I187">
        <v>2100</v>
      </c>
      <c r="J187" t="s">
        <v>31</v>
      </c>
      <c r="K187" s="1">
        <v>444</v>
      </c>
      <c r="L187" cm="1">
        <f t="array" ref="L187">STOWA2024_NDJF_T(A187*60,K187,I187,J187,"")</f>
        <v>6.0895476306792471E+129</v>
      </c>
      <c r="M187">
        <f>1/L187</f>
        <v>1.6421581054099693E-130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M187"/>
  <sheetViews>
    <sheetView topLeftCell="A7" workbookViewId="0">
      <selection activeCell="K32" sqref="K32:K3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717.84680852154463</v>
      </c>
      <c r="C2">
        <f>B2</f>
        <v>717.84680852154463</v>
      </c>
      <c r="D2" t="s">
        <v>35</v>
      </c>
      <c r="E2" t="s">
        <v>21</v>
      </c>
      <c r="F2">
        <v>1</v>
      </c>
      <c r="G2">
        <v>10</v>
      </c>
      <c r="I2">
        <v>2150</v>
      </c>
      <c r="J2" t="s">
        <v>28</v>
      </c>
      <c r="K2" s="1">
        <v>12.5</v>
      </c>
      <c r="L2" cm="1">
        <f t="array" ref="L2">STOWA2024_JAARROND_T(A2*60,K2,I2,J2,"")</f>
        <v>7.9031444493881595E-2</v>
      </c>
      <c r="M2">
        <f>1/L2</f>
        <v>12.653191478455355</v>
      </c>
    </row>
    <row r="3" spans="1:13" x14ac:dyDescent="0.3">
      <c r="A3">
        <v>12</v>
      </c>
      <c r="B3">
        <f t="shared" ref="B3:B7" si="0">M2-M3</f>
        <v>7.1433734643607441</v>
      </c>
      <c r="C3">
        <f t="shared" ref="C3:C32" si="1">B3</f>
        <v>7.1433734643607441</v>
      </c>
      <c r="D3" t="s">
        <v>35</v>
      </c>
      <c r="E3" t="s">
        <v>21</v>
      </c>
      <c r="F3">
        <v>1</v>
      </c>
      <c r="G3">
        <f t="shared" ref="G3:G7" si="2">G2+5</f>
        <v>15</v>
      </c>
      <c r="I3">
        <v>2150</v>
      </c>
      <c r="J3" t="s">
        <v>28</v>
      </c>
      <c r="K3">
        <f t="shared" ref="K3:K7" si="3">AVERAGE(G3:G4)</f>
        <v>17.5</v>
      </c>
      <c r="L3" cm="1">
        <f t="array" ref="L3">STOWA2024_JAARROND_T(A3*60,K3,I3,J3,"")</f>
        <v>0.18149419771068842</v>
      </c>
      <c r="M3">
        <f t="shared" ref="M3:M7" si="4">1/L3</f>
        <v>5.5098180140946109</v>
      </c>
    </row>
    <row r="4" spans="1:13" x14ac:dyDescent="0.3">
      <c r="A4">
        <v>12</v>
      </c>
      <c r="B4">
        <f t="shared" si="0"/>
        <v>2.2612520306391106</v>
      </c>
      <c r="C4">
        <f t="shared" si="1"/>
        <v>2.2612520306391106</v>
      </c>
      <c r="D4" t="s">
        <v>35</v>
      </c>
      <c r="E4" t="s">
        <v>21</v>
      </c>
      <c r="F4">
        <v>1</v>
      </c>
      <c r="G4">
        <f t="shared" si="2"/>
        <v>20</v>
      </c>
      <c r="I4">
        <v>2150</v>
      </c>
      <c r="J4" t="s">
        <v>28</v>
      </c>
      <c r="K4">
        <f t="shared" si="3"/>
        <v>22.5</v>
      </c>
      <c r="L4" cm="1">
        <f t="array" ref="L4">STOWA2024_JAARROND_T(A4*60,K4,I4,J4,"")</f>
        <v>0.30782813250303748</v>
      </c>
      <c r="M4">
        <f t="shared" si="4"/>
        <v>3.2485659834555003</v>
      </c>
    </row>
    <row r="5" spans="1:13" x14ac:dyDescent="0.3">
      <c r="A5">
        <v>12</v>
      </c>
      <c r="B5">
        <f t="shared" si="0"/>
        <v>1.2962329686039813</v>
      </c>
      <c r="C5">
        <f t="shared" si="1"/>
        <v>1.2962329686039813</v>
      </c>
      <c r="D5" t="s">
        <v>35</v>
      </c>
      <c r="E5" t="s">
        <v>21</v>
      </c>
      <c r="F5">
        <v>1</v>
      </c>
      <c r="G5">
        <f t="shared" si="2"/>
        <v>25</v>
      </c>
      <c r="I5">
        <v>2150</v>
      </c>
      <c r="J5" t="s">
        <v>28</v>
      </c>
      <c r="K5">
        <f t="shared" si="3"/>
        <v>27.5</v>
      </c>
      <c r="L5" cm="1">
        <f t="array" ref="L5">STOWA2024_JAARROND_T(A5*60,K5,I5,J5,"")</f>
        <v>0.51220769837570623</v>
      </c>
      <c r="M5">
        <f t="shared" si="4"/>
        <v>1.952333014851519</v>
      </c>
    </row>
    <row r="6" spans="1:13" x14ac:dyDescent="0.3">
      <c r="A6">
        <v>12</v>
      </c>
      <c r="B6">
        <f t="shared" si="0"/>
        <v>0.79553476026238146</v>
      </c>
      <c r="C6">
        <f t="shared" si="1"/>
        <v>0.79553476026238146</v>
      </c>
      <c r="D6" t="s">
        <v>35</v>
      </c>
      <c r="E6" t="s">
        <v>21</v>
      </c>
      <c r="F6">
        <v>1</v>
      </c>
      <c r="G6">
        <f t="shared" si="2"/>
        <v>30</v>
      </c>
      <c r="I6">
        <v>2150</v>
      </c>
      <c r="J6" t="s">
        <v>28</v>
      </c>
      <c r="K6">
        <f t="shared" si="3"/>
        <v>32.5</v>
      </c>
      <c r="L6" cm="1">
        <f t="array" ref="L6">STOWA2024_JAARROND_T(A6*60,K6,I6,J6,"")</f>
        <v>0.86445496959638146</v>
      </c>
      <c r="M6">
        <f t="shared" si="4"/>
        <v>1.1567982545891375</v>
      </c>
    </row>
    <row r="7" spans="1:13" x14ac:dyDescent="0.3">
      <c r="A7">
        <v>12</v>
      </c>
      <c r="B7">
        <f t="shared" si="0"/>
        <v>0.47377093929766856</v>
      </c>
      <c r="C7">
        <f t="shared" si="1"/>
        <v>0.47377093929766856</v>
      </c>
      <c r="D7" t="s">
        <v>35</v>
      </c>
      <c r="E7" t="s">
        <v>21</v>
      </c>
      <c r="F7">
        <v>1</v>
      </c>
      <c r="G7">
        <f t="shared" si="2"/>
        <v>35</v>
      </c>
      <c r="I7">
        <v>2150</v>
      </c>
      <c r="J7" t="s">
        <v>28</v>
      </c>
      <c r="K7">
        <f t="shared" si="3"/>
        <v>37.5</v>
      </c>
      <c r="L7" cm="1">
        <f t="array" ref="L7">STOWA2024_JAARROND_T(A7*60,K7,I7,J7,"")</f>
        <v>1.4640702906197374</v>
      </c>
      <c r="M7">
        <f t="shared" si="4"/>
        <v>0.68302731529146898</v>
      </c>
    </row>
    <row r="8" spans="1:13" x14ac:dyDescent="0.3">
      <c r="A8">
        <v>12</v>
      </c>
      <c r="B8">
        <f>M7-M8</f>
        <v>0.27258302184051131</v>
      </c>
      <c r="C8">
        <f t="shared" si="1"/>
        <v>0.27258302184051131</v>
      </c>
      <c r="D8" t="s">
        <v>35</v>
      </c>
      <c r="E8" t="s">
        <v>21</v>
      </c>
      <c r="F8">
        <v>1</v>
      </c>
      <c r="G8">
        <f>G7+5</f>
        <v>40</v>
      </c>
      <c r="I8">
        <v>2150</v>
      </c>
      <c r="J8" t="s">
        <v>28</v>
      </c>
      <c r="K8">
        <f>AVERAGE(G8:G9)</f>
        <v>42.5</v>
      </c>
      <c r="L8" cm="1">
        <f t="array" ref="L8">STOWA2024_JAARROND_T(A8*60,K8,I8,J8,"")</f>
        <v>2.436384220601878</v>
      </c>
      <c r="M8">
        <f>1/L8</f>
        <v>0.41044429345095768</v>
      </c>
    </row>
    <row r="9" spans="1:13" x14ac:dyDescent="0.3">
      <c r="A9">
        <v>12</v>
      </c>
      <c r="B9">
        <f t="shared" ref="B9:B31" si="5">M8-M9</f>
        <v>0.15565722241109359</v>
      </c>
      <c r="C9">
        <f t="shared" si="1"/>
        <v>0.15565722241109359</v>
      </c>
      <c r="D9" t="s">
        <v>35</v>
      </c>
      <c r="E9" t="s">
        <v>21</v>
      </c>
      <c r="F9">
        <v>1</v>
      </c>
      <c r="G9">
        <f t="shared" ref="G9:G32" si="6">G8+5</f>
        <v>45</v>
      </c>
      <c r="I9">
        <v>2150</v>
      </c>
      <c r="J9" t="s">
        <v>28</v>
      </c>
      <c r="K9">
        <f t="shared" ref="K9:K31" si="7">AVERAGE(G9:G10)</f>
        <v>47.5</v>
      </c>
      <c r="L9" cm="1">
        <f t="array" ref="L9">STOWA2024_JAARROND_T(A9*60,K9,I9,J9,"")</f>
        <v>3.9248459347591447</v>
      </c>
      <c r="M9">
        <f t="shared" ref="M9:M31" si="8">1/L9</f>
        <v>0.25478707103986409</v>
      </c>
    </row>
    <row r="10" spans="1:13" x14ac:dyDescent="0.3">
      <c r="A10">
        <v>12</v>
      </c>
      <c r="B10">
        <f t="shared" si="5"/>
        <v>9.0531245773839836E-2</v>
      </c>
      <c r="C10">
        <f t="shared" si="1"/>
        <v>9.0531245773839836E-2</v>
      </c>
      <c r="D10" t="s">
        <v>35</v>
      </c>
      <c r="E10" t="s">
        <v>21</v>
      </c>
      <c r="F10">
        <v>1</v>
      </c>
      <c r="G10">
        <f t="shared" si="6"/>
        <v>50</v>
      </c>
      <c r="I10">
        <v>2150</v>
      </c>
      <c r="J10" t="s">
        <v>28</v>
      </c>
      <c r="K10">
        <f t="shared" si="7"/>
        <v>52.5</v>
      </c>
      <c r="L10" cm="1">
        <f t="array" ref="L10">STOWA2024_JAARROND_T(A10*60,K10,I10,J10,"")</f>
        <v>6.0880641425071369</v>
      </c>
      <c r="M10">
        <f t="shared" si="8"/>
        <v>0.16425582526602425</v>
      </c>
    </row>
    <row r="11" spans="1:13" x14ac:dyDescent="0.3">
      <c r="A11">
        <v>12</v>
      </c>
      <c r="B11">
        <f t="shared" si="5"/>
        <v>5.4358971321912364E-2</v>
      </c>
      <c r="C11">
        <f t="shared" si="1"/>
        <v>5.4358971321912364E-2</v>
      </c>
      <c r="D11" t="s">
        <v>35</v>
      </c>
      <c r="E11" t="s">
        <v>21</v>
      </c>
      <c r="F11">
        <v>1</v>
      </c>
      <c r="G11">
        <f t="shared" si="6"/>
        <v>55</v>
      </c>
      <c r="I11">
        <v>2150</v>
      </c>
      <c r="J11" t="s">
        <v>28</v>
      </c>
      <c r="K11">
        <f t="shared" si="7"/>
        <v>57.5</v>
      </c>
      <c r="L11" cm="1">
        <f t="array" ref="L11">STOWA2024_JAARROND_T(A11*60,K11,I11,J11,"")</f>
        <v>9.0994415591601072</v>
      </c>
      <c r="M11">
        <f t="shared" si="8"/>
        <v>0.10989685394411189</v>
      </c>
    </row>
    <row r="12" spans="1:13" x14ac:dyDescent="0.3">
      <c r="A12">
        <v>12</v>
      </c>
      <c r="B12">
        <f t="shared" si="5"/>
        <v>3.3835187936660502E-2</v>
      </c>
      <c r="C12">
        <f t="shared" si="1"/>
        <v>3.3835187936660502E-2</v>
      </c>
      <c r="D12" t="s">
        <v>35</v>
      </c>
      <c r="E12" t="s">
        <v>21</v>
      </c>
      <c r="F12">
        <v>1</v>
      </c>
      <c r="G12">
        <f t="shared" si="6"/>
        <v>60</v>
      </c>
      <c r="I12">
        <v>2150</v>
      </c>
      <c r="J12" t="s">
        <v>28</v>
      </c>
      <c r="K12">
        <f t="shared" si="7"/>
        <v>62.5</v>
      </c>
      <c r="L12" cm="1">
        <f t="array" ref="L12">STOWA2024_JAARROND_T(A12*60,K12,I12,J12,"")</f>
        <v>13.14722714464386</v>
      </c>
      <c r="M12">
        <f t="shared" si="8"/>
        <v>7.6061666007451387E-2</v>
      </c>
    </row>
    <row r="13" spans="1:13" x14ac:dyDescent="0.3">
      <c r="A13">
        <v>12</v>
      </c>
      <c r="B13">
        <f t="shared" si="5"/>
        <v>2.1814408871206073E-2</v>
      </c>
      <c r="C13">
        <f t="shared" si="1"/>
        <v>2.1814408871206073E-2</v>
      </c>
      <c r="D13" t="s">
        <v>35</v>
      </c>
      <c r="E13" t="s">
        <v>21</v>
      </c>
      <c r="F13">
        <v>1</v>
      </c>
      <c r="G13">
        <f t="shared" si="6"/>
        <v>65</v>
      </c>
      <c r="I13">
        <v>2150</v>
      </c>
      <c r="J13" t="s">
        <v>28</v>
      </c>
      <c r="K13">
        <f t="shared" si="7"/>
        <v>67.5</v>
      </c>
      <c r="L13" cm="1">
        <f t="array" ref="L13">STOWA2024_JAARROND_T(A13*60,K13,I13,J13,"")</f>
        <v>18.43411174667207</v>
      </c>
      <c r="M13">
        <f t="shared" si="8"/>
        <v>5.4247257136245314E-2</v>
      </c>
    </row>
    <row r="14" spans="1:13" x14ac:dyDescent="0.3">
      <c r="A14">
        <v>12</v>
      </c>
      <c r="B14">
        <f t="shared" si="5"/>
        <v>1.4530079531086461E-2</v>
      </c>
      <c r="C14">
        <f t="shared" si="1"/>
        <v>1.4530079531086461E-2</v>
      </c>
      <c r="D14" t="s">
        <v>35</v>
      </c>
      <c r="E14" t="s">
        <v>21</v>
      </c>
      <c r="F14">
        <v>1</v>
      </c>
      <c r="G14">
        <f t="shared" si="6"/>
        <v>70</v>
      </c>
      <c r="I14">
        <v>2150</v>
      </c>
      <c r="J14" t="s">
        <v>28</v>
      </c>
      <c r="K14">
        <f t="shared" si="7"/>
        <v>72.5</v>
      </c>
      <c r="L14" cm="1">
        <f t="array" ref="L14">STOWA2024_JAARROND_T(A14*60,K14,I14,J14,"")</f>
        <v>25.178022717055057</v>
      </c>
      <c r="M14">
        <f t="shared" si="8"/>
        <v>3.9717177605158853E-2</v>
      </c>
    </row>
    <row r="15" spans="1:13" x14ac:dyDescent="0.3">
      <c r="A15">
        <v>12</v>
      </c>
      <c r="B15">
        <f t="shared" si="5"/>
        <v>9.9643503266953377E-3</v>
      </c>
      <c r="C15">
        <f t="shared" si="1"/>
        <v>9.9643503266953377E-3</v>
      </c>
      <c r="D15" t="s">
        <v>35</v>
      </c>
      <c r="E15" t="s">
        <v>21</v>
      </c>
      <c r="F15">
        <v>1</v>
      </c>
      <c r="G15">
        <f t="shared" si="6"/>
        <v>75</v>
      </c>
      <c r="I15">
        <v>2150</v>
      </c>
      <c r="J15" t="s">
        <v>28</v>
      </c>
      <c r="K15">
        <f t="shared" si="7"/>
        <v>77.5</v>
      </c>
      <c r="L15" cm="1">
        <f t="array" ref="L15">STOWA2024_JAARROND_T(A15*60,K15,I15,J15,"")</f>
        <v>33.610251242370055</v>
      </c>
      <c r="M15">
        <f t="shared" si="8"/>
        <v>2.9752827278463515E-2</v>
      </c>
    </row>
    <row r="16" spans="1:13" x14ac:dyDescent="0.3">
      <c r="A16">
        <v>12</v>
      </c>
      <c r="B16">
        <f t="shared" si="5"/>
        <v>7.0136294855465721E-3</v>
      </c>
      <c r="C16">
        <f t="shared" si="1"/>
        <v>7.0136294855465721E-3</v>
      </c>
      <c r="D16" t="s">
        <v>35</v>
      </c>
      <c r="E16" t="s">
        <v>21</v>
      </c>
      <c r="F16">
        <v>1</v>
      </c>
      <c r="G16">
        <f t="shared" si="6"/>
        <v>80</v>
      </c>
      <c r="I16">
        <v>2150</v>
      </c>
      <c r="J16" t="s">
        <v>28</v>
      </c>
      <c r="K16">
        <f t="shared" si="7"/>
        <v>82.5</v>
      </c>
      <c r="L16" cm="1">
        <f t="array" ref="L16">STOWA2024_JAARROND_T(A16*60,K16,I16,J16,"")</f>
        <v>43.976925180337325</v>
      </c>
      <c r="M16">
        <f t="shared" si="8"/>
        <v>2.2739197792916943E-2</v>
      </c>
    </row>
    <row r="17" spans="1:13" x14ac:dyDescent="0.3">
      <c r="A17">
        <v>12</v>
      </c>
      <c r="B17">
        <f t="shared" si="5"/>
        <v>5.0520743733660084E-3</v>
      </c>
      <c r="C17">
        <f t="shared" si="1"/>
        <v>5.0520743733660084E-3</v>
      </c>
      <c r="D17" t="s">
        <v>35</v>
      </c>
      <c r="E17" t="s">
        <v>21</v>
      </c>
      <c r="F17">
        <v>1</v>
      </c>
      <c r="G17">
        <f t="shared" si="6"/>
        <v>85</v>
      </c>
      <c r="I17">
        <v>2150</v>
      </c>
      <c r="J17" t="s">
        <v>28</v>
      </c>
      <c r="K17">
        <f t="shared" si="7"/>
        <v>87.5</v>
      </c>
      <c r="L17" cm="1">
        <f t="array" ref="L17">STOWA2024_JAARROND_T(A17*60,K17,I17,J17,"")</f>
        <v>56.538306217427269</v>
      </c>
      <c r="M17">
        <f t="shared" si="8"/>
        <v>1.7687123419550935E-2</v>
      </c>
    </row>
    <row r="18" spans="1:13" x14ac:dyDescent="0.3">
      <c r="A18">
        <v>12</v>
      </c>
      <c r="B18">
        <f t="shared" si="5"/>
        <v>3.7141378421291973E-3</v>
      </c>
      <c r="C18">
        <f t="shared" si="1"/>
        <v>3.7141378421291973E-3</v>
      </c>
      <c r="D18" t="s">
        <v>35</v>
      </c>
      <c r="E18" t="s">
        <v>21</v>
      </c>
      <c r="F18">
        <v>1</v>
      </c>
      <c r="G18">
        <f t="shared" si="6"/>
        <v>90</v>
      </c>
      <c r="I18">
        <v>2150</v>
      </c>
      <c r="J18" t="s">
        <v>28</v>
      </c>
      <c r="K18">
        <f t="shared" si="7"/>
        <v>92.5</v>
      </c>
      <c r="L18" cm="1">
        <f t="array" ref="L18">STOWA2024_JAARROND_T(A18*60,K18,I18,J18,"")</f>
        <v>71.566666583829516</v>
      </c>
      <c r="M18">
        <f t="shared" si="8"/>
        <v>1.3972985577421737E-2</v>
      </c>
    </row>
    <row r="19" spans="1:13" x14ac:dyDescent="0.3">
      <c r="A19">
        <v>12</v>
      </c>
      <c r="B19">
        <f t="shared" si="5"/>
        <v>2.7809185581343931E-3</v>
      </c>
      <c r="C19">
        <f t="shared" si="1"/>
        <v>2.7809185581343931E-3</v>
      </c>
      <c r="D19" t="s">
        <v>35</v>
      </c>
      <c r="E19" t="s">
        <v>21</v>
      </c>
      <c r="F19">
        <v>1</v>
      </c>
      <c r="G19">
        <f t="shared" si="6"/>
        <v>95</v>
      </c>
      <c r="I19">
        <v>2150</v>
      </c>
      <c r="J19" t="s">
        <v>28</v>
      </c>
      <c r="K19">
        <f t="shared" si="7"/>
        <v>97.5</v>
      </c>
      <c r="L19" cm="1">
        <f t="array" ref="L19">STOWA2024_JAARROND_T(A19*60,K19,I19,J19,"")</f>
        <v>89.349000347897757</v>
      </c>
      <c r="M19">
        <f t="shared" si="8"/>
        <v>1.1192067019287344E-2</v>
      </c>
    </row>
    <row r="20" spans="1:13" x14ac:dyDescent="0.3">
      <c r="A20">
        <v>12</v>
      </c>
      <c r="B20">
        <f t="shared" si="5"/>
        <v>2.1164164683643294E-3</v>
      </c>
      <c r="C20">
        <f t="shared" si="1"/>
        <v>2.1164164683643294E-3</v>
      </c>
      <c r="D20" t="s">
        <v>35</v>
      </c>
      <c r="E20" t="s">
        <v>21</v>
      </c>
      <c r="F20">
        <v>1</v>
      </c>
      <c r="G20">
        <f t="shared" si="6"/>
        <v>100</v>
      </c>
      <c r="I20">
        <v>2150</v>
      </c>
      <c r="J20" t="s">
        <v>28</v>
      </c>
      <c r="K20">
        <f t="shared" si="7"/>
        <v>102.5</v>
      </c>
      <c r="L20" cm="1">
        <f t="array" ref="L20">STOWA2024_JAARROND_T(A20*60,K20,I20,J20,"")</f>
        <v>110.1849387423029</v>
      </c>
      <c r="M20">
        <f t="shared" si="8"/>
        <v>9.0756505509230149E-3</v>
      </c>
    </row>
    <row r="21" spans="1:13" x14ac:dyDescent="0.3">
      <c r="A21">
        <v>12</v>
      </c>
      <c r="B21">
        <f t="shared" si="5"/>
        <v>3.7560489496943914E-3</v>
      </c>
      <c r="C21">
        <f t="shared" si="1"/>
        <v>3.7560489496943914E-3</v>
      </c>
      <c r="D21" t="s">
        <v>35</v>
      </c>
      <c r="E21" t="s">
        <v>21</v>
      </c>
      <c r="F21">
        <v>1</v>
      </c>
      <c r="G21">
        <f t="shared" si="6"/>
        <v>105</v>
      </c>
      <c r="I21">
        <v>2150</v>
      </c>
      <c r="J21" t="s">
        <v>28</v>
      </c>
      <c r="K21">
        <f t="shared" si="7"/>
        <v>107.5</v>
      </c>
      <c r="L21" cm="1">
        <f t="array" ref="L21">STOWA2024_JAARROND_T(A21*60,K21,I21,J21,"")</f>
        <v>187.98400236759053</v>
      </c>
      <c r="M21">
        <f t="shared" si="8"/>
        <v>5.3196016012286235E-3</v>
      </c>
    </row>
    <row r="22" spans="1:13" x14ac:dyDescent="0.3">
      <c r="A22">
        <v>12</v>
      </c>
      <c r="B22">
        <f t="shared" si="5"/>
        <v>1.0121599380132264E-3</v>
      </c>
      <c r="C22">
        <f t="shared" si="1"/>
        <v>1.0121599380132264E-3</v>
      </c>
      <c r="D22" t="s">
        <v>35</v>
      </c>
      <c r="E22" t="s">
        <v>21</v>
      </c>
      <c r="F22">
        <v>1</v>
      </c>
      <c r="G22">
        <f t="shared" si="6"/>
        <v>110</v>
      </c>
      <c r="I22">
        <v>2150</v>
      </c>
      <c r="J22" t="s">
        <v>28</v>
      </c>
      <c r="K22">
        <f t="shared" si="7"/>
        <v>112.5</v>
      </c>
      <c r="L22" cm="1">
        <f t="array" ref="L22">STOWA2024_JAARROND_T(A22*60,K22,I22,J22,"")</f>
        <v>232.15636523641857</v>
      </c>
      <c r="M22">
        <f t="shared" si="8"/>
        <v>4.3074416632153971E-3</v>
      </c>
    </row>
    <row r="23" spans="1:13" x14ac:dyDescent="0.3">
      <c r="A23">
        <v>12</v>
      </c>
      <c r="B23">
        <f t="shared" si="5"/>
        <v>7.8549455204025365E-4</v>
      </c>
      <c r="C23">
        <f t="shared" si="1"/>
        <v>7.8549455204025365E-4</v>
      </c>
      <c r="D23" t="s">
        <v>35</v>
      </c>
      <c r="E23" t="s">
        <v>21</v>
      </c>
      <c r="F23">
        <v>1</v>
      </c>
      <c r="G23">
        <f t="shared" si="6"/>
        <v>115</v>
      </c>
      <c r="I23">
        <v>2150</v>
      </c>
      <c r="J23" t="s">
        <v>28</v>
      </c>
      <c r="K23">
        <f t="shared" si="7"/>
        <v>117.5</v>
      </c>
      <c r="L23" cm="1">
        <f t="array" ref="L23">STOWA2024_JAARROND_T(A23*60,K23,I23,J23,"")</f>
        <v>283.93384921283985</v>
      </c>
      <c r="M23">
        <f t="shared" si="8"/>
        <v>3.5219471111751434E-3</v>
      </c>
    </row>
    <row r="24" spans="1:13" x14ac:dyDescent="0.3">
      <c r="A24">
        <v>12</v>
      </c>
      <c r="B24">
        <f t="shared" si="5"/>
        <v>6.1659923178673196E-4</v>
      </c>
      <c r="C24">
        <f t="shared" si="1"/>
        <v>6.1659923178673196E-4</v>
      </c>
      <c r="D24" t="s">
        <v>35</v>
      </c>
      <c r="E24" t="s">
        <v>21</v>
      </c>
      <c r="F24">
        <v>1</v>
      </c>
      <c r="G24">
        <f t="shared" si="6"/>
        <v>120</v>
      </c>
      <c r="I24">
        <v>2150</v>
      </c>
      <c r="J24" t="s">
        <v>28</v>
      </c>
      <c r="K24">
        <f t="shared" si="7"/>
        <v>122.5</v>
      </c>
      <c r="L24" cm="1">
        <f t="array" ref="L24">STOWA2024_JAARROND_T(A24*60,K24,I24,J24,"")</f>
        <v>344.19286141062889</v>
      </c>
      <c r="M24">
        <f t="shared" si="8"/>
        <v>2.9053478793884114E-3</v>
      </c>
    </row>
    <row r="25" spans="1:13" x14ac:dyDescent="0.3">
      <c r="A25">
        <v>12</v>
      </c>
      <c r="B25">
        <f t="shared" si="5"/>
        <v>4.8907493333340485E-4</v>
      </c>
      <c r="C25">
        <f t="shared" si="1"/>
        <v>4.8907493333340485E-4</v>
      </c>
      <c r="D25" t="s">
        <v>35</v>
      </c>
      <c r="E25" t="s">
        <v>21</v>
      </c>
      <c r="F25">
        <v>1</v>
      </c>
      <c r="G25">
        <f t="shared" si="6"/>
        <v>125</v>
      </c>
      <c r="I25">
        <v>2150</v>
      </c>
      <c r="J25" t="s">
        <v>28</v>
      </c>
      <c r="K25">
        <f t="shared" si="7"/>
        <v>127.5</v>
      </c>
      <c r="L25" cm="1">
        <f t="array" ref="L25">STOWA2024_JAARROND_T(A25*60,K25,I25,J25,"")</f>
        <v>413.86052913958957</v>
      </c>
      <c r="M25">
        <f t="shared" si="8"/>
        <v>2.4162729460550066E-3</v>
      </c>
    </row>
    <row r="26" spans="1:13" x14ac:dyDescent="0.3">
      <c r="A26">
        <v>12</v>
      </c>
      <c r="B26">
        <f t="shared" si="5"/>
        <v>3.916659814958358E-4</v>
      </c>
      <c r="C26">
        <f t="shared" si="1"/>
        <v>3.916659814958358E-4</v>
      </c>
      <c r="D26" t="s">
        <v>35</v>
      </c>
      <c r="E26" t="s">
        <v>21</v>
      </c>
      <c r="F26">
        <v>1</v>
      </c>
      <c r="G26">
        <f t="shared" si="6"/>
        <v>130</v>
      </c>
      <c r="I26">
        <v>2150</v>
      </c>
      <c r="J26" t="s">
        <v>28</v>
      </c>
      <c r="K26">
        <f t="shared" si="7"/>
        <v>132.5</v>
      </c>
      <c r="L26" cm="1">
        <f t="array" ref="L26">STOWA2024_JAARROND_T(A26*60,K26,I26,J26,"")</f>
        <v>493.92302679238071</v>
      </c>
      <c r="M26">
        <f t="shared" si="8"/>
        <v>2.0246069645591708E-3</v>
      </c>
    </row>
    <row r="27" spans="1:13" x14ac:dyDescent="0.3">
      <c r="A27">
        <v>12</v>
      </c>
      <c r="B27">
        <f t="shared" si="5"/>
        <v>3.1643101217551455E-4</v>
      </c>
      <c r="C27">
        <f t="shared" si="1"/>
        <v>3.1643101217551455E-4</v>
      </c>
      <c r="D27" t="s">
        <v>35</v>
      </c>
      <c r="E27" t="s">
        <v>21</v>
      </c>
      <c r="F27">
        <v>1</v>
      </c>
      <c r="G27">
        <f t="shared" si="6"/>
        <v>135</v>
      </c>
      <c r="I27">
        <v>2150</v>
      </c>
      <c r="J27" t="s">
        <v>28</v>
      </c>
      <c r="K27">
        <f t="shared" si="7"/>
        <v>137.5</v>
      </c>
      <c r="L27" cm="1">
        <f t="array" ref="L27">STOWA2024_JAARROND_T(A27*60,K27,I27,J27,"")</f>
        <v>585.41978571034235</v>
      </c>
      <c r="M27">
        <f t="shared" si="8"/>
        <v>1.7081759523836562E-3</v>
      </c>
    </row>
    <row r="28" spans="1:13" x14ac:dyDescent="0.3">
      <c r="A28">
        <v>12</v>
      </c>
      <c r="B28">
        <f t="shared" si="5"/>
        <v>2.5774656287551453E-4</v>
      </c>
      <c r="C28">
        <f t="shared" si="1"/>
        <v>2.5774656287551453E-4</v>
      </c>
      <c r="D28" t="s">
        <v>35</v>
      </c>
      <c r="E28" t="s">
        <v>21</v>
      </c>
      <c r="F28">
        <v>1</v>
      </c>
      <c r="G28">
        <f t="shared" si="6"/>
        <v>140</v>
      </c>
      <c r="I28">
        <v>2150</v>
      </c>
      <c r="J28" t="s">
        <v>28</v>
      </c>
      <c r="K28">
        <f t="shared" si="7"/>
        <v>142.5</v>
      </c>
      <c r="L28" cm="1">
        <f t="array" ref="L28">STOWA2024_JAARROND_T(A28*60,K28,I28,J28,"")</f>
        <v>689.45100480838448</v>
      </c>
      <c r="M28">
        <f t="shared" si="8"/>
        <v>1.4504293895081417E-3</v>
      </c>
    </row>
    <row r="29" spans="1:13" x14ac:dyDescent="0.3">
      <c r="A29">
        <v>12</v>
      </c>
      <c r="B29">
        <f t="shared" si="5"/>
        <v>2.115353178766446E-4</v>
      </c>
      <c r="C29">
        <f t="shared" si="1"/>
        <v>2.115353178766446E-4</v>
      </c>
      <c r="D29" t="s">
        <v>35</v>
      </c>
      <c r="E29" t="s">
        <v>21</v>
      </c>
      <c r="F29">
        <v>1</v>
      </c>
      <c r="G29">
        <f t="shared" si="6"/>
        <v>145</v>
      </c>
      <c r="I29">
        <v>2150</v>
      </c>
      <c r="J29" t="s">
        <v>28</v>
      </c>
      <c r="K29">
        <f t="shared" si="7"/>
        <v>147.5</v>
      </c>
      <c r="L29" cm="1">
        <f t="array" ref="L29">STOWA2024_JAARROND_T(A29*60,K29,I29,J29,"")</f>
        <v>807.1715111874754</v>
      </c>
      <c r="M29">
        <f t="shared" si="8"/>
        <v>1.2388940716314971E-3</v>
      </c>
    </row>
    <row r="30" spans="1:13" x14ac:dyDescent="0.3">
      <c r="A30">
        <v>12</v>
      </c>
      <c r="B30">
        <f t="shared" si="5"/>
        <v>1.7483514248528391E-4</v>
      </c>
      <c r="C30">
        <f t="shared" si="1"/>
        <v>1.7483514248528391E-4</v>
      </c>
      <c r="D30" t="s">
        <v>35</v>
      </c>
      <c r="E30" t="s">
        <v>21</v>
      </c>
      <c r="F30">
        <v>1</v>
      </c>
      <c r="G30">
        <f t="shared" si="6"/>
        <v>150</v>
      </c>
      <c r="I30">
        <v>2150</v>
      </c>
      <c r="J30" t="s">
        <v>28</v>
      </c>
      <c r="K30">
        <f t="shared" si="7"/>
        <v>152.5</v>
      </c>
      <c r="L30" cm="1">
        <f t="array" ref="L30">STOWA2024_JAARROND_T(A30*60,K30,I30,J30,"")</f>
        <v>939.79757380767126</v>
      </c>
      <c r="M30">
        <f t="shared" si="8"/>
        <v>1.0640589291462132E-3</v>
      </c>
    </row>
    <row r="31" spans="1:13" x14ac:dyDescent="0.3">
      <c r="A31">
        <v>12</v>
      </c>
      <c r="B31">
        <f t="shared" si="5"/>
        <v>1.4545240506073204E-4</v>
      </c>
      <c r="C31">
        <f t="shared" si="1"/>
        <v>1.4545240506073204E-4</v>
      </c>
      <c r="D31" t="s">
        <v>35</v>
      </c>
      <c r="E31" t="s">
        <v>21</v>
      </c>
      <c r="F31">
        <v>1</v>
      </c>
      <c r="G31">
        <f t="shared" si="6"/>
        <v>155</v>
      </c>
      <c r="I31">
        <v>2150</v>
      </c>
      <c r="J31" t="s">
        <v>28</v>
      </c>
      <c r="K31">
        <f t="shared" si="7"/>
        <v>157.5</v>
      </c>
      <c r="L31" cm="1">
        <f t="array" ref="L31">STOWA2024_JAARROND_T(A31*60,K31,I31,J31,"")</f>
        <v>1088.6053754033046</v>
      </c>
      <c r="M31">
        <f t="shared" si="8"/>
        <v>9.1860652408548116E-4</v>
      </c>
    </row>
    <row r="32" spans="1:13" x14ac:dyDescent="0.3">
      <c r="A32">
        <v>12</v>
      </c>
      <c r="B32" s="1">
        <f>M31</f>
        <v>9.1860652408548116E-4</v>
      </c>
      <c r="C32">
        <f t="shared" si="1"/>
        <v>9.1860652408548116E-4</v>
      </c>
      <c r="D32" t="s">
        <v>35</v>
      </c>
      <c r="E32" t="s">
        <v>21</v>
      </c>
      <c r="F32">
        <v>1</v>
      </c>
      <c r="G32">
        <f t="shared" si="6"/>
        <v>160</v>
      </c>
      <c r="I32">
        <v>2150</v>
      </c>
      <c r="J32" t="s">
        <v>28</v>
      </c>
      <c r="K32" s="1">
        <v>999</v>
      </c>
      <c r="L32" cm="1">
        <f t="array" ref="L32">STOWA2024_JAARROND_T(A32*60,K32,I32,J32,"")</f>
        <v>3949272.9588950509</v>
      </c>
      <c r="M32">
        <f>1/L32</f>
        <v>2.5321116327188118E-7</v>
      </c>
    </row>
    <row r="33" spans="1:13" x14ac:dyDescent="0.3">
      <c r="A33">
        <v>24</v>
      </c>
      <c r="B33" s="1">
        <f>365.25*24/A33 - M33</f>
        <v>338.70641118568983</v>
      </c>
      <c r="C33">
        <f>B33</f>
        <v>338.70641118568983</v>
      </c>
      <c r="D33" t="s">
        <v>35</v>
      </c>
      <c r="E33" t="s">
        <v>21</v>
      </c>
      <c r="F33">
        <v>1</v>
      </c>
      <c r="G33">
        <v>10</v>
      </c>
      <c r="I33">
        <v>2150</v>
      </c>
      <c r="J33" t="s">
        <v>28</v>
      </c>
      <c r="K33" s="1">
        <v>12.5</v>
      </c>
      <c r="L33" cm="1">
        <f t="array" ref="L33">STOWA2024_JAARROND_T(A33*60,K33,I33,J33,"")</f>
        <v>3.7673880762532017E-2</v>
      </c>
      <c r="M33">
        <f>1/L33</f>
        <v>26.543588814310173</v>
      </c>
    </row>
    <row r="34" spans="1:13" x14ac:dyDescent="0.3">
      <c r="A34">
        <v>24</v>
      </c>
      <c r="B34">
        <f t="shared" ref="B34:B38" si="9">M33-M34</f>
        <v>13.320052898527621</v>
      </c>
      <c r="C34">
        <f t="shared" ref="C34:C63" si="10">B34</f>
        <v>13.320052898527621</v>
      </c>
      <c r="D34" t="s">
        <v>35</v>
      </c>
      <c r="E34" t="s">
        <v>21</v>
      </c>
      <c r="F34">
        <v>1</v>
      </c>
      <c r="G34">
        <f t="shared" ref="G34:G38" si="11">G33+5</f>
        <v>15</v>
      </c>
      <c r="I34">
        <v>2150</v>
      </c>
      <c r="J34" t="s">
        <v>28</v>
      </c>
      <c r="K34">
        <f t="shared" ref="K34:K38" si="12">AVERAGE(G34:G35)</f>
        <v>17.5</v>
      </c>
      <c r="L34" cm="1">
        <f t="array" ref="L34">STOWA2024_JAARROND_T(A34*60,K34,I34,J34,"")</f>
        <v>7.5622738605525333E-2</v>
      </c>
      <c r="M34">
        <f t="shared" ref="M34:M38" si="13">1/L34</f>
        <v>13.223535915782552</v>
      </c>
    </row>
    <row r="35" spans="1:13" x14ac:dyDescent="0.3">
      <c r="A35">
        <v>24</v>
      </c>
      <c r="B35">
        <f t="shared" si="9"/>
        <v>6.2216990646510801</v>
      </c>
      <c r="C35">
        <f t="shared" si="10"/>
        <v>6.2216990646510801</v>
      </c>
      <c r="D35" t="s">
        <v>35</v>
      </c>
      <c r="E35" t="s">
        <v>21</v>
      </c>
      <c r="F35">
        <v>1</v>
      </c>
      <c r="G35">
        <f t="shared" si="11"/>
        <v>20</v>
      </c>
      <c r="I35">
        <v>2150</v>
      </c>
      <c r="J35" t="s">
        <v>28</v>
      </c>
      <c r="K35">
        <f t="shared" si="12"/>
        <v>22.5</v>
      </c>
      <c r="L35" cm="1">
        <f t="array" ref="L35">STOWA2024_JAARROND_T(A35*60,K35,I35,J35,"")</f>
        <v>0.1428196659335762</v>
      </c>
      <c r="M35">
        <f t="shared" si="13"/>
        <v>7.0018368511314719</v>
      </c>
    </row>
    <row r="36" spans="1:13" x14ac:dyDescent="0.3">
      <c r="A36">
        <v>24</v>
      </c>
      <c r="B36">
        <f t="shared" si="9"/>
        <v>3.0996039754486535</v>
      </c>
      <c r="C36">
        <f t="shared" si="10"/>
        <v>3.0996039754486535</v>
      </c>
      <c r="D36" t="s">
        <v>35</v>
      </c>
      <c r="E36" t="s">
        <v>21</v>
      </c>
      <c r="F36">
        <v>1</v>
      </c>
      <c r="G36">
        <f t="shared" si="11"/>
        <v>25</v>
      </c>
      <c r="I36">
        <v>2150</v>
      </c>
      <c r="J36" t="s">
        <v>28</v>
      </c>
      <c r="K36">
        <f t="shared" si="12"/>
        <v>27.5</v>
      </c>
      <c r="L36" cm="1">
        <f t="array" ref="L36">STOWA2024_JAARROND_T(A36*60,K36,I36,J36,"")</f>
        <v>0.25626353727672352</v>
      </c>
      <c r="M36">
        <f t="shared" si="13"/>
        <v>3.9022328756828184</v>
      </c>
    </row>
    <row r="37" spans="1:13" x14ac:dyDescent="0.3">
      <c r="A37">
        <v>24</v>
      </c>
      <c r="B37">
        <f t="shared" si="9"/>
        <v>1.6307245080400654</v>
      </c>
      <c r="C37">
        <f t="shared" si="10"/>
        <v>1.6307245080400654</v>
      </c>
      <c r="D37" t="s">
        <v>35</v>
      </c>
      <c r="E37" t="s">
        <v>21</v>
      </c>
      <c r="F37">
        <v>1</v>
      </c>
      <c r="G37">
        <f t="shared" si="11"/>
        <v>30</v>
      </c>
      <c r="I37">
        <v>2150</v>
      </c>
      <c r="J37" t="s">
        <v>28</v>
      </c>
      <c r="K37">
        <f t="shared" si="12"/>
        <v>32.5</v>
      </c>
      <c r="L37" cm="1">
        <f t="array" ref="L37">STOWA2024_JAARROND_T(A37*60,K37,I37,J37,"")</f>
        <v>0.44023610665266677</v>
      </c>
      <c r="M37">
        <f t="shared" si="13"/>
        <v>2.271508367642753</v>
      </c>
    </row>
    <row r="38" spans="1:13" x14ac:dyDescent="0.3">
      <c r="A38">
        <v>24</v>
      </c>
      <c r="B38">
        <f t="shared" si="9"/>
        <v>0.89868946430624685</v>
      </c>
      <c r="C38">
        <f t="shared" si="10"/>
        <v>0.89868946430624685</v>
      </c>
      <c r="D38" t="s">
        <v>35</v>
      </c>
      <c r="E38" t="s">
        <v>21</v>
      </c>
      <c r="F38">
        <v>1</v>
      </c>
      <c r="G38">
        <f t="shared" si="11"/>
        <v>35</v>
      </c>
      <c r="I38">
        <v>2150</v>
      </c>
      <c r="J38" t="s">
        <v>28</v>
      </c>
      <c r="K38">
        <f t="shared" si="12"/>
        <v>37.5</v>
      </c>
      <c r="L38" cm="1">
        <f t="array" ref="L38">STOWA2024_JAARROND_T(A38*60,K38,I38,J38,"")</f>
        <v>0.72842819804534653</v>
      </c>
      <c r="M38">
        <f t="shared" si="13"/>
        <v>1.3728189033365061</v>
      </c>
    </row>
    <row r="39" spans="1:13" x14ac:dyDescent="0.3">
      <c r="A39">
        <v>24</v>
      </c>
      <c r="B39">
        <f>M38-M39</f>
        <v>0.51551506476467146</v>
      </c>
      <c r="C39">
        <f t="shared" si="10"/>
        <v>0.51551506476467146</v>
      </c>
      <c r="D39" t="s">
        <v>35</v>
      </c>
      <c r="E39" t="s">
        <v>21</v>
      </c>
      <c r="F39">
        <v>1</v>
      </c>
      <c r="G39">
        <f>G38+5</f>
        <v>40</v>
      </c>
      <c r="I39">
        <v>2150</v>
      </c>
      <c r="J39" t="s">
        <v>28</v>
      </c>
      <c r="K39">
        <f>AVERAGE(G39:G40)</f>
        <v>42.5</v>
      </c>
      <c r="L39" cm="1">
        <f t="array" ref="L39">STOWA2024_JAARROND_T(A39*60,K39,I39,J39,"")</f>
        <v>1.1664475941993682</v>
      </c>
      <c r="M39">
        <f>1/L39</f>
        <v>0.85730383857183468</v>
      </c>
    </row>
    <row r="40" spans="1:13" x14ac:dyDescent="0.3">
      <c r="A40">
        <v>24</v>
      </c>
      <c r="B40">
        <f t="shared" ref="B40:B62" si="14">M39-M40</f>
        <v>0.30642685838840367</v>
      </c>
      <c r="C40">
        <f t="shared" si="10"/>
        <v>0.30642685838840367</v>
      </c>
      <c r="D40" t="s">
        <v>35</v>
      </c>
      <c r="E40" t="s">
        <v>21</v>
      </c>
      <c r="F40">
        <v>1</v>
      </c>
      <c r="G40">
        <f t="shared" ref="G40:G63" si="15">G39+5</f>
        <v>45</v>
      </c>
      <c r="I40">
        <v>2150</v>
      </c>
      <c r="J40" t="s">
        <v>28</v>
      </c>
      <c r="K40">
        <f t="shared" ref="K40:K62" si="16">AVERAGE(G40:G41)</f>
        <v>47.5</v>
      </c>
      <c r="L40" cm="1">
        <f t="array" ref="L40">STOWA2024_JAARROND_T(A40*60,K40,I40,J40,"")</f>
        <v>1.8152873254333846</v>
      </c>
      <c r="M40">
        <f t="shared" ref="M40:M62" si="17">1/L40</f>
        <v>0.55087698018343101</v>
      </c>
    </row>
    <row r="41" spans="1:13" x14ac:dyDescent="0.3">
      <c r="A41">
        <v>24</v>
      </c>
      <c r="B41">
        <f t="shared" si="14"/>
        <v>0.18780824669977075</v>
      </c>
      <c r="C41">
        <f t="shared" si="10"/>
        <v>0.18780824669977075</v>
      </c>
      <c r="D41" t="s">
        <v>35</v>
      </c>
      <c r="E41" t="s">
        <v>21</v>
      </c>
      <c r="F41">
        <v>1</v>
      </c>
      <c r="G41">
        <f t="shared" si="15"/>
        <v>50</v>
      </c>
      <c r="I41">
        <v>2150</v>
      </c>
      <c r="J41" t="s">
        <v>28</v>
      </c>
      <c r="K41">
        <f t="shared" si="16"/>
        <v>52.5</v>
      </c>
      <c r="L41" cm="1">
        <f t="array" ref="L41">STOWA2024_JAARROND_T(A41*60,K41,I41,J41,"")</f>
        <v>2.7542994143421731</v>
      </c>
      <c r="M41">
        <f t="shared" si="17"/>
        <v>0.36306873348366026</v>
      </c>
    </row>
    <row r="42" spans="1:13" x14ac:dyDescent="0.3">
      <c r="A42">
        <v>24</v>
      </c>
      <c r="B42">
        <f t="shared" si="14"/>
        <v>0.11830372084554716</v>
      </c>
      <c r="C42">
        <f t="shared" si="10"/>
        <v>0.11830372084554716</v>
      </c>
      <c r="D42" t="s">
        <v>35</v>
      </c>
      <c r="E42" t="s">
        <v>21</v>
      </c>
      <c r="F42">
        <v>1</v>
      </c>
      <c r="G42">
        <f t="shared" si="15"/>
        <v>55</v>
      </c>
      <c r="I42">
        <v>2150</v>
      </c>
      <c r="J42" t="s">
        <v>28</v>
      </c>
      <c r="K42">
        <f t="shared" si="16"/>
        <v>57.5</v>
      </c>
      <c r="L42" cm="1">
        <f t="array" ref="L42">STOWA2024_JAARROND_T(A42*60,K42,I42,J42,"")</f>
        <v>4.0855512363546316</v>
      </c>
      <c r="M42">
        <f t="shared" si="17"/>
        <v>0.24476501263811309</v>
      </c>
    </row>
    <row r="43" spans="1:13" x14ac:dyDescent="0.3">
      <c r="A43">
        <v>24</v>
      </c>
      <c r="B43">
        <f t="shared" si="14"/>
        <v>7.6371130099627121E-2</v>
      </c>
      <c r="C43">
        <f t="shared" si="10"/>
        <v>7.6371130099627121E-2</v>
      </c>
      <c r="D43" t="s">
        <v>35</v>
      </c>
      <c r="E43" t="s">
        <v>21</v>
      </c>
      <c r="F43">
        <v>1</v>
      </c>
      <c r="G43">
        <f t="shared" si="15"/>
        <v>60</v>
      </c>
      <c r="I43">
        <v>2150</v>
      </c>
      <c r="J43" t="s">
        <v>28</v>
      </c>
      <c r="K43">
        <f t="shared" si="16"/>
        <v>62.5</v>
      </c>
      <c r="L43" cm="1">
        <f t="array" ref="L43">STOWA2024_JAARROND_T(A43*60,K43,I43,J43,"")</f>
        <v>5.938458006462632</v>
      </c>
      <c r="M43">
        <f t="shared" si="17"/>
        <v>0.16839388253848597</v>
      </c>
    </row>
    <row r="44" spans="1:13" x14ac:dyDescent="0.3">
      <c r="A44">
        <v>24</v>
      </c>
      <c r="B44">
        <f t="shared" si="14"/>
        <v>5.0403848974115636E-2</v>
      </c>
      <c r="C44">
        <f t="shared" si="10"/>
        <v>5.0403848974115636E-2</v>
      </c>
      <c r="D44" t="s">
        <v>35</v>
      </c>
      <c r="E44" t="s">
        <v>21</v>
      </c>
      <c r="F44">
        <v>1</v>
      </c>
      <c r="G44">
        <f t="shared" si="15"/>
        <v>65</v>
      </c>
      <c r="I44">
        <v>2150</v>
      </c>
      <c r="J44" t="s">
        <v>28</v>
      </c>
      <c r="K44">
        <f t="shared" si="16"/>
        <v>67.5</v>
      </c>
      <c r="L44" cm="1">
        <f t="array" ref="L44">STOWA2024_JAARROND_T(A44*60,K44,I44,J44,"")</f>
        <v>8.4752921055356989</v>
      </c>
      <c r="M44">
        <f t="shared" si="17"/>
        <v>0.11799003356437034</v>
      </c>
    </row>
    <row r="45" spans="1:13" x14ac:dyDescent="0.3">
      <c r="A45">
        <v>24</v>
      </c>
      <c r="B45">
        <f t="shared" si="14"/>
        <v>3.3932436313344139E-2</v>
      </c>
      <c r="C45">
        <f t="shared" si="10"/>
        <v>3.3932436313344139E-2</v>
      </c>
      <c r="D45" t="s">
        <v>35</v>
      </c>
      <c r="E45" t="s">
        <v>21</v>
      </c>
      <c r="F45">
        <v>1</v>
      </c>
      <c r="G45">
        <f t="shared" si="15"/>
        <v>70</v>
      </c>
      <c r="I45">
        <v>2150</v>
      </c>
      <c r="J45" t="s">
        <v>28</v>
      </c>
      <c r="K45">
        <f t="shared" si="16"/>
        <v>72.5</v>
      </c>
      <c r="L45" cm="1">
        <f t="array" ref="L45">STOWA2024_JAARROND_T(A45*60,K45,I45,J45,"")</f>
        <v>11.896604622347706</v>
      </c>
      <c r="M45">
        <f t="shared" si="17"/>
        <v>8.4057597251026198E-2</v>
      </c>
    </row>
    <row r="46" spans="1:13" x14ac:dyDescent="0.3">
      <c r="A46">
        <v>24</v>
      </c>
      <c r="B46">
        <f t="shared" si="14"/>
        <v>2.3261200120773373E-2</v>
      </c>
      <c r="C46">
        <f t="shared" si="10"/>
        <v>2.3261200120773373E-2</v>
      </c>
      <c r="D46" t="s">
        <v>35</v>
      </c>
      <c r="E46" t="s">
        <v>21</v>
      </c>
      <c r="F46">
        <v>1</v>
      </c>
      <c r="G46">
        <f t="shared" si="15"/>
        <v>75</v>
      </c>
      <c r="I46">
        <v>2150</v>
      </c>
      <c r="J46" t="s">
        <v>28</v>
      </c>
      <c r="K46">
        <f t="shared" si="16"/>
        <v>77.5</v>
      </c>
      <c r="L46" cm="1">
        <f t="array" ref="L46">STOWA2024_JAARROND_T(A46*60,K46,I46,J46,"")</f>
        <v>16.448343112463668</v>
      </c>
      <c r="M46">
        <f t="shared" si="17"/>
        <v>6.0796397130252824E-2</v>
      </c>
    </row>
    <row r="47" spans="1:13" x14ac:dyDescent="0.3">
      <c r="A47">
        <v>24</v>
      </c>
      <c r="B47">
        <f t="shared" si="14"/>
        <v>1.6212562797214586E-2</v>
      </c>
      <c r="C47">
        <f t="shared" si="10"/>
        <v>1.6212562797214586E-2</v>
      </c>
      <c r="D47" t="s">
        <v>35</v>
      </c>
      <c r="E47" t="s">
        <v>21</v>
      </c>
      <c r="F47">
        <v>1</v>
      </c>
      <c r="G47">
        <f t="shared" si="15"/>
        <v>80</v>
      </c>
      <c r="I47">
        <v>2150</v>
      </c>
      <c r="J47" t="s">
        <v>28</v>
      </c>
      <c r="K47">
        <f t="shared" si="16"/>
        <v>82.5</v>
      </c>
      <c r="L47" cm="1">
        <f t="array" ref="L47">STOWA2024_JAARROND_T(A47*60,K47,I47,J47,"")</f>
        <v>22.429654491582472</v>
      </c>
      <c r="M47">
        <f t="shared" si="17"/>
        <v>4.4583834333038239E-2</v>
      </c>
    </row>
    <row r="48" spans="1:13" x14ac:dyDescent="0.3">
      <c r="A48">
        <v>24</v>
      </c>
      <c r="B48">
        <f t="shared" si="14"/>
        <v>1.1471496922407141E-2</v>
      </c>
      <c r="C48">
        <f t="shared" si="10"/>
        <v>1.1471496922407141E-2</v>
      </c>
      <c r="D48" t="s">
        <v>35</v>
      </c>
      <c r="E48" t="s">
        <v>21</v>
      </c>
      <c r="F48">
        <v>1</v>
      </c>
      <c r="G48">
        <f t="shared" si="15"/>
        <v>85</v>
      </c>
      <c r="I48">
        <v>2150</v>
      </c>
      <c r="J48" t="s">
        <v>28</v>
      </c>
      <c r="K48">
        <f t="shared" si="16"/>
        <v>87.5</v>
      </c>
      <c r="L48" cm="1">
        <f t="array" ref="L48">STOWA2024_JAARROND_T(A48*60,K48,I48,J48,"")</f>
        <v>30.200223789666342</v>
      </c>
      <c r="M48">
        <f t="shared" si="17"/>
        <v>3.3112337410631097E-2</v>
      </c>
    </row>
    <row r="49" spans="1:13" x14ac:dyDescent="0.3">
      <c r="A49">
        <v>24</v>
      </c>
      <c r="B49">
        <f t="shared" si="14"/>
        <v>8.2303197383048754E-3</v>
      </c>
      <c r="C49">
        <f t="shared" si="10"/>
        <v>8.2303197383048754E-3</v>
      </c>
      <c r="D49" t="s">
        <v>35</v>
      </c>
      <c r="E49" t="s">
        <v>21</v>
      </c>
      <c r="F49">
        <v>1</v>
      </c>
      <c r="G49">
        <f t="shared" si="15"/>
        <v>90</v>
      </c>
      <c r="I49">
        <v>2150</v>
      </c>
      <c r="J49" t="s">
        <v>28</v>
      </c>
      <c r="K49">
        <f t="shared" si="16"/>
        <v>92.5</v>
      </c>
      <c r="L49" cm="1">
        <f t="array" ref="L49">STOWA2024_JAARROND_T(A49*60,K49,I49,J49,"")</f>
        <v>40.189666817582882</v>
      </c>
      <c r="M49">
        <f t="shared" si="17"/>
        <v>2.4882017672326222E-2</v>
      </c>
    </row>
    <row r="50" spans="1:13" x14ac:dyDescent="0.3">
      <c r="A50">
        <v>24</v>
      </c>
      <c r="B50">
        <f t="shared" si="14"/>
        <v>5.9813993031803889E-3</v>
      </c>
      <c r="C50">
        <f t="shared" si="10"/>
        <v>5.9813993031803889E-3</v>
      </c>
      <c r="D50" t="s">
        <v>35</v>
      </c>
      <c r="E50" t="s">
        <v>21</v>
      </c>
      <c r="F50">
        <v>1</v>
      </c>
      <c r="G50">
        <f t="shared" si="15"/>
        <v>95</v>
      </c>
      <c r="I50">
        <v>2150</v>
      </c>
      <c r="J50" t="s">
        <v>28</v>
      </c>
      <c r="K50">
        <f t="shared" si="16"/>
        <v>97.5</v>
      </c>
      <c r="L50" cm="1">
        <f t="array" ref="L50">STOWA2024_JAARROND_T(A50*60,K50,I50,J50,"")</f>
        <v>52.908321858529362</v>
      </c>
      <c r="M50">
        <f t="shared" si="17"/>
        <v>1.8900618369145833E-2</v>
      </c>
    </row>
    <row r="51" spans="1:13" x14ac:dyDescent="0.3">
      <c r="A51">
        <v>24</v>
      </c>
      <c r="B51">
        <f t="shared" si="14"/>
        <v>4.399056063474802E-3</v>
      </c>
      <c r="C51">
        <f t="shared" si="10"/>
        <v>4.399056063474802E-3</v>
      </c>
      <c r="D51" t="s">
        <v>35</v>
      </c>
      <c r="E51" t="s">
        <v>21</v>
      </c>
      <c r="F51">
        <v>1</v>
      </c>
      <c r="G51">
        <f t="shared" si="15"/>
        <v>100</v>
      </c>
      <c r="I51">
        <v>2150</v>
      </c>
      <c r="J51" t="s">
        <v>28</v>
      </c>
      <c r="K51">
        <f t="shared" si="16"/>
        <v>102.5</v>
      </c>
      <c r="L51" cm="1">
        <f t="array" ref="L51">STOWA2024_JAARROND_T(A51*60,K51,I51,J51,"")</f>
        <v>68.958087337178597</v>
      </c>
      <c r="M51">
        <f t="shared" si="17"/>
        <v>1.4501562305671031E-2</v>
      </c>
    </row>
    <row r="52" spans="1:13" x14ac:dyDescent="0.3">
      <c r="A52">
        <v>24</v>
      </c>
      <c r="B52">
        <f t="shared" si="14"/>
        <v>3.2709407274138392E-3</v>
      </c>
      <c r="C52">
        <f t="shared" si="10"/>
        <v>3.2709407274138392E-3</v>
      </c>
      <c r="D52" t="s">
        <v>35</v>
      </c>
      <c r="E52" t="s">
        <v>21</v>
      </c>
      <c r="F52">
        <v>1</v>
      </c>
      <c r="G52">
        <f t="shared" si="15"/>
        <v>105</v>
      </c>
      <c r="I52">
        <v>2150</v>
      </c>
      <c r="J52" t="s">
        <v>28</v>
      </c>
      <c r="K52">
        <f t="shared" si="16"/>
        <v>107.5</v>
      </c>
      <c r="L52" cm="1">
        <f t="array" ref="L52">STOWA2024_JAARROND_T(A52*60,K52,I52,J52,"")</f>
        <v>89.042266541687141</v>
      </c>
      <c r="M52">
        <f t="shared" si="17"/>
        <v>1.1230621578257192E-2</v>
      </c>
    </row>
    <row r="53" spans="1:13" x14ac:dyDescent="0.3">
      <c r="A53">
        <v>24</v>
      </c>
      <c r="B53">
        <f t="shared" si="14"/>
        <v>2.4572990567518389E-3</v>
      </c>
      <c r="C53">
        <f t="shared" si="10"/>
        <v>2.4572990567518389E-3</v>
      </c>
      <c r="D53" t="s">
        <v>35</v>
      </c>
      <c r="E53" t="s">
        <v>21</v>
      </c>
      <c r="F53">
        <v>1</v>
      </c>
      <c r="G53">
        <f t="shared" si="15"/>
        <v>110</v>
      </c>
      <c r="I53">
        <v>2150</v>
      </c>
      <c r="J53" t="s">
        <v>28</v>
      </c>
      <c r="K53">
        <f t="shared" si="16"/>
        <v>112.5</v>
      </c>
      <c r="L53" cm="1">
        <f t="array" ref="L53">STOWA2024_JAARROND_T(A53*60,K53,I53,J53,"")</f>
        <v>113.98190338367009</v>
      </c>
      <c r="M53">
        <f t="shared" si="17"/>
        <v>8.7733225215053529E-3</v>
      </c>
    </row>
    <row r="54" spans="1:13" x14ac:dyDescent="0.3">
      <c r="A54">
        <v>24</v>
      </c>
      <c r="B54">
        <f t="shared" si="14"/>
        <v>1.8638028294810736E-3</v>
      </c>
      <c r="C54">
        <f t="shared" si="10"/>
        <v>1.8638028294810736E-3</v>
      </c>
      <c r="D54" t="s">
        <v>35</v>
      </c>
      <c r="E54" t="s">
        <v>21</v>
      </c>
      <c r="F54">
        <v>1</v>
      </c>
      <c r="G54">
        <f t="shared" si="15"/>
        <v>115</v>
      </c>
      <c r="I54">
        <v>2150</v>
      </c>
      <c r="J54" t="s">
        <v>28</v>
      </c>
      <c r="K54">
        <f t="shared" si="16"/>
        <v>117.5</v>
      </c>
      <c r="L54" cm="1">
        <f t="array" ref="L54">STOWA2024_JAARROND_T(A54*60,K54,I54,J54,"")</f>
        <v>144.72786019472656</v>
      </c>
      <c r="M54">
        <f t="shared" si="17"/>
        <v>6.9095196920242793E-3</v>
      </c>
    </row>
    <row r="55" spans="1:13" x14ac:dyDescent="0.3">
      <c r="A55">
        <v>24</v>
      </c>
      <c r="B55">
        <f t="shared" si="14"/>
        <v>1.4263598233481938E-3</v>
      </c>
      <c r="C55">
        <f t="shared" si="10"/>
        <v>1.4263598233481938E-3</v>
      </c>
      <c r="D55" t="s">
        <v>35</v>
      </c>
      <c r="E55" t="s">
        <v>21</v>
      </c>
      <c r="F55">
        <v>1</v>
      </c>
      <c r="G55">
        <f t="shared" si="15"/>
        <v>120</v>
      </c>
      <c r="I55">
        <v>2150</v>
      </c>
      <c r="J55" t="s">
        <v>28</v>
      </c>
      <c r="K55">
        <f t="shared" si="16"/>
        <v>122.5</v>
      </c>
      <c r="L55" cm="1">
        <f t="array" ref="L55">STOWA2024_JAARROND_T(A55*60,K55,I55,J55,"")</f>
        <v>182.37659013240682</v>
      </c>
      <c r="M55">
        <f t="shared" si="17"/>
        <v>5.4831598686760855E-3</v>
      </c>
    </row>
    <row r="56" spans="1:13" x14ac:dyDescent="0.3">
      <c r="A56">
        <v>24</v>
      </c>
      <c r="B56">
        <f t="shared" si="14"/>
        <v>1.1007821438399372E-3</v>
      </c>
      <c r="C56">
        <f t="shared" si="10"/>
        <v>1.1007821438399372E-3</v>
      </c>
      <c r="D56" t="s">
        <v>35</v>
      </c>
      <c r="E56" t="s">
        <v>21</v>
      </c>
      <c r="F56">
        <v>1</v>
      </c>
      <c r="G56">
        <f t="shared" si="15"/>
        <v>125</v>
      </c>
      <c r="I56">
        <v>2150</v>
      </c>
      <c r="J56" t="s">
        <v>28</v>
      </c>
      <c r="K56">
        <f t="shared" si="16"/>
        <v>127.5</v>
      </c>
      <c r="L56" cm="1">
        <f t="array" ref="L56">STOWA2024_JAARROND_T(A56*60,K56,I56,J56,"")</f>
        <v>228.186628992002</v>
      </c>
      <c r="M56">
        <f t="shared" si="17"/>
        <v>4.3823777248361484E-3</v>
      </c>
    </row>
    <row r="57" spans="1:13" x14ac:dyDescent="0.3">
      <c r="A57">
        <v>24</v>
      </c>
      <c r="B57">
        <f t="shared" si="14"/>
        <v>8.562391427247365E-4</v>
      </c>
      <c r="C57">
        <f t="shared" si="10"/>
        <v>8.562391427247365E-4</v>
      </c>
      <c r="D57" t="s">
        <v>35</v>
      </c>
      <c r="E57" t="s">
        <v>21</v>
      </c>
      <c r="F57">
        <v>1</v>
      </c>
      <c r="G57">
        <f t="shared" si="15"/>
        <v>130</v>
      </c>
      <c r="I57">
        <v>2150</v>
      </c>
      <c r="J57" t="s">
        <v>28</v>
      </c>
      <c r="K57">
        <f t="shared" si="16"/>
        <v>132.5</v>
      </c>
      <c r="L57" cm="1">
        <f t="array" ref="L57">STOWA2024_JAARROND_T(A57*60,K57,I57,J57,"")</f>
        <v>283.59634107211161</v>
      </c>
      <c r="M57">
        <f t="shared" si="17"/>
        <v>3.5261385821114119E-3</v>
      </c>
    </row>
    <row r="58" spans="1:13" x14ac:dyDescent="0.3">
      <c r="A58">
        <v>24</v>
      </c>
      <c r="B58">
        <f t="shared" si="14"/>
        <v>6.7097778371224583E-4</v>
      </c>
      <c r="C58">
        <f t="shared" si="10"/>
        <v>6.7097778371224583E-4</v>
      </c>
      <c r="D58" t="s">
        <v>35</v>
      </c>
      <c r="E58" t="s">
        <v>21</v>
      </c>
      <c r="F58">
        <v>1</v>
      </c>
      <c r="G58">
        <f t="shared" si="15"/>
        <v>135</v>
      </c>
      <c r="I58">
        <v>2150</v>
      </c>
      <c r="J58" t="s">
        <v>28</v>
      </c>
      <c r="K58">
        <f t="shared" si="16"/>
        <v>137.5</v>
      </c>
      <c r="L58" cm="1">
        <f t="array" ref="L58">STOWA2024_JAARROND_T(A58*60,K58,I58,J58,"")</f>
        <v>350.24297074990693</v>
      </c>
      <c r="M58">
        <f t="shared" si="17"/>
        <v>2.855160798399166E-3</v>
      </c>
    </row>
    <row r="59" spans="1:13" x14ac:dyDescent="0.3">
      <c r="A59">
        <v>24</v>
      </c>
      <c r="B59">
        <f t="shared" si="14"/>
        <v>5.294877383327885E-4</v>
      </c>
      <c r="C59">
        <f t="shared" si="10"/>
        <v>5.294877383327885E-4</v>
      </c>
      <c r="D59" t="s">
        <v>35</v>
      </c>
      <c r="E59" t="s">
        <v>21</v>
      </c>
      <c r="F59">
        <v>1</v>
      </c>
      <c r="G59">
        <f t="shared" si="15"/>
        <v>140</v>
      </c>
      <c r="I59">
        <v>2150</v>
      </c>
      <c r="J59" t="s">
        <v>28</v>
      </c>
      <c r="K59">
        <f t="shared" si="16"/>
        <v>142.5</v>
      </c>
      <c r="L59" cm="1">
        <f t="array" ref="L59">STOWA2024_JAARROND_T(A59*60,K59,I59,J59,"")</f>
        <v>429.98305186175168</v>
      </c>
      <c r="M59">
        <f t="shared" si="17"/>
        <v>2.3256730600663775E-3</v>
      </c>
    </row>
    <row r="60" spans="1:13" x14ac:dyDescent="0.3">
      <c r="A60">
        <v>24</v>
      </c>
      <c r="B60">
        <f t="shared" si="14"/>
        <v>4.205881956204202E-4</v>
      </c>
      <c r="C60">
        <f t="shared" si="10"/>
        <v>4.205881956204202E-4</v>
      </c>
      <c r="D60" t="s">
        <v>35</v>
      </c>
      <c r="E60" t="s">
        <v>21</v>
      </c>
      <c r="F60">
        <v>1</v>
      </c>
      <c r="G60">
        <f t="shared" si="15"/>
        <v>145</v>
      </c>
      <c r="I60">
        <v>2150</v>
      </c>
      <c r="J60" t="s">
        <v>28</v>
      </c>
      <c r="K60">
        <f t="shared" si="16"/>
        <v>147.5</v>
      </c>
      <c r="L60" cm="1">
        <f t="array" ref="L60">STOWA2024_JAARROND_T(A60*60,K60,I60,J60,"")</f>
        <v>524.9109993274883</v>
      </c>
      <c r="M60">
        <f t="shared" si="17"/>
        <v>1.9050848644459573E-3</v>
      </c>
    </row>
    <row r="61" spans="1:13" x14ac:dyDescent="0.3">
      <c r="A61">
        <v>24</v>
      </c>
      <c r="B61">
        <f t="shared" si="14"/>
        <v>3.3619877610205373E-4</v>
      </c>
      <c r="C61">
        <f t="shared" si="10"/>
        <v>3.3619877610205373E-4</v>
      </c>
      <c r="D61" t="s">
        <v>35</v>
      </c>
      <c r="E61" t="s">
        <v>21</v>
      </c>
      <c r="F61">
        <v>1</v>
      </c>
      <c r="G61">
        <f t="shared" si="15"/>
        <v>150</v>
      </c>
      <c r="I61">
        <v>2150</v>
      </c>
      <c r="J61" t="s">
        <v>28</v>
      </c>
      <c r="K61">
        <f t="shared" si="16"/>
        <v>152.5</v>
      </c>
      <c r="L61" cm="1">
        <f t="array" ref="L61">STOWA2024_JAARROND_T(A61*60,K61,I61,J61,"")</f>
        <v>637.39490548710739</v>
      </c>
      <c r="M61">
        <f t="shared" si="17"/>
        <v>1.5688860883439036E-3</v>
      </c>
    </row>
    <row r="62" spans="1:13" x14ac:dyDescent="0.3">
      <c r="A62">
        <v>24</v>
      </c>
      <c r="B62">
        <f t="shared" si="14"/>
        <v>2.7032502819307946E-4</v>
      </c>
      <c r="C62">
        <f t="shared" si="10"/>
        <v>2.7032502819307946E-4</v>
      </c>
      <c r="D62" t="s">
        <v>35</v>
      </c>
      <c r="E62" t="s">
        <v>21</v>
      </c>
      <c r="F62">
        <v>1</v>
      </c>
      <c r="G62">
        <f t="shared" si="15"/>
        <v>155</v>
      </c>
      <c r="I62">
        <v>2150</v>
      </c>
      <c r="J62" t="s">
        <v>28</v>
      </c>
      <c r="K62">
        <f t="shared" si="16"/>
        <v>157.5</v>
      </c>
      <c r="L62" cm="1">
        <f t="array" ref="L62">STOWA2024_JAARROND_T(A62*60,K62,I62,J62,"")</f>
        <v>770.0831564161125</v>
      </c>
      <c r="M62">
        <f t="shared" si="17"/>
        <v>1.2985610601508242E-3</v>
      </c>
    </row>
    <row r="63" spans="1:13" x14ac:dyDescent="0.3">
      <c r="A63">
        <v>24</v>
      </c>
      <c r="B63" s="1">
        <f>M62</f>
        <v>1.2985610601508242E-3</v>
      </c>
      <c r="C63">
        <f t="shared" si="10"/>
        <v>1.2985610601508242E-3</v>
      </c>
      <c r="D63" t="s">
        <v>35</v>
      </c>
      <c r="E63" t="s">
        <v>21</v>
      </c>
      <c r="F63">
        <v>1</v>
      </c>
      <c r="G63">
        <f t="shared" si="15"/>
        <v>160</v>
      </c>
      <c r="I63">
        <v>2150</v>
      </c>
      <c r="J63" t="s">
        <v>28</v>
      </c>
      <c r="K63" s="1">
        <v>999</v>
      </c>
      <c r="L63" cm="1">
        <f t="array" ref="L63">STOWA2024_JAARROND_T(A63*60,K63,I63,J63,"")</f>
        <v>145973348.45449442</v>
      </c>
      <c r="M63">
        <f>1/L63</f>
        <v>6.8505656038419844E-9</v>
      </c>
    </row>
    <row r="64" spans="1:13" x14ac:dyDescent="0.3">
      <c r="A64">
        <v>48</v>
      </c>
      <c r="B64" s="1">
        <f>365.25*24/A64 - M64</f>
        <v>142.05240123309679</v>
      </c>
      <c r="C64">
        <f>B64</f>
        <v>142.05240123309679</v>
      </c>
      <c r="D64" t="s">
        <v>35</v>
      </c>
      <c r="E64" t="s">
        <v>21</v>
      </c>
      <c r="F64">
        <v>1</v>
      </c>
      <c r="G64">
        <v>10</v>
      </c>
      <c r="I64">
        <v>2150</v>
      </c>
      <c r="J64" t="s">
        <v>28</v>
      </c>
      <c r="K64" s="1">
        <v>12.5</v>
      </c>
      <c r="L64" cm="1">
        <f t="array" ref="L64">STOWA2024_JAARROND_T(A64*60,K64,I64,J64,"")</f>
        <v>2.4647176429224506E-2</v>
      </c>
      <c r="M64">
        <f>1/L64</f>
        <v>40.572598766903205</v>
      </c>
    </row>
    <row r="65" spans="1:13" x14ac:dyDescent="0.3">
      <c r="A65">
        <v>48</v>
      </c>
      <c r="B65">
        <f t="shared" ref="B65:B69" si="18">M64-M65</f>
        <v>17.95083954935582</v>
      </c>
      <c r="C65">
        <f t="shared" ref="C65:C94" si="19">B65</f>
        <v>17.95083954935582</v>
      </c>
      <c r="D65" t="s">
        <v>35</v>
      </c>
      <c r="E65" t="s">
        <v>21</v>
      </c>
      <c r="F65">
        <v>1</v>
      </c>
      <c r="G65">
        <f t="shared" ref="G65:G69" si="20">G64+5</f>
        <v>15</v>
      </c>
      <c r="I65">
        <v>2150</v>
      </c>
      <c r="J65" t="s">
        <v>28</v>
      </c>
      <c r="K65">
        <f t="shared" ref="K65:K69" si="21">AVERAGE(G65:G66)</f>
        <v>17.5</v>
      </c>
      <c r="L65" cm="1">
        <f t="array" ref="L65">STOWA2024_JAARROND_T(A65*60,K65,I65,J65,"")</f>
        <v>4.4205226940277655E-2</v>
      </c>
      <c r="M65">
        <f t="shared" ref="M65:M69" si="22">1/L65</f>
        <v>22.621759217547385</v>
      </c>
    </row>
    <row r="66" spans="1:13" x14ac:dyDescent="0.3">
      <c r="A66">
        <v>48</v>
      </c>
      <c r="B66">
        <f t="shared" si="18"/>
        <v>9.5913099497626106</v>
      </c>
      <c r="C66">
        <f t="shared" si="19"/>
        <v>9.5913099497626106</v>
      </c>
      <c r="D66" t="s">
        <v>35</v>
      </c>
      <c r="E66" t="s">
        <v>21</v>
      </c>
      <c r="F66">
        <v>1</v>
      </c>
      <c r="G66">
        <f t="shared" si="20"/>
        <v>20</v>
      </c>
      <c r="I66">
        <v>2150</v>
      </c>
      <c r="J66" t="s">
        <v>28</v>
      </c>
      <c r="K66">
        <f t="shared" si="21"/>
        <v>22.5</v>
      </c>
      <c r="L66" cm="1">
        <f t="array" ref="L66">STOWA2024_JAARROND_T(A66*60,K66,I66,J66,"")</f>
        <v>7.6743324765655124E-2</v>
      </c>
      <c r="M66">
        <f t="shared" si="22"/>
        <v>13.030449267784775</v>
      </c>
    </row>
    <row r="67" spans="1:13" x14ac:dyDescent="0.3">
      <c r="A67">
        <v>48</v>
      </c>
      <c r="B67">
        <f t="shared" si="18"/>
        <v>5.3030139745389304</v>
      </c>
      <c r="C67">
        <f t="shared" si="19"/>
        <v>5.3030139745389304</v>
      </c>
      <c r="D67" t="s">
        <v>35</v>
      </c>
      <c r="E67" t="s">
        <v>21</v>
      </c>
      <c r="F67">
        <v>1</v>
      </c>
      <c r="G67">
        <f t="shared" si="20"/>
        <v>25</v>
      </c>
      <c r="I67">
        <v>2150</v>
      </c>
      <c r="J67" t="s">
        <v>28</v>
      </c>
      <c r="K67">
        <f t="shared" si="21"/>
        <v>27.5</v>
      </c>
      <c r="L67" cm="1">
        <f t="array" ref="L67">STOWA2024_JAARROND_T(A67*60,K67,I67,J67,"")</f>
        <v>0.1294090422049925</v>
      </c>
      <c r="M67">
        <f t="shared" si="22"/>
        <v>7.7274352932458443</v>
      </c>
    </row>
    <row r="68" spans="1:13" x14ac:dyDescent="0.3">
      <c r="A68">
        <v>48</v>
      </c>
      <c r="B68">
        <f t="shared" si="18"/>
        <v>3.0234458494260092</v>
      </c>
      <c r="C68">
        <f t="shared" si="19"/>
        <v>3.0234458494260092</v>
      </c>
      <c r="D68" t="s">
        <v>35</v>
      </c>
      <c r="E68" t="s">
        <v>21</v>
      </c>
      <c r="F68">
        <v>1</v>
      </c>
      <c r="G68">
        <f t="shared" si="20"/>
        <v>30</v>
      </c>
      <c r="I68">
        <v>2150</v>
      </c>
      <c r="J68" t="s">
        <v>28</v>
      </c>
      <c r="K68">
        <f t="shared" si="21"/>
        <v>32.5</v>
      </c>
      <c r="L68" cm="1">
        <f t="array" ref="L68">STOWA2024_JAARROND_T(A68*60,K68,I68,J68,"")</f>
        <v>0.21258551107375753</v>
      </c>
      <c r="M68">
        <f t="shared" si="22"/>
        <v>4.7039894438198351</v>
      </c>
    </row>
    <row r="69" spans="1:13" x14ac:dyDescent="0.3">
      <c r="A69">
        <v>48</v>
      </c>
      <c r="B69">
        <f t="shared" si="18"/>
        <v>1.7718219327129794</v>
      </c>
      <c r="C69">
        <f t="shared" si="19"/>
        <v>1.7718219327129794</v>
      </c>
      <c r="D69" t="s">
        <v>35</v>
      </c>
      <c r="E69" t="s">
        <v>21</v>
      </c>
      <c r="F69">
        <v>1</v>
      </c>
      <c r="G69">
        <f t="shared" si="20"/>
        <v>35</v>
      </c>
      <c r="I69">
        <v>2150</v>
      </c>
      <c r="J69" t="s">
        <v>28</v>
      </c>
      <c r="K69">
        <f t="shared" si="21"/>
        <v>37.5</v>
      </c>
      <c r="L69" cm="1">
        <f t="array" ref="L69">STOWA2024_JAARROND_T(A69*60,K69,I69,J69,"")</f>
        <v>0.34104463548281821</v>
      </c>
      <c r="M69">
        <f t="shared" si="22"/>
        <v>2.9321675111068557</v>
      </c>
    </row>
    <row r="70" spans="1:13" x14ac:dyDescent="0.3">
      <c r="A70">
        <v>48</v>
      </c>
      <c r="B70">
        <f>M69-M70</f>
        <v>1.0646763878443808</v>
      </c>
      <c r="C70">
        <f t="shared" si="19"/>
        <v>1.0646763878443808</v>
      </c>
      <c r="D70" t="s">
        <v>35</v>
      </c>
      <c r="E70" t="s">
        <v>21</v>
      </c>
      <c r="F70">
        <v>1</v>
      </c>
      <c r="G70">
        <f>G69+5</f>
        <v>40</v>
      </c>
      <c r="I70">
        <v>2150</v>
      </c>
      <c r="J70" t="s">
        <v>28</v>
      </c>
      <c r="K70">
        <f>AVERAGE(G70:G71)</f>
        <v>42.5</v>
      </c>
      <c r="L70" cm="1">
        <f t="array" ref="L70">STOWA2024_JAARROND_T(A70*60,K70,I70,J70,"")</f>
        <v>0.53547777954254328</v>
      </c>
      <c r="M70">
        <f>1/L70</f>
        <v>1.8674911232624749</v>
      </c>
    </row>
    <row r="71" spans="1:13" x14ac:dyDescent="0.3">
      <c r="A71">
        <v>48</v>
      </c>
      <c r="B71">
        <f t="shared" ref="B71:B93" si="23">M70-M71</f>
        <v>0.65449718263562651</v>
      </c>
      <c r="C71">
        <f t="shared" si="19"/>
        <v>0.65449718263562651</v>
      </c>
      <c r="D71" t="s">
        <v>35</v>
      </c>
      <c r="E71" t="s">
        <v>21</v>
      </c>
      <c r="F71">
        <v>1</v>
      </c>
      <c r="G71">
        <f t="shared" ref="G71:G94" si="24">G70+5</f>
        <v>45</v>
      </c>
      <c r="I71">
        <v>2150</v>
      </c>
      <c r="J71" t="s">
        <v>28</v>
      </c>
      <c r="K71">
        <f t="shared" ref="K71:K93" si="25">AVERAGE(G71:G72)</f>
        <v>47.5</v>
      </c>
      <c r="L71" cm="1">
        <f t="array" ref="L71">STOWA2024_JAARROND_T(A71*60,K71,I71,J71,"")</f>
        <v>0.82440642653435037</v>
      </c>
      <c r="M71">
        <f t="shared" ref="M71:M93" si="26">1/L71</f>
        <v>1.2129939406268484</v>
      </c>
    </row>
    <row r="72" spans="1:13" x14ac:dyDescent="0.3">
      <c r="A72">
        <v>48</v>
      </c>
      <c r="B72">
        <f t="shared" si="23"/>
        <v>0.4107035635530355</v>
      </c>
      <c r="C72">
        <f t="shared" si="19"/>
        <v>0.4107035635530355</v>
      </c>
      <c r="D72" t="s">
        <v>35</v>
      </c>
      <c r="E72" t="s">
        <v>21</v>
      </c>
      <c r="F72">
        <v>1</v>
      </c>
      <c r="G72">
        <f t="shared" si="24"/>
        <v>50</v>
      </c>
      <c r="I72">
        <v>2150</v>
      </c>
      <c r="J72" t="s">
        <v>28</v>
      </c>
      <c r="K72">
        <f t="shared" si="25"/>
        <v>52.5</v>
      </c>
      <c r="L72" cm="1">
        <f t="array" ref="L72">STOWA2024_JAARROND_T(A72*60,K72,I72,J72,"")</f>
        <v>1.2464315023287351</v>
      </c>
      <c r="M72">
        <f t="shared" si="26"/>
        <v>0.8022903770738129</v>
      </c>
    </row>
    <row r="73" spans="1:13" x14ac:dyDescent="0.3">
      <c r="A73">
        <v>48</v>
      </c>
      <c r="B73">
        <f t="shared" si="23"/>
        <v>0.26283862001897407</v>
      </c>
      <c r="C73">
        <f t="shared" si="19"/>
        <v>0.26283862001897407</v>
      </c>
      <c r="D73" t="s">
        <v>35</v>
      </c>
      <c r="E73" t="s">
        <v>21</v>
      </c>
      <c r="F73">
        <v>1</v>
      </c>
      <c r="G73">
        <f t="shared" si="24"/>
        <v>55</v>
      </c>
      <c r="I73">
        <v>2150</v>
      </c>
      <c r="J73" t="s">
        <v>28</v>
      </c>
      <c r="K73">
        <f t="shared" si="25"/>
        <v>57.5</v>
      </c>
      <c r="L73" cm="1">
        <f t="array" ref="L73">STOWA2024_JAARROND_T(A73*60,K73,I73,J73,"")</f>
        <v>1.853733882450481</v>
      </c>
      <c r="M73">
        <f t="shared" si="26"/>
        <v>0.53945175705483883</v>
      </c>
    </row>
    <row r="74" spans="1:13" x14ac:dyDescent="0.3">
      <c r="A74">
        <v>48</v>
      </c>
      <c r="B74">
        <f t="shared" si="23"/>
        <v>0.17114771068472284</v>
      </c>
      <c r="C74">
        <f t="shared" si="19"/>
        <v>0.17114771068472284</v>
      </c>
      <c r="D74" t="s">
        <v>35</v>
      </c>
      <c r="E74" t="s">
        <v>21</v>
      </c>
      <c r="F74">
        <v>1</v>
      </c>
      <c r="G74">
        <f t="shared" si="24"/>
        <v>60</v>
      </c>
      <c r="I74">
        <v>2150</v>
      </c>
      <c r="J74" t="s">
        <v>28</v>
      </c>
      <c r="K74">
        <f t="shared" si="25"/>
        <v>62.5</v>
      </c>
      <c r="L74" cm="1">
        <f t="array" ref="L74">STOWA2024_JAARROND_T(A74*60,K74,I74,J74,"")</f>
        <v>2.7151480138642849</v>
      </c>
      <c r="M74">
        <f t="shared" si="26"/>
        <v>0.36830404637011599</v>
      </c>
    </row>
    <row r="75" spans="1:13" x14ac:dyDescent="0.3">
      <c r="A75">
        <v>48</v>
      </c>
      <c r="B75">
        <f t="shared" si="23"/>
        <v>0.11326663772159062</v>
      </c>
      <c r="C75">
        <f t="shared" si="19"/>
        <v>0.11326663772159062</v>
      </c>
      <c r="D75" t="s">
        <v>35</v>
      </c>
      <c r="E75" t="s">
        <v>21</v>
      </c>
      <c r="F75">
        <v>1</v>
      </c>
      <c r="G75">
        <f t="shared" si="24"/>
        <v>65</v>
      </c>
      <c r="I75">
        <v>2150</v>
      </c>
      <c r="J75" t="s">
        <v>28</v>
      </c>
      <c r="K75">
        <f t="shared" si="25"/>
        <v>67.5</v>
      </c>
      <c r="L75" cm="1">
        <f t="array" ref="L75">STOWA2024_JAARROND_T(A75*60,K75,I75,J75,"")</f>
        <v>3.9209934154331445</v>
      </c>
      <c r="M75">
        <f t="shared" si="26"/>
        <v>0.25503740864852537</v>
      </c>
    </row>
    <row r="76" spans="1:13" x14ac:dyDescent="0.3">
      <c r="A76">
        <v>48</v>
      </c>
      <c r="B76">
        <f t="shared" si="23"/>
        <v>7.6093228473175234E-2</v>
      </c>
      <c r="C76">
        <f t="shared" si="19"/>
        <v>7.6093228473175234E-2</v>
      </c>
      <c r="D76" t="s">
        <v>35</v>
      </c>
      <c r="E76" t="s">
        <v>21</v>
      </c>
      <c r="F76">
        <v>1</v>
      </c>
      <c r="G76">
        <f t="shared" si="24"/>
        <v>70</v>
      </c>
      <c r="I76">
        <v>2150</v>
      </c>
      <c r="J76" t="s">
        <v>28</v>
      </c>
      <c r="K76">
        <f t="shared" si="25"/>
        <v>72.5</v>
      </c>
      <c r="L76" cm="1">
        <f t="array" ref="L76">STOWA2024_JAARROND_T(A76*60,K76,I76,J76,"")</f>
        <v>5.5883348596198257</v>
      </c>
      <c r="M76">
        <f t="shared" si="26"/>
        <v>0.17894418017535013</v>
      </c>
    </row>
    <row r="77" spans="1:13" x14ac:dyDescent="0.3">
      <c r="A77">
        <v>48</v>
      </c>
      <c r="B77">
        <f t="shared" si="23"/>
        <v>5.1846501651639343E-2</v>
      </c>
      <c r="C77">
        <f t="shared" si="19"/>
        <v>5.1846501651639343E-2</v>
      </c>
      <c r="D77" t="s">
        <v>35</v>
      </c>
      <c r="E77" t="s">
        <v>21</v>
      </c>
      <c r="F77">
        <v>1</v>
      </c>
      <c r="G77">
        <f t="shared" si="24"/>
        <v>75</v>
      </c>
      <c r="I77">
        <v>2150</v>
      </c>
      <c r="J77" t="s">
        <v>28</v>
      </c>
      <c r="K77">
        <f t="shared" si="25"/>
        <v>77.5</v>
      </c>
      <c r="L77" cm="1">
        <f t="array" ref="L77">STOWA2024_JAARROND_T(A77*60,K77,I77,J77,"")</f>
        <v>7.8679643217357764</v>
      </c>
      <c r="M77">
        <f t="shared" si="26"/>
        <v>0.12709767852371079</v>
      </c>
    </row>
    <row r="78" spans="1:13" x14ac:dyDescent="0.3">
      <c r="A78">
        <v>48</v>
      </c>
      <c r="B78">
        <f t="shared" si="23"/>
        <v>3.5787264811927066E-2</v>
      </c>
      <c r="C78">
        <f t="shared" si="19"/>
        <v>3.5787264811927066E-2</v>
      </c>
      <c r="D78" t="s">
        <v>35</v>
      </c>
      <c r="E78" t="s">
        <v>21</v>
      </c>
      <c r="F78">
        <v>1</v>
      </c>
      <c r="G78">
        <f t="shared" si="24"/>
        <v>80</v>
      </c>
      <c r="I78">
        <v>2150</v>
      </c>
      <c r="J78" t="s">
        <v>28</v>
      </c>
      <c r="K78">
        <f t="shared" si="25"/>
        <v>82.5</v>
      </c>
      <c r="L78" cm="1">
        <f t="array" ref="L78">STOWA2024_JAARROND_T(A78*60,K78,I78,J78,"")</f>
        <v>10.951653369531812</v>
      </c>
      <c r="M78">
        <f t="shared" si="26"/>
        <v>9.1310413711783722E-2</v>
      </c>
    </row>
    <row r="79" spans="1:13" x14ac:dyDescent="0.3">
      <c r="A79">
        <v>48</v>
      </c>
      <c r="B79">
        <f t="shared" si="23"/>
        <v>2.5007017196618075E-2</v>
      </c>
      <c r="C79">
        <f t="shared" si="19"/>
        <v>2.5007017196618075E-2</v>
      </c>
      <c r="D79" t="s">
        <v>35</v>
      </c>
      <c r="E79" t="s">
        <v>21</v>
      </c>
      <c r="F79">
        <v>1</v>
      </c>
      <c r="G79">
        <f t="shared" si="24"/>
        <v>85</v>
      </c>
      <c r="I79">
        <v>2150</v>
      </c>
      <c r="J79" t="s">
        <v>28</v>
      </c>
      <c r="K79">
        <f t="shared" si="25"/>
        <v>87.5</v>
      </c>
      <c r="L79" cm="1">
        <f t="array" ref="L79">STOWA2024_JAARROND_T(A79*60,K79,I79,J79,"")</f>
        <v>15.08218360685744</v>
      </c>
      <c r="M79">
        <f t="shared" si="26"/>
        <v>6.6303396515165647E-2</v>
      </c>
    </row>
    <row r="80" spans="1:13" x14ac:dyDescent="0.3">
      <c r="A80">
        <v>48</v>
      </c>
      <c r="B80">
        <f t="shared" si="23"/>
        <v>1.7673518707732101E-2</v>
      </c>
      <c r="C80">
        <f t="shared" si="19"/>
        <v>1.7673518707732101E-2</v>
      </c>
      <c r="D80" t="s">
        <v>35</v>
      </c>
      <c r="E80" t="s">
        <v>21</v>
      </c>
      <c r="F80">
        <v>1</v>
      </c>
      <c r="G80">
        <f t="shared" si="24"/>
        <v>90</v>
      </c>
      <c r="I80">
        <v>2150</v>
      </c>
      <c r="J80" t="s">
        <v>28</v>
      </c>
      <c r="K80">
        <f t="shared" si="25"/>
        <v>92.5</v>
      </c>
      <c r="L80" cm="1">
        <f t="array" ref="L80">STOWA2024_JAARROND_T(A80*60,K80,I80,J80,"")</f>
        <v>20.563489876734593</v>
      </c>
      <c r="M80">
        <f t="shared" si="26"/>
        <v>4.8629877807433546E-2</v>
      </c>
    </row>
    <row r="81" spans="1:13" x14ac:dyDescent="0.3">
      <c r="A81">
        <v>48</v>
      </c>
      <c r="B81">
        <f t="shared" si="23"/>
        <v>1.2625588310102374E-2</v>
      </c>
      <c r="C81">
        <f t="shared" si="19"/>
        <v>1.2625588310102374E-2</v>
      </c>
      <c r="D81" t="s">
        <v>35</v>
      </c>
      <c r="E81" t="s">
        <v>21</v>
      </c>
      <c r="F81">
        <v>1</v>
      </c>
      <c r="G81">
        <f t="shared" si="24"/>
        <v>95</v>
      </c>
      <c r="I81">
        <v>2150</v>
      </c>
      <c r="J81" t="s">
        <v>28</v>
      </c>
      <c r="K81">
        <f t="shared" si="25"/>
        <v>97.5</v>
      </c>
      <c r="L81" cm="1">
        <f t="array" ref="L81">STOWA2024_JAARROND_T(A81*60,K81,I81,J81,"")</f>
        <v>27.77446837477866</v>
      </c>
      <c r="M81">
        <f t="shared" si="26"/>
        <v>3.6004289497331171E-2</v>
      </c>
    </row>
    <row r="82" spans="1:13" x14ac:dyDescent="0.3">
      <c r="A82">
        <v>48</v>
      </c>
      <c r="B82">
        <f t="shared" si="23"/>
        <v>9.1107114643148752E-3</v>
      </c>
      <c r="C82">
        <f t="shared" si="19"/>
        <v>9.1107114643148752E-3</v>
      </c>
      <c r="D82" t="s">
        <v>35</v>
      </c>
      <c r="E82" t="s">
        <v>21</v>
      </c>
      <c r="F82">
        <v>1</v>
      </c>
      <c r="G82">
        <f t="shared" si="24"/>
        <v>100</v>
      </c>
      <c r="I82">
        <v>2150</v>
      </c>
      <c r="J82" t="s">
        <v>28</v>
      </c>
      <c r="K82">
        <f t="shared" si="25"/>
        <v>102.5</v>
      </c>
      <c r="L82" cm="1">
        <f t="array" ref="L82">STOWA2024_JAARROND_T(A82*60,K82,I82,J82,"")</f>
        <v>37.183598209666833</v>
      </c>
      <c r="M82">
        <f t="shared" si="26"/>
        <v>2.6893578033016296E-2</v>
      </c>
    </row>
    <row r="83" spans="1:13" x14ac:dyDescent="0.3">
      <c r="A83">
        <v>48</v>
      </c>
      <c r="B83">
        <f t="shared" si="23"/>
        <v>6.6368173356653633E-3</v>
      </c>
      <c r="C83">
        <f t="shared" si="19"/>
        <v>6.6368173356653633E-3</v>
      </c>
      <c r="D83" t="s">
        <v>35</v>
      </c>
      <c r="E83" t="s">
        <v>21</v>
      </c>
      <c r="F83">
        <v>1</v>
      </c>
      <c r="G83">
        <f t="shared" si="24"/>
        <v>105</v>
      </c>
      <c r="I83">
        <v>2150</v>
      </c>
      <c r="J83" t="s">
        <v>28</v>
      </c>
      <c r="K83">
        <f t="shared" si="25"/>
        <v>107.5</v>
      </c>
      <c r="L83" cm="1">
        <f t="array" ref="L83">STOWA2024_JAARROND_T(A83*60,K83,I83,J83,"")</f>
        <v>49.36623455944634</v>
      </c>
      <c r="M83">
        <f t="shared" si="26"/>
        <v>2.0256760697350933E-2</v>
      </c>
    </row>
    <row r="84" spans="1:13" x14ac:dyDescent="0.3">
      <c r="A84">
        <v>48</v>
      </c>
      <c r="B84">
        <f t="shared" si="23"/>
        <v>4.8784159018834435E-3</v>
      </c>
      <c r="C84">
        <f t="shared" si="19"/>
        <v>4.8784159018834435E-3</v>
      </c>
      <c r="D84" t="s">
        <v>35</v>
      </c>
      <c r="E84" t="s">
        <v>21</v>
      </c>
      <c r="F84">
        <v>1</v>
      </c>
      <c r="G84">
        <f t="shared" si="24"/>
        <v>110</v>
      </c>
      <c r="I84">
        <v>2150</v>
      </c>
      <c r="J84" t="s">
        <v>28</v>
      </c>
      <c r="K84">
        <f t="shared" si="25"/>
        <v>112.5</v>
      </c>
      <c r="L84" cm="1">
        <f t="array" ref="L84">STOWA2024_JAARROND_T(A84*60,K84,I84,J84,"")</f>
        <v>65.026504041887094</v>
      </c>
      <c r="M84">
        <f t="shared" si="26"/>
        <v>1.5378344795467489E-2</v>
      </c>
    </row>
    <row r="85" spans="1:13" x14ac:dyDescent="0.3">
      <c r="A85">
        <v>48</v>
      </c>
      <c r="B85">
        <f t="shared" si="23"/>
        <v>3.6162094302922363E-3</v>
      </c>
      <c r="C85">
        <f t="shared" si="19"/>
        <v>3.6162094302922363E-3</v>
      </c>
      <c r="D85" t="s">
        <v>35</v>
      </c>
      <c r="E85" t="s">
        <v>21</v>
      </c>
      <c r="F85">
        <v>1</v>
      </c>
      <c r="G85">
        <f t="shared" si="24"/>
        <v>115</v>
      </c>
      <c r="I85">
        <v>2150</v>
      </c>
      <c r="J85" t="s">
        <v>28</v>
      </c>
      <c r="K85">
        <f t="shared" si="25"/>
        <v>117.5</v>
      </c>
      <c r="L85" cm="1">
        <f t="array" ref="L85">STOWA2024_JAARROND_T(A85*60,K85,I85,J85,"")</f>
        <v>85.018576045362508</v>
      </c>
      <c r="M85">
        <f t="shared" si="26"/>
        <v>1.1762135365175253E-2</v>
      </c>
    </row>
    <row r="86" spans="1:13" x14ac:dyDescent="0.3">
      <c r="A86">
        <v>48</v>
      </c>
      <c r="B86">
        <f t="shared" si="23"/>
        <v>2.7020492545693324E-3</v>
      </c>
      <c r="C86">
        <f t="shared" si="19"/>
        <v>2.7020492545693324E-3</v>
      </c>
      <c r="D86" t="s">
        <v>35</v>
      </c>
      <c r="E86" t="s">
        <v>21</v>
      </c>
      <c r="F86">
        <v>1</v>
      </c>
      <c r="G86">
        <f t="shared" si="24"/>
        <v>120</v>
      </c>
      <c r="I86">
        <v>2150</v>
      </c>
      <c r="J86" t="s">
        <v>28</v>
      </c>
      <c r="K86">
        <f t="shared" si="25"/>
        <v>122.5</v>
      </c>
      <c r="L86" cm="1">
        <f t="array" ref="L86">STOWA2024_JAARROND_T(A86*60,K86,I86,J86,"")</f>
        <v>110.3742268883493</v>
      </c>
      <c r="M86">
        <f t="shared" si="26"/>
        <v>9.0600861106059204E-3</v>
      </c>
    </row>
    <row r="87" spans="1:13" x14ac:dyDescent="0.3">
      <c r="A87">
        <v>48</v>
      </c>
      <c r="B87">
        <f t="shared" si="23"/>
        <v>2.0344732333570812E-3</v>
      </c>
      <c r="C87">
        <f t="shared" si="19"/>
        <v>2.0344732333570812E-3</v>
      </c>
      <c r="D87" t="s">
        <v>35</v>
      </c>
      <c r="E87" t="s">
        <v>21</v>
      </c>
      <c r="F87">
        <v>1</v>
      </c>
      <c r="G87">
        <f t="shared" si="24"/>
        <v>125</v>
      </c>
      <c r="I87">
        <v>2150</v>
      </c>
      <c r="J87" t="s">
        <v>28</v>
      </c>
      <c r="K87">
        <f t="shared" si="25"/>
        <v>127.5</v>
      </c>
      <c r="L87" cm="1">
        <f t="array" ref="L87">STOWA2024_JAARROND_T(A87*60,K87,I87,J87,"")</f>
        <v>142.33633669716087</v>
      </c>
      <c r="M87">
        <f t="shared" si="26"/>
        <v>7.0256128772488392E-3</v>
      </c>
    </row>
    <row r="88" spans="1:13" x14ac:dyDescent="0.3">
      <c r="A88">
        <v>48</v>
      </c>
      <c r="B88">
        <f t="shared" si="23"/>
        <v>1.5428113378548663E-3</v>
      </c>
      <c r="C88">
        <f t="shared" si="19"/>
        <v>1.5428113378548663E-3</v>
      </c>
      <c r="D88" t="s">
        <v>35</v>
      </c>
      <c r="E88" t="s">
        <v>21</v>
      </c>
      <c r="F88">
        <v>1</v>
      </c>
      <c r="G88">
        <f t="shared" si="24"/>
        <v>130</v>
      </c>
      <c r="I88">
        <v>2150</v>
      </c>
      <c r="J88" t="s">
        <v>28</v>
      </c>
      <c r="K88">
        <f t="shared" si="25"/>
        <v>132.5</v>
      </c>
      <c r="L88" cm="1">
        <f t="array" ref="L88">STOWA2024_JAARROND_T(A88*60,K88,I88,J88,"")</f>
        <v>182.38850938065002</v>
      </c>
      <c r="M88">
        <f t="shared" si="26"/>
        <v>5.4828015393939729E-3</v>
      </c>
    </row>
    <row r="89" spans="1:13" x14ac:dyDescent="0.3">
      <c r="A89">
        <v>48</v>
      </c>
      <c r="B89">
        <f t="shared" si="23"/>
        <v>1.178038296974571E-3</v>
      </c>
      <c r="C89">
        <f t="shared" si="19"/>
        <v>1.178038296974571E-3</v>
      </c>
      <c r="D89" t="s">
        <v>35</v>
      </c>
      <c r="E89" t="s">
        <v>21</v>
      </c>
      <c r="F89">
        <v>1</v>
      </c>
      <c r="G89">
        <f t="shared" si="24"/>
        <v>135</v>
      </c>
      <c r="I89">
        <v>2150</v>
      </c>
      <c r="J89" t="s">
        <v>28</v>
      </c>
      <c r="K89">
        <f t="shared" si="25"/>
        <v>137.5</v>
      </c>
      <c r="L89" cm="1">
        <f t="array" ref="L89">STOWA2024_JAARROND_T(A89*60,K89,I89,J89,"")</f>
        <v>232.30081277082525</v>
      </c>
      <c r="M89">
        <f t="shared" si="26"/>
        <v>4.3047632424194019E-3</v>
      </c>
    </row>
    <row r="90" spans="1:13" x14ac:dyDescent="0.3">
      <c r="A90">
        <v>48</v>
      </c>
      <c r="B90">
        <f t="shared" si="23"/>
        <v>9.0541008214437783E-4</v>
      </c>
      <c r="C90">
        <f t="shared" si="19"/>
        <v>9.0541008214437783E-4</v>
      </c>
      <c r="D90" t="s">
        <v>35</v>
      </c>
      <c r="E90" t="s">
        <v>21</v>
      </c>
      <c r="F90">
        <v>1</v>
      </c>
      <c r="G90">
        <f t="shared" si="24"/>
        <v>140</v>
      </c>
      <c r="I90">
        <v>2150</v>
      </c>
      <c r="J90" t="s">
        <v>28</v>
      </c>
      <c r="K90">
        <f t="shared" si="25"/>
        <v>142.5</v>
      </c>
      <c r="L90" cm="1">
        <f t="array" ref="L90">STOWA2024_JAARROND_T(A90*60,K90,I90,J90,"")</f>
        <v>294.1736126996276</v>
      </c>
      <c r="M90">
        <f t="shared" si="26"/>
        <v>3.3993531602750241E-3</v>
      </c>
    </row>
    <row r="91" spans="1:13" x14ac:dyDescent="0.3">
      <c r="A91">
        <v>48</v>
      </c>
      <c r="B91">
        <f t="shared" si="23"/>
        <v>7.0016722164910209E-4</v>
      </c>
      <c r="C91">
        <f t="shared" si="19"/>
        <v>7.0016722164910209E-4</v>
      </c>
      <c r="D91" t="s">
        <v>35</v>
      </c>
      <c r="E91" t="s">
        <v>21</v>
      </c>
      <c r="F91">
        <v>1</v>
      </c>
      <c r="G91">
        <f t="shared" si="24"/>
        <v>145</v>
      </c>
      <c r="I91">
        <v>2150</v>
      </c>
      <c r="J91" t="s">
        <v>28</v>
      </c>
      <c r="K91">
        <f t="shared" si="25"/>
        <v>147.5</v>
      </c>
      <c r="L91" cm="1">
        <f t="array" ref="L91">STOWA2024_JAARROND_T(A91*60,K91,I91,J91,"")</f>
        <v>370.48207227586227</v>
      </c>
      <c r="M91">
        <f t="shared" si="26"/>
        <v>2.699185938625922E-3</v>
      </c>
    </row>
    <row r="92" spans="1:13" x14ac:dyDescent="0.3">
      <c r="A92">
        <v>48</v>
      </c>
      <c r="B92">
        <f t="shared" si="23"/>
        <v>5.4468145495928768E-4</v>
      </c>
      <c r="C92">
        <f t="shared" si="19"/>
        <v>5.4468145495928768E-4</v>
      </c>
      <c r="D92" t="s">
        <v>35</v>
      </c>
      <c r="E92" t="s">
        <v>21</v>
      </c>
      <c r="F92">
        <v>1</v>
      </c>
      <c r="G92">
        <f t="shared" si="24"/>
        <v>150</v>
      </c>
      <c r="I92">
        <v>2150</v>
      </c>
      <c r="J92" t="s">
        <v>28</v>
      </c>
      <c r="K92">
        <f t="shared" si="25"/>
        <v>152.5</v>
      </c>
      <c r="L92" cm="1">
        <f t="array" ref="L92">STOWA2024_JAARROND_T(A92*60,K92,I92,J92,"")</f>
        <v>464.14384726559229</v>
      </c>
      <c r="M92">
        <f t="shared" si="26"/>
        <v>2.1545044836666343E-3</v>
      </c>
    </row>
    <row r="93" spans="1:13" x14ac:dyDescent="0.3">
      <c r="A93">
        <v>48</v>
      </c>
      <c r="B93">
        <f t="shared" si="23"/>
        <v>4.2612636908141949E-4</v>
      </c>
      <c r="C93">
        <f t="shared" si="19"/>
        <v>4.2612636908141949E-4</v>
      </c>
      <c r="D93" t="s">
        <v>35</v>
      </c>
      <c r="E93" t="s">
        <v>21</v>
      </c>
      <c r="F93">
        <v>1</v>
      </c>
      <c r="G93">
        <f t="shared" si="24"/>
        <v>155</v>
      </c>
      <c r="I93">
        <v>2150</v>
      </c>
      <c r="J93" t="s">
        <v>28</v>
      </c>
      <c r="K93">
        <f t="shared" si="25"/>
        <v>157.5</v>
      </c>
      <c r="L93" cm="1">
        <f t="array" ref="L93">STOWA2024_JAARROND_T(A93*60,K93,I93,J93,"")</f>
        <v>578.57710159676787</v>
      </c>
      <c r="M93">
        <f t="shared" si="26"/>
        <v>1.7283781145852148E-3</v>
      </c>
    </row>
    <row r="94" spans="1:13" x14ac:dyDescent="0.3">
      <c r="A94">
        <v>48</v>
      </c>
      <c r="B94" s="1">
        <f>M93</f>
        <v>1.7283781145852148E-3</v>
      </c>
      <c r="C94">
        <f t="shared" si="19"/>
        <v>1.7283781145852148E-3</v>
      </c>
      <c r="D94" t="s">
        <v>35</v>
      </c>
      <c r="E94" t="s">
        <v>21</v>
      </c>
      <c r="F94">
        <v>1</v>
      </c>
      <c r="G94">
        <f t="shared" si="24"/>
        <v>160</v>
      </c>
      <c r="I94">
        <v>2150</v>
      </c>
      <c r="J94" t="s">
        <v>28</v>
      </c>
      <c r="K94" s="1">
        <v>999</v>
      </c>
      <c r="L94" cm="1">
        <f t="array" ref="L94">STOWA2024_JAARROND_T(A94*60,K94,I94,J94,"")</f>
        <v>2654938948.1394572</v>
      </c>
      <c r="M94">
        <f>1/L94</f>
        <v>3.7665649551029622E-10</v>
      </c>
    </row>
    <row r="95" spans="1:13" x14ac:dyDescent="0.3">
      <c r="A95">
        <v>96</v>
      </c>
      <c r="B95" s="1">
        <f>365.25*24/A95 - M95</f>
        <v>36.121144832269486</v>
      </c>
      <c r="C95">
        <f>B95</f>
        <v>36.121144832269486</v>
      </c>
      <c r="D95" t="s">
        <v>35</v>
      </c>
      <c r="E95" t="s">
        <v>21</v>
      </c>
      <c r="F95">
        <v>1</v>
      </c>
      <c r="G95">
        <v>10</v>
      </c>
      <c r="I95">
        <v>2150</v>
      </c>
      <c r="J95" t="s">
        <v>28</v>
      </c>
      <c r="K95" s="1">
        <v>12.5</v>
      </c>
      <c r="L95" cm="1">
        <f t="array" ref="L95">STOWA2024_JAARROND_T(A95*60,K95,I95,J95,"")</f>
        <v>1.8118779598017259E-2</v>
      </c>
      <c r="M95">
        <f>1/L95</f>
        <v>55.191355167730514</v>
      </c>
    </row>
    <row r="96" spans="1:13" x14ac:dyDescent="0.3">
      <c r="A96">
        <v>96</v>
      </c>
      <c r="B96">
        <f t="shared" ref="B96:B100" si="27">M95-M96</f>
        <v>19.642041522738403</v>
      </c>
      <c r="C96">
        <f t="shared" ref="C96:C125" si="28">B96</f>
        <v>19.642041522738403</v>
      </c>
      <c r="D96" t="s">
        <v>35</v>
      </c>
      <c r="E96" t="s">
        <v>21</v>
      </c>
      <c r="F96">
        <v>1</v>
      </c>
      <c r="G96">
        <f t="shared" ref="G96:G100" si="29">G95+5</f>
        <v>15</v>
      </c>
      <c r="I96">
        <v>2150</v>
      </c>
      <c r="J96" t="s">
        <v>28</v>
      </c>
      <c r="K96">
        <f t="shared" ref="K96:K100" si="30">AVERAGE(G96:G97)</f>
        <v>17.5</v>
      </c>
      <c r="L96" cm="1">
        <f t="array" ref="L96">STOWA2024_JAARROND_T(A96*60,K96,I96,J96,"")</f>
        <v>2.8129938315725304E-2</v>
      </c>
      <c r="M96">
        <f t="shared" ref="M96:M100" si="31">1/L96</f>
        <v>35.549313644992111</v>
      </c>
    </row>
    <row r="97" spans="1:13" x14ac:dyDescent="0.3">
      <c r="A97">
        <v>96</v>
      </c>
      <c r="B97">
        <f t="shared" si="27"/>
        <v>12.418022469989825</v>
      </c>
      <c r="C97">
        <f t="shared" si="28"/>
        <v>12.418022469989825</v>
      </c>
      <c r="D97" t="s">
        <v>35</v>
      </c>
      <c r="E97" t="s">
        <v>21</v>
      </c>
      <c r="F97">
        <v>1</v>
      </c>
      <c r="G97">
        <f t="shared" si="29"/>
        <v>20</v>
      </c>
      <c r="I97">
        <v>2150</v>
      </c>
      <c r="J97" t="s">
        <v>28</v>
      </c>
      <c r="K97">
        <f t="shared" si="30"/>
        <v>22.5</v>
      </c>
      <c r="L97" cm="1">
        <f t="array" ref="L97">STOWA2024_JAARROND_T(A97*60,K97,I97,J97,"")</f>
        <v>4.3231482083485602E-2</v>
      </c>
      <c r="M97">
        <f t="shared" si="31"/>
        <v>23.131291175002286</v>
      </c>
    </row>
    <row r="98" spans="1:13" x14ac:dyDescent="0.3">
      <c r="A98">
        <v>96</v>
      </c>
      <c r="B98">
        <f t="shared" si="27"/>
        <v>7.9336042498836754</v>
      </c>
      <c r="C98">
        <f t="shared" si="28"/>
        <v>7.9336042498836754</v>
      </c>
      <c r="D98" t="s">
        <v>35</v>
      </c>
      <c r="E98" t="s">
        <v>21</v>
      </c>
      <c r="F98">
        <v>1</v>
      </c>
      <c r="G98">
        <f t="shared" si="29"/>
        <v>25</v>
      </c>
      <c r="I98">
        <v>2150</v>
      </c>
      <c r="J98" t="s">
        <v>28</v>
      </c>
      <c r="K98">
        <f t="shared" si="30"/>
        <v>27.5</v>
      </c>
      <c r="L98" cm="1">
        <f t="array" ref="L98">STOWA2024_JAARROND_T(A98*60,K98,I98,J98,"")</f>
        <v>6.5799486785532366E-2</v>
      </c>
      <c r="M98">
        <f t="shared" si="31"/>
        <v>15.19768692511861</v>
      </c>
    </row>
    <row r="99" spans="1:13" x14ac:dyDescent="0.3">
      <c r="A99">
        <v>96</v>
      </c>
      <c r="B99">
        <f t="shared" si="27"/>
        <v>5.1198258124643523</v>
      </c>
      <c r="C99">
        <f t="shared" si="28"/>
        <v>5.1198258124643523</v>
      </c>
      <c r="D99" t="s">
        <v>35</v>
      </c>
      <c r="E99" t="s">
        <v>21</v>
      </c>
      <c r="F99">
        <v>1</v>
      </c>
      <c r="G99">
        <f t="shared" si="29"/>
        <v>30</v>
      </c>
      <c r="I99">
        <v>2150</v>
      </c>
      <c r="J99" t="s">
        <v>28</v>
      </c>
      <c r="K99">
        <f t="shared" si="30"/>
        <v>32.5</v>
      </c>
      <c r="L99" cm="1">
        <f t="array" ref="L99">STOWA2024_JAARROND_T(A99*60,K99,I99,J99,"")</f>
        <v>9.9227404388849028E-2</v>
      </c>
      <c r="M99">
        <f t="shared" si="31"/>
        <v>10.077861112654258</v>
      </c>
    </row>
    <row r="100" spans="1:13" x14ac:dyDescent="0.3">
      <c r="A100">
        <v>96</v>
      </c>
      <c r="B100">
        <f t="shared" si="27"/>
        <v>3.3355601939146675</v>
      </c>
      <c r="C100">
        <f t="shared" si="28"/>
        <v>3.3355601939146675</v>
      </c>
      <c r="D100" t="s">
        <v>35</v>
      </c>
      <c r="E100" t="s">
        <v>21</v>
      </c>
      <c r="F100">
        <v>1</v>
      </c>
      <c r="G100">
        <f t="shared" si="29"/>
        <v>35</v>
      </c>
      <c r="I100">
        <v>2150</v>
      </c>
      <c r="J100" t="s">
        <v>28</v>
      </c>
      <c r="K100">
        <f t="shared" si="30"/>
        <v>37.5</v>
      </c>
      <c r="L100" cm="1">
        <f t="array" ref="L100">STOWA2024_JAARROND_T(A100*60,K100,I100,J100,"")</f>
        <v>0.14831731956973238</v>
      </c>
      <c r="M100">
        <f t="shared" si="31"/>
        <v>6.7423009187395904</v>
      </c>
    </row>
    <row r="101" spans="1:13" x14ac:dyDescent="0.3">
      <c r="A101">
        <v>96</v>
      </c>
      <c r="B101">
        <f>M100-M101</f>
        <v>2.1931932416816649</v>
      </c>
      <c r="C101">
        <f t="shared" si="28"/>
        <v>2.1931932416816649</v>
      </c>
      <c r="D101" t="s">
        <v>35</v>
      </c>
      <c r="E101" t="s">
        <v>21</v>
      </c>
      <c r="F101">
        <v>1</v>
      </c>
      <c r="G101">
        <f>G100+5</f>
        <v>40</v>
      </c>
      <c r="I101">
        <v>2150</v>
      </c>
      <c r="J101" t="s">
        <v>28</v>
      </c>
      <c r="K101">
        <f>AVERAGE(G101:G102)</f>
        <v>42.5</v>
      </c>
      <c r="L101" cm="1">
        <f t="array" ref="L101">STOWA2024_JAARROND_T(A101*60,K101,I101,J101,"")</f>
        <v>0.21982333041778793</v>
      </c>
      <c r="M101">
        <f>1/L101</f>
        <v>4.5491076770579255</v>
      </c>
    </row>
    <row r="102" spans="1:13" x14ac:dyDescent="0.3">
      <c r="A102">
        <v>96</v>
      </c>
      <c r="B102">
        <f t="shared" ref="B102:B124" si="32">M101-M102</f>
        <v>1.4546345618455803</v>
      </c>
      <c r="C102">
        <f t="shared" si="28"/>
        <v>1.4546345618455803</v>
      </c>
      <c r="D102" t="s">
        <v>35</v>
      </c>
      <c r="E102" t="s">
        <v>21</v>
      </c>
      <c r="F102">
        <v>1</v>
      </c>
      <c r="G102">
        <f t="shared" ref="G102:G125" si="33">G101+5</f>
        <v>45</v>
      </c>
      <c r="I102">
        <v>2150</v>
      </c>
      <c r="J102" t="s">
        <v>28</v>
      </c>
      <c r="K102">
        <f t="shared" ref="K102:K124" si="34">AVERAGE(G102:G103)</f>
        <v>47.5</v>
      </c>
      <c r="L102" cm="1">
        <f t="array" ref="L102">STOWA2024_JAARROND_T(A102*60,K102,I102,J102,"")</f>
        <v>0.32315679043518825</v>
      </c>
      <c r="M102">
        <f t="shared" ref="M102:M124" si="35">1/L102</f>
        <v>3.0944731152123452</v>
      </c>
    </row>
    <row r="103" spans="1:13" x14ac:dyDescent="0.3">
      <c r="A103">
        <v>96</v>
      </c>
      <c r="B103">
        <f t="shared" si="32"/>
        <v>0.97305723244163245</v>
      </c>
      <c r="C103">
        <f t="shared" si="28"/>
        <v>0.97305723244163245</v>
      </c>
      <c r="D103" t="s">
        <v>35</v>
      </c>
      <c r="E103" t="s">
        <v>21</v>
      </c>
      <c r="F103">
        <v>1</v>
      </c>
      <c r="G103">
        <f t="shared" si="33"/>
        <v>50</v>
      </c>
      <c r="I103">
        <v>2150</v>
      </c>
      <c r="J103" t="s">
        <v>28</v>
      </c>
      <c r="K103">
        <f t="shared" si="34"/>
        <v>52.5</v>
      </c>
      <c r="L103" cm="1">
        <f t="array" ref="L103">STOWA2024_JAARROND_T(A103*60,K103,I103,J103,"")</f>
        <v>0.47138329081138597</v>
      </c>
      <c r="M103">
        <f t="shared" si="35"/>
        <v>2.1214158827707128</v>
      </c>
    </row>
    <row r="104" spans="1:13" x14ac:dyDescent="0.3">
      <c r="A104">
        <v>96</v>
      </c>
      <c r="B104">
        <f t="shared" si="32"/>
        <v>0.6561356505224698</v>
      </c>
      <c r="C104">
        <f t="shared" si="28"/>
        <v>0.6561356505224698</v>
      </c>
      <c r="D104" t="s">
        <v>35</v>
      </c>
      <c r="E104" t="s">
        <v>21</v>
      </c>
      <c r="F104">
        <v>1</v>
      </c>
      <c r="G104">
        <f t="shared" si="33"/>
        <v>55</v>
      </c>
      <c r="I104">
        <v>2150</v>
      </c>
      <c r="J104" t="s">
        <v>28</v>
      </c>
      <c r="K104">
        <f t="shared" si="34"/>
        <v>57.5</v>
      </c>
      <c r="L104" cm="1">
        <f t="array" ref="L104">STOWA2024_JAARROND_T(A104*60,K104,I104,J104,"")</f>
        <v>0.68246331178962039</v>
      </c>
      <c r="M104">
        <f t="shared" si="35"/>
        <v>1.465280232248243</v>
      </c>
    </row>
    <row r="105" spans="1:13" x14ac:dyDescent="0.3">
      <c r="A105">
        <v>96</v>
      </c>
      <c r="B105">
        <f t="shared" si="32"/>
        <v>0.44589033275255185</v>
      </c>
      <c r="C105">
        <f t="shared" si="28"/>
        <v>0.44589033275255185</v>
      </c>
      <c r="D105" t="s">
        <v>35</v>
      </c>
      <c r="E105" t="s">
        <v>21</v>
      </c>
      <c r="F105">
        <v>1</v>
      </c>
      <c r="G105">
        <f t="shared" si="33"/>
        <v>60</v>
      </c>
      <c r="I105">
        <v>2150</v>
      </c>
      <c r="J105" t="s">
        <v>28</v>
      </c>
      <c r="K105">
        <f t="shared" si="34"/>
        <v>62.5</v>
      </c>
      <c r="L105" cm="1">
        <f t="array" ref="L105">STOWA2024_JAARROND_T(A105*60,K105,I105,J105,"")</f>
        <v>0.98097891738452225</v>
      </c>
      <c r="M105">
        <f t="shared" si="35"/>
        <v>1.0193898994956911</v>
      </c>
    </row>
    <row r="106" spans="1:13" x14ac:dyDescent="0.3">
      <c r="A106">
        <v>96</v>
      </c>
      <c r="B106">
        <f t="shared" si="32"/>
        <v>0.305191723919917</v>
      </c>
      <c r="C106">
        <f t="shared" si="28"/>
        <v>0.305191723919917</v>
      </c>
      <c r="D106" t="s">
        <v>35</v>
      </c>
      <c r="E106" t="s">
        <v>21</v>
      </c>
      <c r="F106">
        <v>1</v>
      </c>
      <c r="G106">
        <f t="shared" si="33"/>
        <v>65</v>
      </c>
      <c r="I106">
        <v>2150</v>
      </c>
      <c r="J106" t="s">
        <v>28</v>
      </c>
      <c r="K106">
        <f t="shared" si="34"/>
        <v>67.5</v>
      </c>
      <c r="L106" cm="1">
        <f t="array" ref="L106">STOWA2024_JAARROND_T(A106*60,K106,I106,J106,"")</f>
        <v>1.4001715969014026</v>
      </c>
      <c r="M106">
        <f t="shared" si="35"/>
        <v>0.71419817557577414</v>
      </c>
    </row>
    <row r="107" spans="1:13" x14ac:dyDescent="0.3">
      <c r="A107">
        <v>96</v>
      </c>
      <c r="B107">
        <f t="shared" si="32"/>
        <v>0.2105292258088427</v>
      </c>
      <c r="C107">
        <f t="shared" si="28"/>
        <v>0.2105292258088427</v>
      </c>
      <c r="D107" t="s">
        <v>35</v>
      </c>
      <c r="E107" t="s">
        <v>21</v>
      </c>
      <c r="F107">
        <v>1</v>
      </c>
      <c r="G107">
        <f t="shared" si="33"/>
        <v>70</v>
      </c>
      <c r="I107">
        <v>2150</v>
      </c>
      <c r="J107" t="s">
        <v>28</v>
      </c>
      <c r="K107">
        <f t="shared" si="34"/>
        <v>72.5</v>
      </c>
      <c r="L107" cm="1">
        <f t="array" ref="L107">STOWA2024_JAARROND_T(A107*60,K107,I107,J107,"")</f>
        <v>1.9854311060126728</v>
      </c>
      <c r="M107">
        <f t="shared" si="35"/>
        <v>0.50366894976693144</v>
      </c>
    </row>
    <row r="108" spans="1:13" x14ac:dyDescent="0.3">
      <c r="A108">
        <v>96</v>
      </c>
      <c r="B108">
        <f t="shared" si="32"/>
        <v>0.14618697870410335</v>
      </c>
      <c r="C108">
        <f t="shared" si="28"/>
        <v>0.14618697870410335</v>
      </c>
      <c r="D108" t="s">
        <v>35</v>
      </c>
      <c r="E108" t="s">
        <v>21</v>
      </c>
      <c r="F108">
        <v>1</v>
      </c>
      <c r="G108">
        <f t="shared" si="33"/>
        <v>75</v>
      </c>
      <c r="I108">
        <v>2150</v>
      </c>
      <c r="J108" t="s">
        <v>28</v>
      </c>
      <c r="K108">
        <f t="shared" si="34"/>
        <v>77.5</v>
      </c>
      <c r="L108" cm="1">
        <f t="array" ref="L108">STOWA2024_JAARROND_T(A108*60,K108,I108,J108,"")</f>
        <v>2.7973438689142962</v>
      </c>
      <c r="M108">
        <f t="shared" si="35"/>
        <v>0.35748197106282809</v>
      </c>
    </row>
    <row r="109" spans="1:13" x14ac:dyDescent="0.3">
      <c r="A109">
        <v>96</v>
      </c>
      <c r="B109">
        <f t="shared" si="32"/>
        <v>0.10217779175202035</v>
      </c>
      <c r="C109">
        <f t="shared" si="28"/>
        <v>0.10217779175202035</v>
      </c>
      <c r="D109" t="s">
        <v>35</v>
      </c>
      <c r="E109" t="s">
        <v>21</v>
      </c>
      <c r="F109">
        <v>1</v>
      </c>
      <c r="G109">
        <f t="shared" si="33"/>
        <v>80</v>
      </c>
      <c r="I109">
        <v>2150</v>
      </c>
      <c r="J109" t="s">
        <v>28</v>
      </c>
      <c r="K109">
        <f t="shared" si="34"/>
        <v>82.5</v>
      </c>
      <c r="L109" cm="1">
        <f t="array" ref="L109">STOWA2024_JAARROND_T(A109*60,K109,I109,J109,"")</f>
        <v>3.9168963183426717</v>
      </c>
      <c r="M109">
        <f t="shared" si="35"/>
        <v>0.25530417931080773</v>
      </c>
    </row>
    <row r="110" spans="1:13" x14ac:dyDescent="0.3">
      <c r="A110">
        <v>96</v>
      </c>
      <c r="B110">
        <f t="shared" si="32"/>
        <v>7.1883480374642733E-2</v>
      </c>
      <c r="C110">
        <f t="shared" si="28"/>
        <v>7.1883480374642733E-2</v>
      </c>
      <c r="D110" t="s">
        <v>35</v>
      </c>
      <c r="E110" t="s">
        <v>21</v>
      </c>
      <c r="F110">
        <v>1</v>
      </c>
      <c r="G110">
        <f t="shared" si="33"/>
        <v>85</v>
      </c>
      <c r="I110">
        <v>2150</v>
      </c>
      <c r="J110" t="s">
        <v>28</v>
      </c>
      <c r="K110">
        <f t="shared" si="34"/>
        <v>87.5</v>
      </c>
      <c r="L110" cm="1">
        <f t="array" ref="L110">STOWA2024_JAARROND_T(A110*60,K110,I110,J110,"")</f>
        <v>5.4519473854367169</v>
      </c>
      <c r="M110">
        <f t="shared" si="35"/>
        <v>0.183420698936165</v>
      </c>
    </row>
    <row r="111" spans="1:13" x14ac:dyDescent="0.3">
      <c r="A111">
        <v>96</v>
      </c>
      <c r="B111">
        <f t="shared" si="32"/>
        <v>5.0881536414438794E-2</v>
      </c>
      <c r="C111">
        <f t="shared" si="28"/>
        <v>5.0881536414438794E-2</v>
      </c>
      <c r="D111" t="s">
        <v>35</v>
      </c>
      <c r="E111" t="s">
        <v>21</v>
      </c>
      <c r="F111">
        <v>1</v>
      </c>
      <c r="G111">
        <f t="shared" si="33"/>
        <v>90</v>
      </c>
      <c r="I111">
        <v>2150</v>
      </c>
      <c r="J111" t="s">
        <v>28</v>
      </c>
      <c r="K111">
        <f t="shared" si="34"/>
        <v>92.5</v>
      </c>
      <c r="L111" cm="1">
        <f t="array" ref="L111">STOWA2024_JAARROND_T(A111*60,K111,I111,J111,"")</f>
        <v>7.5449397821272424</v>
      </c>
      <c r="M111">
        <f t="shared" si="35"/>
        <v>0.13253916252172621</v>
      </c>
    </row>
    <row r="112" spans="1:13" x14ac:dyDescent="0.3">
      <c r="A112">
        <v>96</v>
      </c>
      <c r="B112">
        <f t="shared" si="32"/>
        <v>3.6232620292834014E-2</v>
      </c>
      <c r="C112">
        <f t="shared" si="28"/>
        <v>3.6232620292834014E-2</v>
      </c>
      <c r="D112" t="s">
        <v>35</v>
      </c>
      <c r="E112" t="s">
        <v>21</v>
      </c>
      <c r="F112">
        <v>1</v>
      </c>
      <c r="G112">
        <f t="shared" si="33"/>
        <v>95</v>
      </c>
      <c r="I112">
        <v>2150</v>
      </c>
      <c r="J112" t="s">
        <v>28</v>
      </c>
      <c r="K112">
        <f t="shared" si="34"/>
        <v>97.5</v>
      </c>
      <c r="L112" cm="1">
        <f t="array" ref="L112">STOWA2024_JAARROND_T(A112*60,K112,I112,J112,"")</f>
        <v>10.383510578370631</v>
      </c>
      <c r="M112">
        <f t="shared" si="35"/>
        <v>9.6306542228892192E-2</v>
      </c>
    </row>
    <row r="113" spans="1:13" x14ac:dyDescent="0.3">
      <c r="A113">
        <v>96</v>
      </c>
      <c r="B113">
        <f t="shared" si="32"/>
        <v>2.5950427346341551E-2</v>
      </c>
      <c r="C113">
        <f t="shared" si="28"/>
        <v>2.5950427346341551E-2</v>
      </c>
      <c r="D113" t="s">
        <v>35</v>
      </c>
      <c r="E113" t="s">
        <v>21</v>
      </c>
      <c r="F113">
        <v>1</v>
      </c>
      <c r="G113">
        <f t="shared" si="33"/>
        <v>100</v>
      </c>
      <c r="I113">
        <v>2150</v>
      </c>
      <c r="J113" t="s">
        <v>28</v>
      </c>
      <c r="K113">
        <f t="shared" si="34"/>
        <v>102.5</v>
      </c>
      <c r="L113" cm="1">
        <f t="array" ref="L113">STOWA2024_JAARROND_T(A113*60,K113,I113,J113,"")</f>
        <v>14.213405638861035</v>
      </c>
      <c r="M113">
        <f t="shared" si="35"/>
        <v>7.0356114882550641E-2</v>
      </c>
    </row>
    <row r="114" spans="1:13" x14ac:dyDescent="0.3">
      <c r="A114">
        <v>96</v>
      </c>
      <c r="B114">
        <f t="shared" si="32"/>
        <v>1.8690070616978756E-2</v>
      </c>
      <c r="C114">
        <f t="shared" si="28"/>
        <v>1.8690070616978756E-2</v>
      </c>
      <c r="D114" t="s">
        <v>35</v>
      </c>
      <c r="E114" t="s">
        <v>21</v>
      </c>
      <c r="F114">
        <v>1</v>
      </c>
      <c r="G114">
        <f t="shared" si="33"/>
        <v>105</v>
      </c>
      <c r="I114">
        <v>2150</v>
      </c>
      <c r="J114" t="s">
        <v>28</v>
      </c>
      <c r="K114">
        <f t="shared" si="34"/>
        <v>107.5</v>
      </c>
      <c r="L114" cm="1">
        <f t="array" ref="L114">STOWA2024_JAARROND_T(A114*60,K114,I114,J114,"")</f>
        <v>19.355071870024286</v>
      </c>
      <c r="M114">
        <f t="shared" si="35"/>
        <v>5.1666044265571885E-2</v>
      </c>
    </row>
    <row r="115" spans="1:13" x14ac:dyDescent="0.3">
      <c r="A115">
        <v>96</v>
      </c>
      <c r="B115">
        <f t="shared" si="32"/>
        <v>1.3533500680524772E-2</v>
      </c>
      <c r="C115">
        <f t="shared" si="28"/>
        <v>1.3533500680524772E-2</v>
      </c>
      <c r="D115" t="s">
        <v>35</v>
      </c>
      <c r="E115" t="s">
        <v>21</v>
      </c>
      <c r="F115">
        <v>1</v>
      </c>
      <c r="G115">
        <f t="shared" si="33"/>
        <v>110</v>
      </c>
      <c r="I115">
        <v>2150</v>
      </c>
      <c r="J115" t="s">
        <v>28</v>
      </c>
      <c r="K115">
        <f t="shared" si="34"/>
        <v>112.5</v>
      </c>
      <c r="L115" cm="1">
        <f t="array" ref="L115">STOWA2024_JAARROND_T(A115*60,K115,I115,J115,"")</f>
        <v>26.224319334211142</v>
      </c>
      <c r="M115">
        <f t="shared" si="35"/>
        <v>3.8132543585047113E-2</v>
      </c>
    </row>
    <row r="116" spans="1:13" x14ac:dyDescent="0.3">
      <c r="A116">
        <v>96</v>
      </c>
      <c r="B116">
        <f t="shared" si="32"/>
        <v>9.8514208504458592E-3</v>
      </c>
      <c r="C116">
        <f t="shared" si="28"/>
        <v>9.8514208504458592E-3</v>
      </c>
      <c r="D116" t="s">
        <v>35</v>
      </c>
      <c r="E116" t="s">
        <v>21</v>
      </c>
      <c r="F116">
        <v>1</v>
      </c>
      <c r="G116">
        <f t="shared" si="33"/>
        <v>115</v>
      </c>
      <c r="I116">
        <v>2150</v>
      </c>
      <c r="J116" t="s">
        <v>28</v>
      </c>
      <c r="K116">
        <f t="shared" si="34"/>
        <v>117.5</v>
      </c>
      <c r="L116" cm="1">
        <f t="array" ref="L116">STOWA2024_JAARROND_T(A116*60,K116,I116,J116,"")</f>
        <v>35.359275138554693</v>
      </c>
      <c r="M116">
        <f t="shared" si="35"/>
        <v>2.8281122734601254E-2</v>
      </c>
    </row>
    <row r="117" spans="1:13" x14ac:dyDescent="0.3">
      <c r="A117">
        <v>96</v>
      </c>
      <c r="B117">
        <f t="shared" si="32"/>
        <v>7.2070720786940948E-3</v>
      </c>
      <c r="C117">
        <f t="shared" si="28"/>
        <v>7.2070720786940948E-3</v>
      </c>
      <c r="D117" t="s">
        <v>35</v>
      </c>
      <c r="E117" t="s">
        <v>21</v>
      </c>
      <c r="F117">
        <v>1</v>
      </c>
      <c r="G117">
        <f t="shared" si="33"/>
        <v>120</v>
      </c>
      <c r="I117">
        <v>2150</v>
      </c>
      <c r="J117" t="s">
        <v>28</v>
      </c>
      <c r="K117">
        <f t="shared" si="34"/>
        <v>122.5</v>
      </c>
      <c r="L117" cm="1">
        <f t="array" ref="L117">STOWA2024_JAARROND_T(A117*60,K117,I117,J117,"")</f>
        <v>47.451722325612572</v>
      </c>
      <c r="M117">
        <f t="shared" si="35"/>
        <v>2.1074050655907159E-2</v>
      </c>
    </row>
    <row r="118" spans="1:13" x14ac:dyDescent="0.3">
      <c r="A118">
        <v>96</v>
      </c>
      <c r="B118">
        <f t="shared" si="32"/>
        <v>5.2986764768710691E-3</v>
      </c>
      <c r="C118">
        <f t="shared" si="28"/>
        <v>5.2986764768710691E-3</v>
      </c>
      <c r="D118" t="s">
        <v>35</v>
      </c>
      <c r="E118" t="s">
        <v>21</v>
      </c>
      <c r="F118">
        <v>1</v>
      </c>
      <c r="G118">
        <f t="shared" si="33"/>
        <v>125</v>
      </c>
      <c r="I118">
        <v>2150</v>
      </c>
      <c r="J118" t="s">
        <v>28</v>
      </c>
      <c r="K118">
        <f t="shared" si="34"/>
        <v>127.5</v>
      </c>
      <c r="L118" cm="1">
        <f t="array" ref="L118">STOWA2024_JAARROND_T(A118*60,K118,I118,J118,"")</f>
        <v>63.389938561894844</v>
      </c>
      <c r="M118">
        <f t="shared" si="35"/>
        <v>1.577537417903609E-2</v>
      </c>
    </row>
    <row r="119" spans="1:13" x14ac:dyDescent="0.3">
      <c r="A119">
        <v>96</v>
      </c>
      <c r="B119">
        <f t="shared" si="32"/>
        <v>3.9139341308179598E-3</v>
      </c>
      <c r="C119">
        <f t="shared" si="28"/>
        <v>3.9139341308179598E-3</v>
      </c>
      <c r="D119" t="s">
        <v>35</v>
      </c>
      <c r="E119" t="s">
        <v>21</v>
      </c>
      <c r="F119">
        <v>1</v>
      </c>
      <c r="G119">
        <f t="shared" si="33"/>
        <v>130</v>
      </c>
      <c r="I119">
        <v>2150</v>
      </c>
      <c r="J119" t="s">
        <v>28</v>
      </c>
      <c r="K119">
        <f t="shared" si="34"/>
        <v>132.5</v>
      </c>
      <c r="L119" cm="1">
        <f t="array" ref="L119">STOWA2024_JAARROND_T(A119*60,K119,I119,J119,"")</f>
        <v>84.306795459479119</v>
      </c>
      <c r="M119">
        <f t="shared" si="35"/>
        <v>1.186144004821813E-2</v>
      </c>
    </row>
    <row r="120" spans="1:13" x14ac:dyDescent="0.3">
      <c r="A120">
        <v>96</v>
      </c>
      <c r="B120">
        <f t="shared" si="32"/>
        <v>2.9045507945024765E-3</v>
      </c>
      <c r="C120">
        <f t="shared" si="28"/>
        <v>2.9045507945024765E-3</v>
      </c>
      <c r="D120" t="s">
        <v>35</v>
      </c>
      <c r="E120" t="s">
        <v>21</v>
      </c>
      <c r="F120">
        <v>1</v>
      </c>
      <c r="G120">
        <f t="shared" si="33"/>
        <v>135</v>
      </c>
      <c r="I120">
        <v>2150</v>
      </c>
      <c r="J120" t="s">
        <v>28</v>
      </c>
      <c r="K120">
        <f t="shared" si="34"/>
        <v>137.5</v>
      </c>
      <c r="L120" cm="1">
        <f t="array" ref="L120">STOWA2024_JAARROND_T(A120*60,K120,I120,J120,"")</f>
        <v>111.64590425020188</v>
      </c>
      <c r="M120">
        <f t="shared" si="35"/>
        <v>8.9568892537156535E-3</v>
      </c>
    </row>
    <row r="121" spans="1:13" x14ac:dyDescent="0.3">
      <c r="A121">
        <v>96</v>
      </c>
      <c r="B121">
        <f t="shared" si="32"/>
        <v>2.1650159919014969E-3</v>
      </c>
      <c r="C121">
        <f t="shared" si="28"/>
        <v>2.1650159919014969E-3</v>
      </c>
      <c r="D121" t="s">
        <v>35</v>
      </c>
      <c r="E121" t="s">
        <v>21</v>
      </c>
      <c r="F121">
        <v>1</v>
      </c>
      <c r="G121">
        <f t="shared" si="33"/>
        <v>140</v>
      </c>
      <c r="I121">
        <v>2150</v>
      </c>
      <c r="J121" t="s">
        <v>28</v>
      </c>
      <c r="K121">
        <f t="shared" si="34"/>
        <v>142.5</v>
      </c>
      <c r="L121" cm="1">
        <f t="array" ref="L121">STOWA2024_JAARROND_T(A121*60,K121,I121,J121,"")</f>
        <v>147.23478508091199</v>
      </c>
      <c r="M121">
        <f t="shared" si="35"/>
        <v>6.7918732618141566E-3</v>
      </c>
    </row>
    <row r="122" spans="1:13" x14ac:dyDescent="0.3">
      <c r="A122">
        <v>96</v>
      </c>
      <c r="B122">
        <f t="shared" si="32"/>
        <v>1.6208237369578276E-3</v>
      </c>
      <c r="C122">
        <f t="shared" si="28"/>
        <v>1.6208237369578276E-3</v>
      </c>
      <c r="D122" t="s">
        <v>35</v>
      </c>
      <c r="E122" t="s">
        <v>21</v>
      </c>
      <c r="F122">
        <v>1</v>
      </c>
      <c r="G122">
        <f t="shared" si="33"/>
        <v>145</v>
      </c>
      <c r="I122">
        <v>2150</v>
      </c>
      <c r="J122" t="s">
        <v>28</v>
      </c>
      <c r="K122">
        <f t="shared" si="34"/>
        <v>147.5</v>
      </c>
      <c r="L122" cm="1">
        <f t="array" ref="L122">STOWA2024_JAARROND_T(A122*60,K122,I122,J122,"")</f>
        <v>193.3843401021737</v>
      </c>
      <c r="M122">
        <f t="shared" si="35"/>
        <v>5.171049524856329E-3</v>
      </c>
    </row>
    <row r="123" spans="1:13" x14ac:dyDescent="0.3">
      <c r="A123">
        <v>96</v>
      </c>
      <c r="B123">
        <f t="shared" si="32"/>
        <v>1.2185306653410373E-3</v>
      </c>
      <c r="C123">
        <f t="shared" si="28"/>
        <v>1.2185306653410373E-3</v>
      </c>
      <c r="D123" t="s">
        <v>35</v>
      </c>
      <c r="E123" t="s">
        <v>21</v>
      </c>
      <c r="F123">
        <v>1</v>
      </c>
      <c r="G123">
        <f t="shared" si="33"/>
        <v>150</v>
      </c>
      <c r="I123">
        <v>2150</v>
      </c>
      <c r="J123" t="s">
        <v>28</v>
      </c>
      <c r="K123">
        <f t="shared" si="34"/>
        <v>152.5</v>
      </c>
      <c r="L123" cm="1">
        <f t="array" ref="L123">STOWA2024_JAARROND_T(A123*60,K123,I123,J123,"")</f>
        <v>253.00322036227621</v>
      </c>
      <c r="M123">
        <f t="shared" si="35"/>
        <v>3.9525188595152918E-3</v>
      </c>
    </row>
    <row r="124" spans="1:13" x14ac:dyDescent="0.3">
      <c r="A124">
        <v>96</v>
      </c>
      <c r="B124">
        <f t="shared" si="32"/>
        <v>9.1983688975426576E-4</v>
      </c>
      <c r="C124">
        <f t="shared" si="28"/>
        <v>9.1983688975426576E-4</v>
      </c>
      <c r="D124" t="s">
        <v>35</v>
      </c>
      <c r="E124" t="s">
        <v>21</v>
      </c>
      <c r="F124">
        <v>1</v>
      </c>
      <c r="G124">
        <f t="shared" si="33"/>
        <v>155</v>
      </c>
      <c r="I124">
        <v>2150</v>
      </c>
      <c r="J124" t="s">
        <v>28</v>
      </c>
      <c r="K124">
        <f t="shared" si="34"/>
        <v>157.5</v>
      </c>
      <c r="L124" cm="1">
        <f t="array" ref="L124">STOWA2024_JAARROND_T(A124*60,K124,I124,J124,"")</f>
        <v>329.74113671365268</v>
      </c>
      <c r="M124">
        <f t="shared" si="35"/>
        <v>3.032681969761026E-3</v>
      </c>
    </row>
    <row r="125" spans="1:13" x14ac:dyDescent="0.3">
      <c r="A125">
        <v>96</v>
      </c>
      <c r="B125" s="1">
        <f>M124</f>
        <v>3.032681969761026E-3</v>
      </c>
      <c r="C125">
        <f t="shared" si="28"/>
        <v>3.032681969761026E-3</v>
      </c>
      <c r="D125" t="s">
        <v>35</v>
      </c>
      <c r="E125" t="s">
        <v>21</v>
      </c>
      <c r="F125">
        <v>1</v>
      </c>
      <c r="G125">
        <f t="shared" si="33"/>
        <v>160</v>
      </c>
      <c r="I125">
        <v>2150</v>
      </c>
      <c r="J125" t="s">
        <v>28</v>
      </c>
      <c r="K125" s="1">
        <v>999</v>
      </c>
      <c r="L125" cm="1">
        <f t="array" ref="L125">STOWA2024_JAARROND_T(A125*60,K125,I125,J125,"")</f>
        <v>2327754114614.4092</v>
      </c>
      <c r="M125">
        <f>1/L125</f>
        <v>4.2959863918687535E-13</v>
      </c>
    </row>
    <row r="126" spans="1:13" x14ac:dyDescent="0.3">
      <c r="A126">
        <v>192</v>
      </c>
      <c r="B126" s="1">
        <f>365.25*24/A126 - M126</f>
        <v>-19.965900569711067</v>
      </c>
      <c r="C126">
        <f>B126</f>
        <v>-19.965900569711067</v>
      </c>
      <c r="D126" t="s">
        <v>35</v>
      </c>
      <c r="E126" t="s">
        <v>21</v>
      </c>
      <c r="F126">
        <v>1</v>
      </c>
      <c r="G126">
        <v>10</v>
      </c>
      <c r="I126">
        <v>2150</v>
      </c>
      <c r="J126" t="s">
        <v>28</v>
      </c>
      <c r="K126" s="1">
        <v>12.5</v>
      </c>
      <c r="L126" cm="1">
        <f t="array" ref="L126">STOWA2024_JAARROND_T(A126*60,K126,I126,J126,"")</f>
        <v>1.5238756903245498E-2</v>
      </c>
      <c r="M126">
        <f>1/L126</f>
        <v>65.622150569711067</v>
      </c>
    </row>
    <row r="127" spans="1:13" x14ac:dyDescent="0.3">
      <c r="A127">
        <v>192</v>
      </c>
      <c r="B127">
        <f t="shared" ref="B127:B131" si="36">M126-M127</f>
        <v>16.627891597850414</v>
      </c>
      <c r="C127">
        <f t="shared" ref="C127:C156" si="37">B127</f>
        <v>16.627891597850414</v>
      </c>
      <c r="D127" t="s">
        <v>35</v>
      </c>
      <c r="E127" t="s">
        <v>21</v>
      </c>
      <c r="F127">
        <v>1</v>
      </c>
      <c r="G127">
        <f t="shared" ref="G127:G131" si="38">G126+5</f>
        <v>15</v>
      </c>
      <c r="I127">
        <v>2150</v>
      </c>
      <c r="J127" t="s">
        <v>28</v>
      </c>
      <c r="K127">
        <f t="shared" ref="K127:K131" si="39">AVERAGE(G127:G128)</f>
        <v>17.5</v>
      </c>
      <c r="L127" cm="1">
        <f t="array" ref="L127">STOWA2024_JAARROND_T(A127*60,K127,I127,J127,"")</f>
        <v>2.041055464425617E-2</v>
      </c>
      <c r="M127">
        <f t="shared" ref="M127:M131" si="40">1/L127</f>
        <v>48.994258971860653</v>
      </c>
    </row>
    <row r="128" spans="1:13" x14ac:dyDescent="0.3">
      <c r="A128">
        <v>192</v>
      </c>
      <c r="B128">
        <f t="shared" si="36"/>
        <v>12.428168489483973</v>
      </c>
      <c r="C128">
        <f t="shared" si="37"/>
        <v>12.428168489483973</v>
      </c>
      <c r="D128" t="s">
        <v>35</v>
      </c>
      <c r="E128" t="s">
        <v>21</v>
      </c>
      <c r="F128">
        <v>1</v>
      </c>
      <c r="G128">
        <f t="shared" si="38"/>
        <v>20</v>
      </c>
      <c r="I128">
        <v>2150</v>
      </c>
      <c r="J128" t="s">
        <v>28</v>
      </c>
      <c r="K128">
        <f t="shared" si="39"/>
        <v>22.5</v>
      </c>
      <c r="L128" cm="1">
        <f t="array" ref="L128">STOWA2024_JAARROND_T(A128*60,K128,I128,J128,"")</f>
        <v>2.7347741768619153E-2</v>
      </c>
      <c r="M128">
        <f t="shared" si="40"/>
        <v>36.56609048237668</v>
      </c>
    </row>
    <row r="129" spans="1:13" x14ac:dyDescent="0.3">
      <c r="A129">
        <v>192</v>
      </c>
      <c r="B129">
        <f t="shared" si="36"/>
        <v>9.2850833747684902</v>
      </c>
      <c r="C129">
        <f t="shared" si="37"/>
        <v>9.2850833747684902</v>
      </c>
      <c r="D129" t="s">
        <v>35</v>
      </c>
      <c r="E129" t="s">
        <v>21</v>
      </c>
      <c r="F129">
        <v>1</v>
      </c>
      <c r="G129">
        <f t="shared" si="38"/>
        <v>25</v>
      </c>
      <c r="I129">
        <v>2150</v>
      </c>
      <c r="J129" t="s">
        <v>28</v>
      </c>
      <c r="K129">
        <f t="shared" si="39"/>
        <v>27.5</v>
      </c>
      <c r="L129" cm="1">
        <f t="array" ref="L129">STOWA2024_JAARROND_T(A129*60,K129,I129,J129,"")</f>
        <v>3.6655538267174811E-2</v>
      </c>
      <c r="M129">
        <f t="shared" si="40"/>
        <v>27.28100710760819</v>
      </c>
    </row>
    <row r="130" spans="1:13" x14ac:dyDescent="0.3">
      <c r="A130">
        <v>192</v>
      </c>
      <c r="B130">
        <f t="shared" si="36"/>
        <v>6.9350516358697121</v>
      </c>
      <c r="C130">
        <f t="shared" si="37"/>
        <v>6.9350516358697121</v>
      </c>
      <c r="D130" t="s">
        <v>35</v>
      </c>
      <c r="E130" t="s">
        <v>21</v>
      </c>
      <c r="F130">
        <v>1</v>
      </c>
      <c r="G130">
        <f t="shared" si="38"/>
        <v>30</v>
      </c>
      <c r="I130">
        <v>2150</v>
      </c>
      <c r="J130" t="s">
        <v>28</v>
      </c>
      <c r="K130">
        <f t="shared" si="39"/>
        <v>32.5</v>
      </c>
      <c r="L130" cm="1">
        <f t="array" ref="L130">STOWA2024_JAARROND_T(A130*60,K130,I130,J130,"")</f>
        <v>4.9149817583600271E-2</v>
      </c>
      <c r="M130">
        <f t="shared" si="40"/>
        <v>20.345955471738478</v>
      </c>
    </row>
    <row r="131" spans="1:13" x14ac:dyDescent="0.3">
      <c r="A131">
        <v>192</v>
      </c>
      <c r="B131">
        <f t="shared" si="36"/>
        <v>5.1776685142786825</v>
      </c>
      <c r="C131">
        <f t="shared" si="37"/>
        <v>5.1776685142786825</v>
      </c>
      <c r="D131" t="s">
        <v>35</v>
      </c>
      <c r="E131" t="s">
        <v>21</v>
      </c>
      <c r="F131">
        <v>1</v>
      </c>
      <c r="G131">
        <f t="shared" si="38"/>
        <v>35</v>
      </c>
      <c r="I131">
        <v>2150</v>
      </c>
      <c r="J131" t="s">
        <v>28</v>
      </c>
      <c r="K131">
        <f t="shared" si="39"/>
        <v>37.5</v>
      </c>
      <c r="L131" cm="1">
        <f t="array" ref="L131">STOWA2024_JAARROND_T(A131*60,K131,I131,J131,"")</f>
        <v>6.5927022794633902E-2</v>
      </c>
      <c r="M131">
        <f t="shared" si="40"/>
        <v>15.168286957459795</v>
      </c>
    </row>
    <row r="132" spans="1:13" x14ac:dyDescent="0.3">
      <c r="A132">
        <v>192</v>
      </c>
      <c r="B132">
        <f>M131-M132</f>
        <v>3.8642068936814926</v>
      </c>
      <c r="C132">
        <f t="shared" si="37"/>
        <v>3.8642068936814926</v>
      </c>
      <c r="D132" t="s">
        <v>35</v>
      </c>
      <c r="E132" t="s">
        <v>21</v>
      </c>
      <c r="F132">
        <v>1</v>
      </c>
      <c r="G132">
        <f>G131+5</f>
        <v>40</v>
      </c>
      <c r="I132">
        <v>2150</v>
      </c>
      <c r="J132" t="s">
        <v>28</v>
      </c>
      <c r="K132">
        <f>AVERAGE(G132:G133)</f>
        <v>42.5</v>
      </c>
      <c r="L132" cm="1">
        <f t="array" ref="L132">STOWA2024_JAARROND_T(A132*60,K132,I132,J132,"")</f>
        <v>8.8463633870066352E-2</v>
      </c>
      <c r="M132">
        <f>1/L132</f>
        <v>11.304080063778303</v>
      </c>
    </row>
    <row r="133" spans="1:13" x14ac:dyDescent="0.3">
      <c r="A133">
        <v>192</v>
      </c>
      <c r="B133">
        <f t="shared" ref="B133:B155" si="41">M132-M133</f>
        <v>2.8830002578652696</v>
      </c>
      <c r="C133">
        <f t="shared" si="37"/>
        <v>2.8830002578652696</v>
      </c>
      <c r="D133" t="s">
        <v>35</v>
      </c>
      <c r="E133" t="s">
        <v>21</v>
      </c>
      <c r="F133">
        <v>1</v>
      </c>
      <c r="G133">
        <f t="shared" ref="G133:G156" si="42">G132+5</f>
        <v>45</v>
      </c>
      <c r="I133">
        <v>2150</v>
      </c>
      <c r="J133" t="s">
        <v>28</v>
      </c>
      <c r="K133">
        <f t="shared" ref="K133:K155" si="43">AVERAGE(G133:G134)</f>
        <v>47.5</v>
      </c>
      <c r="L133" cm="1">
        <f t="array" ref="L133">STOWA2024_JAARROND_T(A133*60,K133,I133,J133,"")</f>
        <v>0.11874961680066605</v>
      </c>
      <c r="M133">
        <f t="shared" ref="M133:M155" si="44">1/L133</f>
        <v>8.421079805913033</v>
      </c>
    </row>
    <row r="134" spans="1:13" x14ac:dyDescent="0.3">
      <c r="A134">
        <v>192</v>
      </c>
      <c r="B134">
        <f t="shared" si="41"/>
        <v>2.1499434588218946</v>
      </c>
      <c r="C134">
        <f t="shared" si="37"/>
        <v>2.1499434588218946</v>
      </c>
      <c r="D134" t="s">
        <v>35</v>
      </c>
      <c r="E134" t="s">
        <v>21</v>
      </c>
      <c r="F134">
        <v>1</v>
      </c>
      <c r="G134">
        <f t="shared" si="42"/>
        <v>50</v>
      </c>
      <c r="I134">
        <v>2150</v>
      </c>
      <c r="J134" t="s">
        <v>28</v>
      </c>
      <c r="K134">
        <f t="shared" si="43"/>
        <v>52.5</v>
      </c>
      <c r="L134" cm="1">
        <f t="array" ref="L134">STOWA2024_JAARROND_T(A134*60,K134,I134,J134,"")</f>
        <v>0.15946073321525678</v>
      </c>
      <c r="M134">
        <f t="shared" si="44"/>
        <v>6.2711363470911383</v>
      </c>
    </row>
    <row r="135" spans="1:13" x14ac:dyDescent="0.3">
      <c r="A135">
        <v>192</v>
      </c>
      <c r="B135">
        <f t="shared" si="41"/>
        <v>1.6028466066832836</v>
      </c>
      <c r="C135">
        <f t="shared" si="37"/>
        <v>1.6028466066832836</v>
      </c>
      <c r="D135" t="s">
        <v>35</v>
      </c>
      <c r="E135" t="s">
        <v>21</v>
      </c>
      <c r="F135">
        <v>1</v>
      </c>
      <c r="G135">
        <f t="shared" si="42"/>
        <v>55</v>
      </c>
      <c r="I135">
        <v>2150</v>
      </c>
      <c r="J135" t="s">
        <v>28</v>
      </c>
      <c r="K135">
        <f t="shared" si="43"/>
        <v>57.5</v>
      </c>
      <c r="L135" cm="1">
        <f t="array" ref="L135">STOWA2024_JAARROND_T(A135*60,K135,I135,J135,"")</f>
        <v>0.21421121130168605</v>
      </c>
      <c r="M135">
        <f t="shared" si="44"/>
        <v>4.6682897404078547</v>
      </c>
    </row>
    <row r="136" spans="1:13" x14ac:dyDescent="0.3">
      <c r="A136">
        <v>192</v>
      </c>
      <c r="B136">
        <f t="shared" si="41"/>
        <v>1.1944150592402805</v>
      </c>
      <c r="C136">
        <f t="shared" si="37"/>
        <v>1.1944150592402805</v>
      </c>
      <c r="D136" t="s">
        <v>35</v>
      </c>
      <c r="E136" t="s">
        <v>21</v>
      </c>
      <c r="F136">
        <v>1</v>
      </c>
      <c r="G136">
        <f t="shared" si="42"/>
        <v>60</v>
      </c>
      <c r="I136">
        <v>2150</v>
      </c>
      <c r="J136" t="s">
        <v>28</v>
      </c>
      <c r="K136">
        <f t="shared" si="43"/>
        <v>62.5</v>
      </c>
      <c r="L136" cm="1">
        <f t="array" ref="L136">STOWA2024_JAARROND_T(A136*60,K136,I136,J136,"")</f>
        <v>0.28786300364292317</v>
      </c>
      <c r="M136">
        <f t="shared" si="44"/>
        <v>3.4738746811675743</v>
      </c>
    </row>
    <row r="137" spans="1:13" x14ac:dyDescent="0.3">
      <c r="A137">
        <v>192</v>
      </c>
      <c r="B137">
        <f t="shared" si="41"/>
        <v>0.88983635989209198</v>
      </c>
      <c r="C137">
        <f t="shared" si="37"/>
        <v>0.88983635989209198</v>
      </c>
      <c r="D137" t="s">
        <v>35</v>
      </c>
      <c r="E137" t="s">
        <v>21</v>
      </c>
      <c r="F137">
        <v>1</v>
      </c>
      <c r="G137">
        <f t="shared" si="42"/>
        <v>65</v>
      </c>
      <c r="I137">
        <v>2150</v>
      </c>
      <c r="J137" t="s">
        <v>28</v>
      </c>
      <c r="K137">
        <f t="shared" si="43"/>
        <v>67.5</v>
      </c>
      <c r="L137" cm="1">
        <f t="array" ref="L137">STOWA2024_JAARROND_T(A137*60,K137,I137,J137,"")</f>
        <v>0.38699116486260143</v>
      </c>
      <c r="M137">
        <f t="shared" si="44"/>
        <v>2.5840383212754823</v>
      </c>
    </row>
    <row r="138" spans="1:13" x14ac:dyDescent="0.3">
      <c r="A138">
        <v>192</v>
      </c>
      <c r="B138">
        <f t="shared" si="41"/>
        <v>0.66258930148477613</v>
      </c>
      <c r="C138">
        <f t="shared" si="37"/>
        <v>0.66258930148477613</v>
      </c>
      <c r="D138" t="s">
        <v>35</v>
      </c>
      <c r="E138" t="s">
        <v>21</v>
      </c>
      <c r="F138">
        <v>1</v>
      </c>
      <c r="G138">
        <f t="shared" si="42"/>
        <v>70</v>
      </c>
      <c r="I138">
        <v>2150</v>
      </c>
      <c r="J138" t="s">
        <v>28</v>
      </c>
      <c r="K138">
        <f t="shared" si="43"/>
        <v>72.5</v>
      </c>
      <c r="L138" cm="1">
        <f t="array" ref="L138">STOWA2024_JAARROND_T(A138*60,K138,I138,J138,"")</f>
        <v>0.52044055798520483</v>
      </c>
      <c r="M138">
        <f t="shared" si="44"/>
        <v>1.9214490197907061</v>
      </c>
    </row>
    <row r="139" spans="1:13" x14ac:dyDescent="0.3">
      <c r="A139">
        <v>192</v>
      </c>
      <c r="B139">
        <f t="shared" si="41"/>
        <v>0.49324236403738131</v>
      </c>
      <c r="C139">
        <f t="shared" si="37"/>
        <v>0.49324236403738131</v>
      </c>
      <c r="D139" t="s">
        <v>35</v>
      </c>
      <c r="E139" t="s">
        <v>21</v>
      </c>
      <c r="F139">
        <v>1</v>
      </c>
      <c r="G139">
        <f t="shared" si="42"/>
        <v>75</v>
      </c>
      <c r="I139">
        <v>2150</v>
      </c>
      <c r="J139" t="s">
        <v>28</v>
      </c>
      <c r="K139">
        <f t="shared" si="43"/>
        <v>77.5</v>
      </c>
      <c r="L139" cm="1">
        <f t="array" ref="L139">STOWA2024_JAARROND_T(A139*60,K139,I139,J139,"")</f>
        <v>0.700178784331836</v>
      </c>
      <c r="M139">
        <f t="shared" si="44"/>
        <v>1.4282066557533248</v>
      </c>
    </row>
    <row r="140" spans="1:13" x14ac:dyDescent="0.3">
      <c r="A140">
        <v>192</v>
      </c>
      <c r="B140">
        <f t="shared" si="41"/>
        <v>0.36701989105956878</v>
      </c>
      <c r="C140">
        <f t="shared" si="37"/>
        <v>0.36701989105956878</v>
      </c>
      <c r="D140" t="s">
        <v>35</v>
      </c>
      <c r="E140" t="s">
        <v>21</v>
      </c>
      <c r="F140">
        <v>1</v>
      </c>
      <c r="G140">
        <f t="shared" si="42"/>
        <v>80</v>
      </c>
      <c r="I140">
        <v>2150</v>
      </c>
      <c r="J140" t="s">
        <v>28</v>
      </c>
      <c r="K140">
        <f t="shared" si="43"/>
        <v>82.5</v>
      </c>
      <c r="L140" cm="1">
        <f t="array" ref="L140">STOWA2024_JAARROND_T(A140*60,K140,I140,J140,"")</f>
        <v>0.9423411912686136</v>
      </c>
      <c r="M140">
        <f t="shared" si="44"/>
        <v>1.0611867646937561</v>
      </c>
    </row>
    <row r="141" spans="1:13" x14ac:dyDescent="0.3">
      <c r="A141">
        <v>192</v>
      </c>
      <c r="B141">
        <f t="shared" si="41"/>
        <v>0.2729357197361586</v>
      </c>
      <c r="C141">
        <f t="shared" si="37"/>
        <v>0.2729357197361586</v>
      </c>
      <c r="D141" t="s">
        <v>35</v>
      </c>
      <c r="E141" t="s">
        <v>21</v>
      </c>
      <c r="F141">
        <v>1</v>
      </c>
      <c r="G141">
        <f t="shared" si="42"/>
        <v>85</v>
      </c>
      <c r="I141">
        <v>2150</v>
      </c>
      <c r="J141" t="s">
        <v>28</v>
      </c>
      <c r="K141">
        <f t="shared" si="43"/>
        <v>87.5</v>
      </c>
      <c r="L141" cm="1">
        <f t="array" ref="L141">STOWA2024_JAARROND_T(A141*60,K141,I141,J141,"")</f>
        <v>1.2686313661072193</v>
      </c>
      <c r="M141">
        <f t="shared" si="44"/>
        <v>0.78825104495759746</v>
      </c>
    </row>
    <row r="142" spans="1:13" x14ac:dyDescent="0.3">
      <c r="A142">
        <v>192</v>
      </c>
      <c r="B142">
        <f t="shared" si="41"/>
        <v>0.20300684116902923</v>
      </c>
      <c r="C142">
        <f t="shared" si="37"/>
        <v>0.20300684116902923</v>
      </c>
      <c r="D142" t="s">
        <v>35</v>
      </c>
      <c r="E142" t="s">
        <v>21</v>
      </c>
      <c r="F142">
        <v>1</v>
      </c>
      <c r="G142">
        <f t="shared" si="42"/>
        <v>90</v>
      </c>
      <c r="I142">
        <v>2150</v>
      </c>
      <c r="J142" t="s">
        <v>28</v>
      </c>
      <c r="K142">
        <f t="shared" si="43"/>
        <v>92.5</v>
      </c>
      <c r="L142" cm="1">
        <f t="array" ref="L142">STOWA2024_JAARROND_T(A142*60,K142,I142,J142,"")</f>
        <v>1.7086884304475247</v>
      </c>
      <c r="M142">
        <f t="shared" si="44"/>
        <v>0.58524420378856823</v>
      </c>
    </row>
    <row r="143" spans="1:13" x14ac:dyDescent="0.3">
      <c r="A143">
        <v>192</v>
      </c>
      <c r="B143">
        <f t="shared" si="41"/>
        <v>0.1508915675528949</v>
      </c>
      <c r="C143">
        <f t="shared" si="37"/>
        <v>0.1508915675528949</v>
      </c>
      <c r="D143" t="s">
        <v>35</v>
      </c>
      <c r="E143" t="s">
        <v>21</v>
      </c>
      <c r="F143">
        <v>1</v>
      </c>
      <c r="G143">
        <f t="shared" si="42"/>
        <v>95</v>
      </c>
      <c r="I143">
        <v>2150</v>
      </c>
      <c r="J143" t="s">
        <v>28</v>
      </c>
      <c r="K143">
        <f t="shared" si="43"/>
        <v>97.5</v>
      </c>
      <c r="L143" cm="1">
        <f t="array" ref="L143">STOWA2024_JAARROND_T(A143*60,K143,I143,J143,"")</f>
        <v>2.3022768059301355</v>
      </c>
      <c r="M143">
        <f t="shared" si="44"/>
        <v>0.43435263623567333</v>
      </c>
    </row>
    <row r="144" spans="1:13" x14ac:dyDescent="0.3">
      <c r="A144">
        <v>192</v>
      </c>
      <c r="B144">
        <f t="shared" si="41"/>
        <v>0.11211197566471942</v>
      </c>
      <c r="C144">
        <f t="shared" si="37"/>
        <v>0.11211197566471942</v>
      </c>
      <c r="D144" t="s">
        <v>35</v>
      </c>
      <c r="E144" t="s">
        <v>21</v>
      </c>
      <c r="F144">
        <v>1</v>
      </c>
      <c r="G144">
        <f t="shared" si="42"/>
        <v>100</v>
      </c>
      <c r="I144">
        <v>2150</v>
      </c>
      <c r="J144" t="s">
        <v>28</v>
      </c>
      <c r="K144">
        <f t="shared" si="43"/>
        <v>102.5</v>
      </c>
      <c r="L144" cm="1">
        <f t="array" ref="L144">STOWA2024_JAARROND_T(A144*60,K144,I144,J144,"")</f>
        <v>3.1032706990737156</v>
      </c>
      <c r="M144">
        <f t="shared" si="44"/>
        <v>0.32224066057095391</v>
      </c>
    </row>
    <row r="145" spans="1:13" x14ac:dyDescent="0.3">
      <c r="A145">
        <v>192</v>
      </c>
      <c r="B145">
        <f t="shared" si="41"/>
        <v>8.3264220885588852E-2</v>
      </c>
      <c r="C145">
        <f t="shared" si="37"/>
        <v>8.3264220885588852E-2</v>
      </c>
      <c r="D145" t="s">
        <v>35</v>
      </c>
      <c r="E145" t="s">
        <v>21</v>
      </c>
      <c r="F145">
        <v>1</v>
      </c>
      <c r="G145">
        <f t="shared" si="42"/>
        <v>105</v>
      </c>
      <c r="I145">
        <v>2150</v>
      </c>
      <c r="J145" t="s">
        <v>28</v>
      </c>
      <c r="K145">
        <f t="shared" si="43"/>
        <v>107.5</v>
      </c>
      <c r="L145" cm="1">
        <f t="array" ref="L145">STOWA2024_JAARROND_T(A145*60,K145,I145,J145,"")</f>
        <v>4.1845129223474666</v>
      </c>
      <c r="M145">
        <f t="shared" si="44"/>
        <v>0.23897643968536506</v>
      </c>
    </row>
    <row r="146" spans="1:13" x14ac:dyDescent="0.3">
      <c r="A146">
        <v>192</v>
      </c>
      <c r="B146">
        <f t="shared" si="41"/>
        <v>6.1817586293717225E-2</v>
      </c>
      <c r="C146">
        <f t="shared" si="37"/>
        <v>6.1817586293717225E-2</v>
      </c>
      <c r="D146" t="s">
        <v>35</v>
      </c>
      <c r="E146" t="s">
        <v>21</v>
      </c>
      <c r="F146">
        <v>1</v>
      </c>
      <c r="G146">
        <f t="shared" si="42"/>
        <v>110</v>
      </c>
      <c r="I146">
        <v>2150</v>
      </c>
      <c r="J146" t="s">
        <v>28</v>
      </c>
      <c r="K146">
        <f t="shared" si="43"/>
        <v>112.5</v>
      </c>
      <c r="L146" cm="1">
        <f t="array" ref="L146">STOWA2024_JAARROND_T(A146*60,K146,I146,J146,"")</f>
        <v>5.6446515703580697</v>
      </c>
      <c r="M146">
        <f t="shared" si="44"/>
        <v>0.17715885339164783</v>
      </c>
    </row>
    <row r="147" spans="1:13" x14ac:dyDescent="0.3">
      <c r="A147">
        <v>192</v>
      </c>
      <c r="B147">
        <f t="shared" si="41"/>
        <v>4.5877379290533676E-2</v>
      </c>
      <c r="C147">
        <f t="shared" si="37"/>
        <v>4.5877379290533676E-2</v>
      </c>
      <c r="D147" t="s">
        <v>35</v>
      </c>
      <c r="E147" t="s">
        <v>21</v>
      </c>
      <c r="F147">
        <v>1</v>
      </c>
      <c r="G147">
        <f t="shared" si="42"/>
        <v>115</v>
      </c>
      <c r="I147">
        <v>2150</v>
      </c>
      <c r="J147" t="s">
        <v>28</v>
      </c>
      <c r="K147">
        <f t="shared" si="43"/>
        <v>117.5</v>
      </c>
      <c r="L147" cm="1">
        <f t="array" ref="L147">STOWA2024_JAARROND_T(A147*60,K147,I147,J147,"")</f>
        <v>7.6172209890771887</v>
      </c>
      <c r="M147">
        <f t="shared" si="44"/>
        <v>0.13128147410111415</v>
      </c>
    </row>
    <row r="148" spans="1:13" x14ac:dyDescent="0.3">
      <c r="A148">
        <v>192</v>
      </c>
      <c r="B148">
        <f t="shared" si="41"/>
        <v>3.4034402230438535E-2</v>
      </c>
      <c r="C148">
        <f t="shared" si="37"/>
        <v>3.4034402230438535E-2</v>
      </c>
      <c r="D148" t="s">
        <v>35</v>
      </c>
      <c r="E148" t="s">
        <v>21</v>
      </c>
      <c r="F148">
        <v>1</v>
      </c>
      <c r="G148">
        <f t="shared" si="42"/>
        <v>120</v>
      </c>
      <c r="I148">
        <v>2150</v>
      </c>
      <c r="J148" t="s">
        <v>28</v>
      </c>
      <c r="K148">
        <f t="shared" si="43"/>
        <v>122.5</v>
      </c>
      <c r="L148" cm="1">
        <f t="array" ref="L148">STOWA2024_JAARROND_T(A148*60,K148,I148,J148,"")</f>
        <v>10.283085966124036</v>
      </c>
      <c r="M148">
        <f t="shared" si="44"/>
        <v>9.7247071870675619E-2</v>
      </c>
    </row>
    <row r="149" spans="1:13" x14ac:dyDescent="0.3">
      <c r="A149">
        <v>192</v>
      </c>
      <c r="B149">
        <f t="shared" si="41"/>
        <v>2.5238902201975458E-2</v>
      </c>
      <c r="C149">
        <f t="shared" si="37"/>
        <v>2.5238902201975458E-2</v>
      </c>
      <c r="D149" t="s">
        <v>35</v>
      </c>
      <c r="E149" t="s">
        <v>21</v>
      </c>
      <c r="F149">
        <v>1</v>
      </c>
      <c r="G149">
        <f t="shared" si="42"/>
        <v>125</v>
      </c>
      <c r="I149">
        <v>2150</v>
      </c>
      <c r="J149" t="s">
        <v>28</v>
      </c>
      <c r="K149">
        <f t="shared" si="43"/>
        <v>127.5</v>
      </c>
      <c r="L149" cm="1">
        <f t="array" ref="L149">STOWA2024_JAARROND_T(A149*60,K149,I149,J149,"")</f>
        <v>13.887313128508399</v>
      </c>
      <c r="M149">
        <f t="shared" si="44"/>
        <v>7.2008169668700162E-2</v>
      </c>
    </row>
    <row r="150" spans="1:13" x14ac:dyDescent="0.3">
      <c r="A150">
        <v>192</v>
      </c>
      <c r="B150">
        <f t="shared" si="41"/>
        <v>1.870920490861977E-2</v>
      </c>
      <c r="C150">
        <f t="shared" si="37"/>
        <v>1.870920490861977E-2</v>
      </c>
      <c r="D150" t="s">
        <v>35</v>
      </c>
      <c r="E150" t="s">
        <v>21</v>
      </c>
      <c r="F150">
        <v>1</v>
      </c>
      <c r="G150">
        <f t="shared" si="42"/>
        <v>130</v>
      </c>
      <c r="I150">
        <v>2150</v>
      </c>
      <c r="J150" t="s">
        <v>28</v>
      </c>
      <c r="K150">
        <f t="shared" si="43"/>
        <v>132.5</v>
      </c>
      <c r="L150" cm="1">
        <f t="array" ref="L150">STOWA2024_JAARROND_T(A150*60,K150,I150,J150,"")</f>
        <v>18.762090492777737</v>
      </c>
      <c r="M150">
        <f t="shared" si="44"/>
        <v>5.3298964760080392E-2</v>
      </c>
    </row>
    <row r="151" spans="1:13" x14ac:dyDescent="0.3">
      <c r="A151">
        <v>192</v>
      </c>
      <c r="B151">
        <f t="shared" si="41"/>
        <v>1.3863484613747867E-2</v>
      </c>
      <c r="C151">
        <f t="shared" si="37"/>
        <v>1.3863484613747867E-2</v>
      </c>
      <c r="D151" t="s">
        <v>35</v>
      </c>
      <c r="E151" t="s">
        <v>21</v>
      </c>
      <c r="F151">
        <v>1</v>
      </c>
      <c r="G151">
        <f t="shared" si="42"/>
        <v>135</v>
      </c>
      <c r="I151">
        <v>2150</v>
      </c>
      <c r="J151" t="s">
        <v>28</v>
      </c>
      <c r="K151">
        <f t="shared" si="43"/>
        <v>137.5</v>
      </c>
      <c r="L151" cm="1">
        <f t="array" ref="L151">STOWA2024_JAARROND_T(A151*60,K151,I151,J151,"")</f>
        <v>25.357875605655568</v>
      </c>
      <c r="M151">
        <f t="shared" si="44"/>
        <v>3.9435480146332524E-2</v>
      </c>
    </row>
    <row r="152" spans="1:13" x14ac:dyDescent="0.3">
      <c r="A152">
        <v>192</v>
      </c>
      <c r="B152">
        <f t="shared" si="41"/>
        <v>1.0268838105663668E-2</v>
      </c>
      <c r="C152">
        <f t="shared" si="37"/>
        <v>1.0268838105663668E-2</v>
      </c>
      <c r="D152" t="s">
        <v>35</v>
      </c>
      <c r="E152" t="s">
        <v>21</v>
      </c>
      <c r="F152">
        <v>1</v>
      </c>
      <c r="G152">
        <f t="shared" si="42"/>
        <v>140</v>
      </c>
      <c r="I152">
        <v>2150</v>
      </c>
      <c r="J152" t="s">
        <v>28</v>
      </c>
      <c r="K152">
        <f t="shared" si="43"/>
        <v>142.5</v>
      </c>
      <c r="L152" cm="1">
        <f t="array" ref="L152">STOWA2024_JAARROND_T(A152*60,K152,I152,J152,"")</f>
        <v>34.28574323385044</v>
      </c>
      <c r="M152">
        <f t="shared" si="44"/>
        <v>2.9166642040668857E-2</v>
      </c>
    </row>
    <row r="153" spans="1:13" x14ac:dyDescent="0.3">
      <c r="A153">
        <v>192</v>
      </c>
      <c r="B153">
        <f t="shared" si="41"/>
        <v>7.6032914915821898E-3</v>
      </c>
      <c r="C153">
        <f t="shared" si="37"/>
        <v>7.6032914915821898E-3</v>
      </c>
      <c r="D153" t="s">
        <v>35</v>
      </c>
      <c r="E153" t="s">
        <v>21</v>
      </c>
      <c r="F153">
        <v>1</v>
      </c>
      <c r="G153">
        <f t="shared" si="42"/>
        <v>145</v>
      </c>
      <c r="I153">
        <v>2150</v>
      </c>
      <c r="J153" t="s">
        <v>28</v>
      </c>
      <c r="K153">
        <f t="shared" si="43"/>
        <v>147.5</v>
      </c>
      <c r="L153" cm="1">
        <f t="array" ref="L153">STOWA2024_JAARROND_T(A153*60,K153,I153,J153,"")</f>
        <v>46.374982298024918</v>
      </c>
      <c r="M153">
        <f t="shared" si="44"/>
        <v>2.1563350549086667E-2</v>
      </c>
    </row>
    <row r="154" spans="1:13" x14ac:dyDescent="0.3">
      <c r="A154">
        <v>192</v>
      </c>
      <c r="B154">
        <f t="shared" si="41"/>
        <v>5.6274674578554382E-3</v>
      </c>
      <c r="C154">
        <f t="shared" si="37"/>
        <v>5.6274674578554382E-3</v>
      </c>
      <c r="D154" t="s">
        <v>35</v>
      </c>
      <c r="E154" t="s">
        <v>21</v>
      </c>
      <c r="F154">
        <v>1</v>
      </c>
      <c r="G154">
        <f t="shared" si="42"/>
        <v>150</v>
      </c>
      <c r="I154">
        <v>2150</v>
      </c>
      <c r="J154" t="s">
        <v>28</v>
      </c>
      <c r="K154">
        <f t="shared" si="43"/>
        <v>152.5</v>
      </c>
      <c r="L154" cm="1">
        <f t="array" ref="L154">STOWA2024_JAARROND_T(A154*60,K154,I154,J154,"")</f>
        <v>62.751464369756398</v>
      </c>
      <c r="M154">
        <f t="shared" si="44"/>
        <v>1.5935883091231229E-2</v>
      </c>
    </row>
    <row r="155" spans="1:13" x14ac:dyDescent="0.3">
      <c r="A155">
        <v>192</v>
      </c>
      <c r="B155">
        <f t="shared" si="41"/>
        <v>4.1634651939728342E-3</v>
      </c>
      <c r="C155">
        <f t="shared" si="37"/>
        <v>4.1634651939728342E-3</v>
      </c>
      <c r="D155" t="s">
        <v>35</v>
      </c>
      <c r="E155" t="s">
        <v>21</v>
      </c>
      <c r="F155">
        <v>1</v>
      </c>
      <c r="G155">
        <f t="shared" si="42"/>
        <v>155</v>
      </c>
      <c r="I155">
        <v>2150</v>
      </c>
      <c r="J155" t="s">
        <v>28</v>
      </c>
      <c r="K155">
        <f t="shared" si="43"/>
        <v>157.5</v>
      </c>
      <c r="L155" cm="1">
        <f t="array" ref="L155">STOWA2024_JAARROND_T(A155*60,K155,I155,J155,"")</f>
        <v>84.944317193571919</v>
      </c>
      <c r="M155">
        <f t="shared" si="44"/>
        <v>1.1772417897258395E-2</v>
      </c>
    </row>
    <row r="156" spans="1:13" x14ac:dyDescent="0.3">
      <c r="A156">
        <v>192</v>
      </c>
      <c r="B156" s="1">
        <f>M155</f>
        <v>1.1772417897258395E-2</v>
      </c>
      <c r="C156">
        <f t="shared" si="37"/>
        <v>1.1772417897258395E-2</v>
      </c>
      <c r="D156" t="s">
        <v>35</v>
      </c>
      <c r="E156" t="s">
        <v>21</v>
      </c>
      <c r="F156">
        <v>1</v>
      </c>
      <c r="G156">
        <f t="shared" si="42"/>
        <v>160</v>
      </c>
      <c r="I156">
        <v>2150</v>
      </c>
      <c r="J156" t="s">
        <v>28</v>
      </c>
      <c r="K156" s="1">
        <v>999</v>
      </c>
      <c r="L156" cm="1">
        <f t="array" ref="L156">STOWA2024_JAARROND_T(A156*60,K156,I156,J156,"")</f>
        <v>4624166481064692</v>
      </c>
      <c r="M156">
        <f>1/L156</f>
        <v>2.1625518979363277E-16</v>
      </c>
    </row>
    <row r="157" spans="1:13" x14ac:dyDescent="0.3">
      <c r="A157">
        <v>216</v>
      </c>
      <c r="B157" s="1">
        <f>365.25*24/A157 - M157</f>
        <v>-26.045886792212109</v>
      </c>
      <c r="C157">
        <f>B157</f>
        <v>-26.045886792212109</v>
      </c>
      <c r="D157" t="s">
        <v>35</v>
      </c>
      <c r="E157" t="s">
        <v>21</v>
      </c>
      <c r="F157">
        <v>1</v>
      </c>
      <c r="G157">
        <v>10</v>
      </c>
      <c r="I157">
        <v>2150</v>
      </c>
      <c r="J157" t="s">
        <v>28</v>
      </c>
      <c r="K157" s="1">
        <v>12.5</v>
      </c>
      <c r="L157" cm="1">
        <f t="array" ref="L157">STOWA2024_JAARROND_T(A157*60,K157,I157,J157,"")</f>
        <v>1.5008430206983661E-2</v>
      </c>
      <c r="M157">
        <f>1/L157</f>
        <v>66.629220125545444</v>
      </c>
    </row>
    <row r="158" spans="1:13" x14ac:dyDescent="0.3">
      <c r="A158">
        <v>216</v>
      </c>
      <c r="B158">
        <f t="shared" ref="B158:B162" si="45">M157-M158</f>
        <v>15.737670488813301</v>
      </c>
      <c r="C158">
        <f t="shared" ref="C158:C187" si="46">B158</f>
        <v>15.737670488813301</v>
      </c>
      <c r="D158" t="s">
        <v>35</v>
      </c>
      <c r="E158" t="s">
        <v>21</v>
      </c>
      <c r="F158">
        <v>1</v>
      </c>
      <c r="G158">
        <f t="shared" ref="G158:G162" si="47">G157+5</f>
        <v>15</v>
      </c>
      <c r="I158">
        <v>2150</v>
      </c>
      <c r="J158" t="s">
        <v>28</v>
      </c>
      <c r="K158">
        <f t="shared" ref="K158:K162" si="48">AVERAGE(G158:G159)</f>
        <v>17.5</v>
      </c>
      <c r="L158" cm="1">
        <f t="array" ref="L158">STOWA2024_JAARROND_T(A158*60,K158,I158,J158,"")</f>
        <v>1.9649627632447392E-2</v>
      </c>
      <c r="M158">
        <f t="shared" ref="M158:M162" si="49">1/L158</f>
        <v>50.891549636732144</v>
      </c>
    </row>
    <row r="159" spans="1:13" x14ac:dyDescent="0.3">
      <c r="A159">
        <v>216</v>
      </c>
      <c r="B159">
        <f t="shared" si="45"/>
        <v>12.062808183778046</v>
      </c>
      <c r="C159">
        <f t="shared" si="46"/>
        <v>12.062808183778046</v>
      </c>
      <c r="D159" t="s">
        <v>35</v>
      </c>
      <c r="E159" t="s">
        <v>21</v>
      </c>
      <c r="F159">
        <v>1</v>
      </c>
      <c r="G159">
        <f t="shared" si="47"/>
        <v>20</v>
      </c>
      <c r="I159">
        <v>2150</v>
      </c>
      <c r="J159" t="s">
        <v>28</v>
      </c>
      <c r="K159">
        <f t="shared" si="48"/>
        <v>22.5</v>
      </c>
      <c r="L159" cm="1">
        <f t="array" ref="L159">STOWA2024_JAARROND_T(A159*60,K159,I159,J159,"")</f>
        <v>2.5754118278894664E-2</v>
      </c>
      <c r="M159">
        <f t="shared" si="49"/>
        <v>38.828741452954098</v>
      </c>
    </row>
    <row r="160" spans="1:13" x14ac:dyDescent="0.3">
      <c r="A160">
        <v>216</v>
      </c>
      <c r="B160">
        <f t="shared" si="45"/>
        <v>9.2362850213052674</v>
      </c>
      <c r="C160">
        <f t="shared" si="46"/>
        <v>9.2362850213052674</v>
      </c>
      <c r="D160" t="s">
        <v>35</v>
      </c>
      <c r="E160" t="s">
        <v>21</v>
      </c>
      <c r="F160">
        <v>1</v>
      </c>
      <c r="G160">
        <f t="shared" si="47"/>
        <v>25</v>
      </c>
      <c r="I160">
        <v>2150</v>
      </c>
      <c r="J160" t="s">
        <v>28</v>
      </c>
      <c r="K160">
        <f t="shared" si="48"/>
        <v>27.5</v>
      </c>
      <c r="L160" cm="1">
        <f t="array" ref="L160">STOWA2024_JAARROND_T(A160*60,K160,I160,J160,"")</f>
        <v>3.3792395785383678E-2</v>
      </c>
      <c r="M160">
        <f t="shared" si="49"/>
        <v>29.592456431648831</v>
      </c>
    </row>
    <row r="161" spans="1:13" x14ac:dyDescent="0.3">
      <c r="A161">
        <v>216</v>
      </c>
      <c r="B161">
        <f t="shared" si="45"/>
        <v>7.0647272500080476</v>
      </c>
      <c r="C161">
        <f t="shared" si="46"/>
        <v>7.0647272500080476</v>
      </c>
      <c r="D161" t="s">
        <v>35</v>
      </c>
      <c r="E161" t="s">
        <v>21</v>
      </c>
      <c r="F161">
        <v>1</v>
      </c>
      <c r="G161">
        <f t="shared" si="47"/>
        <v>30</v>
      </c>
      <c r="I161">
        <v>2150</v>
      </c>
      <c r="J161" t="s">
        <v>28</v>
      </c>
      <c r="K161">
        <f t="shared" si="48"/>
        <v>32.5</v>
      </c>
      <c r="L161" cm="1">
        <f t="array" ref="L161">STOWA2024_JAARROND_T(A161*60,K161,I161,J161,"")</f>
        <v>4.4389738172765363E-2</v>
      </c>
      <c r="M161">
        <f t="shared" si="49"/>
        <v>22.527729181640783</v>
      </c>
    </row>
    <row r="162" spans="1:13" x14ac:dyDescent="0.3">
      <c r="A162">
        <v>216</v>
      </c>
      <c r="B162">
        <f t="shared" si="45"/>
        <v>5.3977860805855826</v>
      </c>
      <c r="C162">
        <f t="shared" si="46"/>
        <v>5.3977860805855826</v>
      </c>
      <c r="D162" t="s">
        <v>35</v>
      </c>
      <c r="E162" t="s">
        <v>21</v>
      </c>
      <c r="F162">
        <v>1</v>
      </c>
      <c r="G162">
        <f t="shared" si="47"/>
        <v>35</v>
      </c>
      <c r="I162">
        <v>2150</v>
      </c>
      <c r="J162" t="s">
        <v>28</v>
      </c>
      <c r="K162">
        <f t="shared" si="48"/>
        <v>37.5</v>
      </c>
      <c r="L162" cm="1">
        <f t="array" ref="L162">STOWA2024_JAARROND_T(A162*60,K162,I162,J162,"")</f>
        <v>5.8377310076318953E-2</v>
      </c>
      <c r="M162">
        <f t="shared" si="49"/>
        <v>17.129943101055201</v>
      </c>
    </row>
    <row r="163" spans="1:13" x14ac:dyDescent="0.3">
      <c r="A163">
        <v>216</v>
      </c>
      <c r="B163">
        <f>M162-M163</f>
        <v>4.1191103097771009</v>
      </c>
      <c r="C163">
        <f t="shared" si="46"/>
        <v>4.1191103097771009</v>
      </c>
      <c r="D163" t="s">
        <v>35</v>
      </c>
      <c r="E163" t="s">
        <v>21</v>
      </c>
      <c r="F163">
        <v>1</v>
      </c>
      <c r="G163">
        <f>G162+5</f>
        <v>40</v>
      </c>
      <c r="I163">
        <v>2150</v>
      </c>
      <c r="J163" t="s">
        <v>28</v>
      </c>
      <c r="K163">
        <f>AVERAGE(G163:G164)</f>
        <v>42.5</v>
      </c>
      <c r="L163" cm="1">
        <f t="array" ref="L163">STOWA2024_JAARROND_T(A163*60,K163,I163,J163,"")</f>
        <v>7.6859030935387693E-2</v>
      </c>
      <c r="M163">
        <f>1/L163</f>
        <v>13.0108327912781</v>
      </c>
    </row>
    <row r="164" spans="1:13" x14ac:dyDescent="0.3">
      <c r="A164">
        <v>216</v>
      </c>
      <c r="B164">
        <f t="shared" ref="B164:B186" si="50">M163-M164</f>
        <v>3.1399961014229198</v>
      </c>
      <c r="C164">
        <f t="shared" si="46"/>
        <v>3.1399961014229198</v>
      </c>
      <c r="D164" t="s">
        <v>35</v>
      </c>
      <c r="E164" t="s">
        <v>21</v>
      </c>
      <c r="F164">
        <v>1</v>
      </c>
      <c r="G164">
        <f t="shared" ref="G164:G187" si="51">G163+5</f>
        <v>45</v>
      </c>
      <c r="I164">
        <v>2150</v>
      </c>
      <c r="J164" t="s">
        <v>28</v>
      </c>
      <c r="K164">
        <f t="shared" ref="K164:K186" si="52">AVERAGE(G164:G165)</f>
        <v>47.5</v>
      </c>
      <c r="L164" cm="1">
        <f t="array" ref="L164">STOWA2024_JAARROND_T(A164*60,K164,I164,J164,"")</f>
        <v>0.10130853456706025</v>
      </c>
      <c r="M164">
        <f t="shared" ref="M164:M186" si="53">1/L164</f>
        <v>9.8708366898551798</v>
      </c>
    </row>
    <row r="165" spans="1:13" x14ac:dyDescent="0.3">
      <c r="A165">
        <v>216</v>
      </c>
      <c r="B165">
        <f t="shared" si="50"/>
        <v>2.3908959679082091</v>
      </c>
      <c r="C165">
        <f t="shared" si="46"/>
        <v>2.3908959679082091</v>
      </c>
      <c r="D165" t="s">
        <v>35</v>
      </c>
      <c r="E165" t="s">
        <v>21</v>
      </c>
      <c r="F165">
        <v>1</v>
      </c>
      <c r="G165">
        <f t="shared" si="51"/>
        <v>50</v>
      </c>
      <c r="I165">
        <v>2150</v>
      </c>
      <c r="J165" t="s">
        <v>28</v>
      </c>
      <c r="K165">
        <f t="shared" si="52"/>
        <v>52.5</v>
      </c>
      <c r="L165" cm="1">
        <f t="array" ref="L165">STOWA2024_JAARROND_T(A165*60,K165,I165,J165,"")</f>
        <v>0.13369089905564221</v>
      </c>
      <c r="M165">
        <f t="shared" si="53"/>
        <v>7.4799407219469707</v>
      </c>
    </row>
    <row r="166" spans="1:13" x14ac:dyDescent="0.3">
      <c r="A166">
        <v>216</v>
      </c>
      <c r="B166">
        <f t="shared" si="50"/>
        <v>1.818478677322604</v>
      </c>
      <c r="C166">
        <f t="shared" si="46"/>
        <v>1.818478677322604</v>
      </c>
      <c r="D166" t="s">
        <v>35</v>
      </c>
      <c r="E166" t="s">
        <v>21</v>
      </c>
      <c r="F166">
        <v>1</v>
      </c>
      <c r="G166">
        <f t="shared" si="51"/>
        <v>55</v>
      </c>
      <c r="I166">
        <v>2150</v>
      </c>
      <c r="J166" t="s">
        <v>28</v>
      </c>
      <c r="K166">
        <f t="shared" si="52"/>
        <v>57.5</v>
      </c>
      <c r="L166" cm="1">
        <f t="array" ref="L166">STOWA2024_JAARROND_T(A166*60,K166,I166,J166,"")</f>
        <v>0.1766328188934011</v>
      </c>
      <c r="M166">
        <f t="shared" si="53"/>
        <v>5.6614620446243666</v>
      </c>
    </row>
    <row r="167" spans="1:13" x14ac:dyDescent="0.3">
      <c r="A167">
        <v>216</v>
      </c>
      <c r="B167">
        <f t="shared" si="50"/>
        <v>1.3814376506956361</v>
      </c>
      <c r="C167">
        <f t="shared" si="46"/>
        <v>1.3814376506956361</v>
      </c>
      <c r="D167" t="s">
        <v>35</v>
      </c>
      <c r="E167" t="s">
        <v>21</v>
      </c>
      <c r="F167">
        <v>1</v>
      </c>
      <c r="G167">
        <f t="shared" si="51"/>
        <v>60</v>
      </c>
      <c r="I167">
        <v>2150</v>
      </c>
      <c r="J167" t="s">
        <v>28</v>
      </c>
      <c r="K167">
        <f t="shared" si="52"/>
        <v>62.5</v>
      </c>
      <c r="L167" cm="1">
        <f t="array" ref="L167">STOWA2024_JAARROND_T(A167*60,K167,I167,J167,"")</f>
        <v>0.2336435281580434</v>
      </c>
      <c r="M167">
        <f t="shared" si="53"/>
        <v>4.2800243939287306</v>
      </c>
    </row>
    <row r="168" spans="1:13" x14ac:dyDescent="0.3">
      <c r="A168">
        <v>216</v>
      </c>
      <c r="B168">
        <f t="shared" si="50"/>
        <v>1.0481649749001076</v>
      </c>
      <c r="C168">
        <f t="shared" si="46"/>
        <v>1.0481649749001076</v>
      </c>
      <c r="D168" t="s">
        <v>35</v>
      </c>
      <c r="E168" t="s">
        <v>21</v>
      </c>
      <c r="F168">
        <v>1</v>
      </c>
      <c r="G168">
        <f t="shared" si="51"/>
        <v>65</v>
      </c>
      <c r="I168">
        <v>2150</v>
      </c>
      <c r="J168" t="s">
        <v>28</v>
      </c>
      <c r="K168">
        <f t="shared" si="52"/>
        <v>67.5</v>
      </c>
      <c r="L168" cm="1">
        <f t="array" ref="L168">STOWA2024_JAARROND_T(A168*60,K168,I168,J168,"")</f>
        <v>0.30941939928208972</v>
      </c>
      <c r="M168">
        <f t="shared" si="53"/>
        <v>3.2318594190286229</v>
      </c>
    </row>
    <row r="169" spans="1:13" x14ac:dyDescent="0.3">
      <c r="A169">
        <v>216</v>
      </c>
      <c r="B169">
        <f t="shared" si="50"/>
        <v>0.79445309009334597</v>
      </c>
      <c r="C169">
        <f t="shared" si="46"/>
        <v>0.79445309009334597</v>
      </c>
      <c r="D169" t="s">
        <v>35</v>
      </c>
      <c r="E169" t="s">
        <v>21</v>
      </c>
      <c r="F169">
        <v>1</v>
      </c>
      <c r="G169">
        <f t="shared" si="51"/>
        <v>70</v>
      </c>
      <c r="I169">
        <v>2150</v>
      </c>
      <c r="J169" t="s">
        <v>28</v>
      </c>
      <c r="K169">
        <f t="shared" si="52"/>
        <v>72.5</v>
      </c>
      <c r="L169" cm="1">
        <f t="array" ref="L169">STOWA2024_JAARROND_T(A169*60,K169,I169,J169,"")</f>
        <v>0.41027217666938048</v>
      </c>
      <c r="M169">
        <f t="shared" si="53"/>
        <v>2.437406328935277</v>
      </c>
    </row>
    <row r="170" spans="1:13" x14ac:dyDescent="0.3">
      <c r="A170">
        <v>216</v>
      </c>
      <c r="B170">
        <f t="shared" si="50"/>
        <v>0.60135817585377316</v>
      </c>
      <c r="C170">
        <f t="shared" si="46"/>
        <v>0.60135817585377316</v>
      </c>
      <c r="D170" t="s">
        <v>35</v>
      </c>
      <c r="E170" t="s">
        <v>21</v>
      </c>
      <c r="F170">
        <v>1</v>
      </c>
      <c r="G170">
        <f t="shared" si="51"/>
        <v>75</v>
      </c>
      <c r="I170">
        <v>2150</v>
      </c>
      <c r="J170" t="s">
        <v>28</v>
      </c>
      <c r="K170">
        <f t="shared" si="52"/>
        <v>77.5</v>
      </c>
      <c r="L170" cm="1">
        <f t="array" ref="L170">STOWA2024_JAARROND_T(A170*60,K170,I170,J170,"")</f>
        <v>0.54464802479263141</v>
      </c>
      <c r="M170">
        <f t="shared" si="53"/>
        <v>1.8360481530815038</v>
      </c>
    </row>
    <row r="171" spans="1:13" x14ac:dyDescent="0.3">
      <c r="A171">
        <v>216</v>
      </c>
      <c r="B171">
        <f t="shared" si="50"/>
        <v>0.45469345041498554</v>
      </c>
      <c r="C171">
        <f t="shared" si="46"/>
        <v>0.45469345041498554</v>
      </c>
      <c r="D171" t="s">
        <v>35</v>
      </c>
      <c r="E171" t="s">
        <v>21</v>
      </c>
      <c r="F171">
        <v>1</v>
      </c>
      <c r="G171">
        <f t="shared" si="51"/>
        <v>80</v>
      </c>
      <c r="I171">
        <v>2150</v>
      </c>
      <c r="J171" t="s">
        <v>28</v>
      </c>
      <c r="K171">
        <f t="shared" si="52"/>
        <v>82.5</v>
      </c>
      <c r="L171" cm="1">
        <f t="array" ref="L171">STOWA2024_JAARROND_T(A171*60,K171,I171,J171,"")</f>
        <v>0.72392702473132742</v>
      </c>
      <c r="M171">
        <f t="shared" si="53"/>
        <v>1.3813547026665183</v>
      </c>
    </row>
    <row r="172" spans="1:13" x14ac:dyDescent="0.3">
      <c r="A172">
        <v>216</v>
      </c>
      <c r="B172">
        <f t="shared" si="50"/>
        <v>0.34337922205820393</v>
      </c>
      <c r="C172">
        <f t="shared" si="46"/>
        <v>0.34337922205820393</v>
      </c>
      <c r="D172" t="s">
        <v>35</v>
      </c>
      <c r="E172" t="s">
        <v>21</v>
      </c>
      <c r="F172">
        <v>1</v>
      </c>
      <c r="G172">
        <f t="shared" si="51"/>
        <v>85</v>
      </c>
      <c r="I172">
        <v>2150</v>
      </c>
      <c r="J172" t="s">
        <v>28</v>
      </c>
      <c r="K172">
        <f t="shared" si="52"/>
        <v>87.5</v>
      </c>
      <c r="L172" cm="1">
        <f t="array" ref="L172">STOWA2024_JAARROND_T(A172*60,K172,I172,J172,"")</f>
        <v>0.96341389433779445</v>
      </c>
      <c r="M172">
        <f t="shared" si="53"/>
        <v>1.0379754806083143</v>
      </c>
    </row>
    <row r="173" spans="1:13" x14ac:dyDescent="0.3">
      <c r="A173">
        <v>216</v>
      </c>
      <c r="B173">
        <f t="shared" si="50"/>
        <v>0.25891136541513271</v>
      </c>
      <c r="C173">
        <f t="shared" si="46"/>
        <v>0.25891136541513271</v>
      </c>
      <c r="D173" t="s">
        <v>35</v>
      </c>
      <c r="E173" t="s">
        <v>21</v>
      </c>
      <c r="F173">
        <v>1</v>
      </c>
      <c r="G173">
        <f t="shared" si="51"/>
        <v>90</v>
      </c>
      <c r="I173">
        <v>2150</v>
      </c>
      <c r="J173" t="s">
        <v>28</v>
      </c>
      <c r="K173">
        <f t="shared" si="52"/>
        <v>92.5</v>
      </c>
      <c r="L173" cm="1">
        <f t="array" ref="L173">STOWA2024_JAARROND_T(A173*60,K173,I173,J173,"")</f>
        <v>1.2835914021685284</v>
      </c>
      <c r="M173">
        <f t="shared" si="53"/>
        <v>0.77906411519318164</v>
      </c>
    </row>
    <row r="174" spans="1:13" x14ac:dyDescent="0.3">
      <c r="A174">
        <v>216</v>
      </c>
      <c r="B174">
        <f t="shared" si="50"/>
        <v>0.19512110735186861</v>
      </c>
      <c r="C174">
        <f t="shared" si="46"/>
        <v>0.19512110735186861</v>
      </c>
      <c r="D174" t="s">
        <v>35</v>
      </c>
      <c r="E174" t="s">
        <v>21</v>
      </c>
      <c r="F174">
        <v>1</v>
      </c>
      <c r="G174">
        <f t="shared" si="51"/>
        <v>95</v>
      </c>
      <c r="I174">
        <v>2150</v>
      </c>
      <c r="J174" t="s">
        <v>28</v>
      </c>
      <c r="K174">
        <f t="shared" si="52"/>
        <v>97.5</v>
      </c>
      <c r="L174" cm="1">
        <f t="array" ref="L174">STOWA2024_JAARROND_T(A174*60,K174,I174,J174,"")</f>
        <v>1.7124958884202459</v>
      </c>
      <c r="M174">
        <f t="shared" si="53"/>
        <v>0.58394300784131303</v>
      </c>
    </row>
    <row r="175" spans="1:13" x14ac:dyDescent="0.3">
      <c r="A175">
        <v>216</v>
      </c>
      <c r="B175">
        <f t="shared" si="50"/>
        <v>0.14680345838016029</v>
      </c>
      <c r="C175">
        <f t="shared" si="46"/>
        <v>0.14680345838016029</v>
      </c>
      <c r="D175" t="s">
        <v>35</v>
      </c>
      <c r="E175" t="s">
        <v>21</v>
      </c>
      <c r="F175">
        <v>1</v>
      </c>
      <c r="G175">
        <f t="shared" si="51"/>
        <v>100</v>
      </c>
      <c r="I175">
        <v>2150</v>
      </c>
      <c r="J175" t="s">
        <v>28</v>
      </c>
      <c r="K175">
        <f t="shared" si="52"/>
        <v>102.5</v>
      </c>
      <c r="L175" cm="1">
        <f t="array" ref="L175">STOWA2024_JAARROND_T(A175*60,K175,I175,J175,"")</f>
        <v>2.2875990086750706</v>
      </c>
      <c r="M175">
        <f t="shared" si="53"/>
        <v>0.43713954946115274</v>
      </c>
    </row>
    <row r="176" spans="1:13" x14ac:dyDescent="0.3">
      <c r="A176">
        <v>216</v>
      </c>
      <c r="B176">
        <f t="shared" si="50"/>
        <v>0.11031361077674579</v>
      </c>
      <c r="C176">
        <f t="shared" si="46"/>
        <v>0.11031361077674579</v>
      </c>
      <c r="D176" t="s">
        <v>35</v>
      </c>
      <c r="E176" t="s">
        <v>21</v>
      </c>
      <c r="F176">
        <v>1</v>
      </c>
      <c r="G176">
        <f t="shared" si="51"/>
        <v>105</v>
      </c>
      <c r="I176">
        <v>2150</v>
      </c>
      <c r="J176" t="s">
        <v>28</v>
      </c>
      <c r="K176">
        <f t="shared" si="52"/>
        <v>107.5</v>
      </c>
      <c r="L176" cm="1">
        <f t="array" ref="L176">STOWA2024_JAARROND_T(A176*60,K176,I176,J176,"")</f>
        <v>3.0597326638924773</v>
      </c>
      <c r="M176">
        <f t="shared" si="53"/>
        <v>0.32682593868440696</v>
      </c>
    </row>
    <row r="177" spans="1:13" x14ac:dyDescent="0.3">
      <c r="A177">
        <v>216</v>
      </c>
      <c r="B177">
        <f t="shared" si="50"/>
        <v>8.2792921781371764E-2</v>
      </c>
      <c r="C177">
        <f t="shared" si="46"/>
        <v>8.2792921781371764E-2</v>
      </c>
      <c r="D177" t="s">
        <v>35</v>
      </c>
      <c r="E177" t="s">
        <v>21</v>
      </c>
      <c r="F177">
        <v>1</v>
      </c>
      <c r="G177">
        <f t="shared" si="51"/>
        <v>110</v>
      </c>
      <c r="I177">
        <v>2150</v>
      </c>
      <c r="J177" t="s">
        <v>28</v>
      </c>
      <c r="K177">
        <f t="shared" si="52"/>
        <v>112.5</v>
      </c>
      <c r="L177" cm="1">
        <f t="array" ref="L177">STOWA2024_JAARROND_T(A177*60,K177,I177,J177,"")</f>
        <v>4.0978061603743683</v>
      </c>
      <c r="M177">
        <f t="shared" si="53"/>
        <v>0.24403301690303519</v>
      </c>
    </row>
    <row r="178" spans="1:13" x14ac:dyDescent="0.3">
      <c r="A178">
        <v>216</v>
      </c>
      <c r="B178">
        <f t="shared" si="50"/>
        <v>6.2055111823493186E-2</v>
      </c>
      <c r="C178">
        <f t="shared" si="46"/>
        <v>6.2055111823493186E-2</v>
      </c>
      <c r="D178" t="s">
        <v>35</v>
      </c>
      <c r="E178" t="s">
        <v>21</v>
      </c>
      <c r="F178">
        <v>1</v>
      </c>
      <c r="G178">
        <f t="shared" si="51"/>
        <v>115</v>
      </c>
      <c r="I178">
        <v>2150</v>
      </c>
      <c r="J178" t="s">
        <v>28</v>
      </c>
      <c r="K178">
        <f t="shared" si="52"/>
        <v>117.5</v>
      </c>
      <c r="L178" cm="1">
        <f t="array" ref="L178">STOWA2024_JAARROND_T(A178*60,K178,I178,J178,"")</f>
        <v>5.4951726120976225</v>
      </c>
      <c r="M178">
        <f t="shared" si="53"/>
        <v>0.18197790507954201</v>
      </c>
    </row>
    <row r="179" spans="1:13" x14ac:dyDescent="0.3">
      <c r="A179">
        <v>216</v>
      </c>
      <c r="B179">
        <f t="shared" si="50"/>
        <v>4.6453217283172921E-2</v>
      </c>
      <c r="C179">
        <f t="shared" si="46"/>
        <v>4.6453217283172921E-2</v>
      </c>
      <c r="D179" t="s">
        <v>35</v>
      </c>
      <c r="E179" t="s">
        <v>21</v>
      </c>
      <c r="F179">
        <v>1</v>
      </c>
      <c r="G179">
        <f t="shared" si="51"/>
        <v>120</v>
      </c>
      <c r="I179">
        <v>2150</v>
      </c>
      <c r="J179" t="s">
        <v>28</v>
      </c>
      <c r="K179">
        <f t="shared" si="52"/>
        <v>122.5</v>
      </c>
      <c r="L179" cm="1">
        <f t="array" ref="L179">STOWA2024_JAARROND_T(A179*60,K179,I179,J179,"")</f>
        <v>7.3787294127733931</v>
      </c>
      <c r="M179">
        <f t="shared" si="53"/>
        <v>0.13552468779636909</v>
      </c>
    </row>
    <row r="180" spans="1:13" x14ac:dyDescent="0.3">
      <c r="A180">
        <v>216</v>
      </c>
      <c r="B180">
        <f t="shared" si="50"/>
        <v>3.4728797312564383E-2</v>
      </c>
      <c r="C180">
        <f t="shared" si="46"/>
        <v>3.4728797312564383E-2</v>
      </c>
      <c r="D180" t="s">
        <v>35</v>
      </c>
      <c r="E180" t="s">
        <v>21</v>
      </c>
      <c r="F180">
        <v>1</v>
      </c>
      <c r="G180">
        <f t="shared" si="51"/>
        <v>125</v>
      </c>
      <c r="I180">
        <v>2150</v>
      </c>
      <c r="J180" t="s">
        <v>28</v>
      </c>
      <c r="K180">
        <f t="shared" si="52"/>
        <v>127.5</v>
      </c>
      <c r="L180" cm="1">
        <f t="array" ref="L180">STOWA2024_JAARROND_T(A180*60,K180,I180,J180,"")</f>
        <v>9.9210393915878363</v>
      </c>
      <c r="M180">
        <f t="shared" si="53"/>
        <v>0.1007958904838047</v>
      </c>
    </row>
    <row r="181" spans="1:13" x14ac:dyDescent="0.3">
      <c r="A181">
        <v>216</v>
      </c>
      <c r="B181">
        <f t="shared" si="50"/>
        <v>2.5929523041032465E-2</v>
      </c>
      <c r="C181">
        <f t="shared" si="46"/>
        <v>2.5929523041032465E-2</v>
      </c>
      <c r="D181" t="s">
        <v>35</v>
      </c>
      <c r="E181" t="s">
        <v>21</v>
      </c>
      <c r="F181">
        <v>1</v>
      </c>
      <c r="G181">
        <f t="shared" si="51"/>
        <v>130</v>
      </c>
      <c r="I181">
        <v>2150</v>
      </c>
      <c r="J181" t="s">
        <v>28</v>
      </c>
      <c r="K181">
        <f t="shared" si="52"/>
        <v>132.5</v>
      </c>
      <c r="L181" cm="1">
        <f t="array" ref="L181">STOWA2024_JAARROND_T(A181*60,K181,I181,J181,"")</f>
        <v>13.357132637220563</v>
      </c>
      <c r="M181">
        <f t="shared" si="53"/>
        <v>7.4866367442772239E-2</v>
      </c>
    </row>
    <row r="182" spans="1:13" x14ac:dyDescent="0.3">
      <c r="A182">
        <v>216</v>
      </c>
      <c r="B182">
        <f t="shared" si="50"/>
        <v>1.9334529954112799E-2</v>
      </c>
      <c r="C182">
        <f t="shared" si="46"/>
        <v>1.9334529954112799E-2</v>
      </c>
      <c r="D182" t="s">
        <v>35</v>
      </c>
      <c r="E182" t="s">
        <v>21</v>
      </c>
      <c r="F182">
        <v>1</v>
      </c>
      <c r="G182">
        <f t="shared" si="51"/>
        <v>135</v>
      </c>
      <c r="I182">
        <v>2150</v>
      </c>
      <c r="J182" t="s">
        <v>28</v>
      </c>
      <c r="K182">
        <f t="shared" si="52"/>
        <v>137.5</v>
      </c>
      <c r="L182" cm="1">
        <f t="array" ref="L182">STOWA2024_JAARROND_T(A182*60,K182,I182,J182,"")</f>
        <v>18.007687935847922</v>
      </c>
      <c r="M182">
        <f t="shared" si="53"/>
        <v>5.553183748865944E-2</v>
      </c>
    </row>
    <row r="183" spans="1:13" x14ac:dyDescent="0.3">
      <c r="A183">
        <v>216</v>
      </c>
      <c r="B183">
        <f t="shared" si="50"/>
        <v>1.4397046838360399E-2</v>
      </c>
      <c r="C183">
        <f t="shared" si="46"/>
        <v>1.4397046838360399E-2</v>
      </c>
      <c r="D183" t="s">
        <v>35</v>
      </c>
      <c r="E183" t="s">
        <v>21</v>
      </c>
      <c r="F183">
        <v>1</v>
      </c>
      <c r="G183">
        <f t="shared" si="51"/>
        <v>140</v>
      </c>
      <c r="I183">
        <v>2150</v>
      </c>
      <c r="J183" t="s">
        <v>28</v>
      </c>
      <c r="K183">
        <f t="shared" si="52"/>
        <v>142.5</v>
      </c>
      <c r="L183" cm="1">
        <f t="array" ref="L183">STOWA2024_JAARROND_T(A183*60,K183,I183,J183,"")</f>
        <v>24.310321851430892</v>
      </c>
      <c r="M183">
        <f t="shared" si="53"/>
        <v>4.1134790650299041E-2</v>
      </c>
    </row>
    <row r="184" spans="1:13" x14ac:dyDescent="0.3">
      <c r="A184">
        <v>216</v>
      </c>
      <c r="B184">
        <f t="shared" si="50"/>
        <v>1.0706319178048904E-2</v>
      </c>
      <c r="C184">
        <f t="shared" si="46"/>
        <v>1.0706319178048904E-2</v>
      </c>
      <c r="D184" t="s">
        <v>35</v>
      </c>
      <c r="E184" t="s">
        <v>21</v>
      </c>
      <c r="F184">
        <v>1</v>
      </c>
      <c r="G184">
        <f t="shared" si="51"/>
        <v>145</v>
      </c>
      <c r="I184">
        <v>2150</v>
      </c>
      <c r="J184" t="s">
        <v>28</v>
      </c>
      <c r="K184">
        <f t="shared" si="52"/>
        <v>147.5</v>
      </c>
      <c r="L184" cm="1">
        <f t="array" ref="L184">STOWA2024_JAARROND_T(A184*60,K184,I184,J184,"")</f>
        <v>32.863957721700558</v>
      </c>
      <c r="M184">
        <f t="shared" si="53"/>
        <v>3.0428471472250137E-2</v>
      </c>
    </row>
    <row r="185" spans="1:13" x14ac:dyDescent="0.3">
      <c r="A185">
        <v>216</v>
      </c>
      <c r="B185">
        <f t="shared" si="50"/>
        <v>7.9509143748542656E-3</v>
      </c>
      <c r="C185">
        <f t="shared" si="46"/>
        <v>7.9509143748542656E-3</v>
      </c>
      <c r="D185" t="s">
        <v>35</v>
      </c>
      <c r="E185" t="s">
        <v>21</v>
      </c>
      <c r="F185">
        <v>1</v>
      </c>
      <c r="G185">
        <f t="shared" si="51"/>
        <v>150</v>
      </c>
      <c r="I185">
        <v>2150</v>
      </c>
      <c r="J185" t="s">
        <v>28</v>
      </c>
      <c r="K185">
        <f t="shared" si="52"/>
        <v>152.5</v>
      </c>
      <c r="L185" cm="1">
        <f t="array" ref="L185">STOWA2024_JAARROND_T(A185*60,K185,I185,J185,"")</f>
        <v>44.488820367221074</v>
      </c>
      <c r="M185">
        <f t="shared" si="53"/>
        <v>2.2477557097395871E-2</v>
      </c>
    </row>
    <row r="186" spans="1:13" x14ac:dyDescent="0.3">
      <c r="A186">
        <v>216</v>
      </c>
      <c r="B186">
        <f t="shared" si="50"/>
        <v>5.8966591464175849E-3</v>
      </c>
      <c r="C186">
        <f t="shared" si="46"/>
        <v>5.8966591464175849E-3</v>
      </c>
      <c r="D186" t="s">
        <v>35</v>
      </c>
      <c r="E186" t="s">
        <v>21</v>
      </c>
      <c r="F186">
        <v>1</v>
      </c>
      <c r="G186">
        <f t="shared" si="51"/>
        <v>155</v>
      </c>
      <c r="I186">
        <v>2150</v>
      </c>
      <c r="J186" t="s">
        <v>28</v>
      </c>
      <c r="K186">
        <f t="shared" si="52"/>
        <v>157.5</v>
      </c>
      <c r="L186" cm="1">
        <f t="array" ref="L186">STOWA2024_JAARROND_T(A186*60,K186,I186,J186,"")</f>
        <v>60.310364550612242</v>
      </c>
      <c r="M186">
        <f t="shared" si="53"/>
        <v>1.6580897950978286E-2</v>
      </c>
    </row>
    <row r="187" spans="1:13" x14ac:dyDescent="0.3">
      <c r="A187">
        <v>216</v>
      </c>
      <c r="B187" s="1">
        <f>M186</f>
        <v>1.6580897950978286E-2</v>
      </c>
      <c r="C187">
        <f t="shared" si="46"/>
        <v>1.6580897950978286E-2</v>
      </c>
      <c r="D187" t="s">
        <v>35</v>
      </c>
      <c r="E187" t="s">
        <v>21</v>
      </c>
      <c r="F187">
        <v>1</v>
      </c>
      <c r="G187">
        <f t="shared" si="51"/>
        <v>160</v>
      </c>
      <c r="I187">
        <v>2150</v>
      </c>
      <c r="J187" t="s">
        <v>28</v>
      </c>
      <c r="K187" s="1">
        <v>999</v>
      </c>
      <c r="L187" cm="1">
        <f t="array" ref="L187">STOWA2024_JAARROND_T(A187*60,K187,I187,J187,"")</f>
        <v>1.6467090814841914E+16</v>
      </c>
      <c r="M187">
        <f>1/L187</f>
        <v>6.0727180729378888E-17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M187"/>
  <sheetViews>
    <sheetView topLeftCell="A4" workbookViewId="0">
      <selection activeCell="K32" sqref="K32:K3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725.5364978752981</v>
      </c>
      <c r="C2">
        <f>B2</f>
        <v>725.5364978752981</v>
      </c>
      <c r="D2" t="s">
        <v>35</v>
      </c>
      <c r="E2" t="s">
        <v>19</v>
      </c>
      <c r="F2">
        <v>1</v>
      </c>
      <c r="G2">
        <v>10</v>
      </c>
      <c r="I2">
        <v>2150</v>
      </c>
      <c r="J2" t="s">
        <v>28</v>
      </c>
      <c r="K2" s="1">
        <v>12.5</v>
      </c>
      <c r="L2" cm="1">
        <f t="array" ref="L2">STOWA2024_NDJF_T(A2*60,K2,I2,J2,"")</f>
        <v>0.20147065013295637</v>
      </c>
      <c r="M2">
        <f>1/L2</f>
        <v>4.9635021247018898</v>
      </c>
    </row>
    <row r="3" spans="1:13" x14ac:dyDescent="0.3">
      <c r="A3">
        <v>12</v>
      </c>
      <c r="B3">
        <f t="shared" ref="B3:B7" si="0">M2-M3</f>
        <v>2.9341805630486868</v>
      </c>
      <c r="C3">
        <f t="shared" ref="C3:C32" si="1">B3</f>
        <v>2.9341805630486868</v>
      </c>
      <c r="D3" t="s">
        <v>35</v>
      </c>
      <c r="E3" t="s">
        <v>19</v>
      </c>
      <c r="F3">
        <v>1</v>
      </c>
      <c r="G3">
        <f t="shared" ref="G3:G7" si="2">G2+5</f>
        <v>15</v>
      </c>
      <c r="I3">
        <v>2150</v>
      </c>
      <c r="J3" t="s">
        <v>28</v>
      </c>
      <c r="K3">
        <f t="shared" ref="K3:K7" si="3">AVERAGE(G3:G4)</f>
        <v>17.5</v>
      </c>
      <c r="L3" cm="1">
        <f t="array" ref="L3">STOWA2024_NDJF_T(A3*60,K3,I3,J3,"")</f>
        <v>0.49277552601636088</v>
      </c>
      <c r="M3">
        <f t="shared" ref="M3:M7" si="4">1/L3</f>
        <v>2.029321561653203</v>
      </c>
    </row>
    <row r="4" spans="1:13" x14ac:dyDescent="0.3">
      <c r="A4">
        <v>12</v>
      </c>
      <c r="B4">
        <f t="shared" si="0"/>
        <v>1.1803035130316752</v>
      </c>
      <c r="C4">
        <f t="shared" si="1"/>
        <v>1.1803035130316752</v>
      </c>
      <c r="D4" t="s">
        <v>35</v>
      </c>
      <c r="E4" t="s">
        <v>19</v>
      </c>
      <c r="F4">
        <v>1</v>
      </c>
      <c r="G4">
        <f t="shared" si="2"/>
        <v>20</v>
      </c>
      <c r="I4">
        <v>2150</v>
      </c>
      <c r="J4" t="s">
        <v>28</v>
      </c>
      <c r="K4">
        <f t="shared" si="3"/>
        <v>22.5</v>
      </c>
      <c r="L4" cm="1">
        <f t="array" ref="L4">STOWA2024_NDJF_T(A4*60,K4,I4,J4,"")</f>
        <v>1.1778312623902494</v>
      </c>
      <c r="M4">
        <f t="shared" si="4"/>
        <v>0.84901804862152763</v>
      </c>
    </row>
    <row r="5" spans="1:13" x14ac:dyDescent="0.3">
      <c r="A5">
        <v>12</v>
      </c>
      <c r="B5">
        <f t="shared" si="0"/>
        <v>0.48594093858356979</v>
      </c>
      <c r="C5">
        <f t="shared" si="1"/>
        <v>0.48594093858356979</v>
      </c>
      <c r="D5" t="s">
        <v>35</v>
      </c>
      <c r="E5" t="s">
        <v>19</v>
      </c>
      <c r="F5">
        <v>1</v>
      </c>
      <c r="G5">
        <f t="shared" si="2"/>
        <v>25</v>
      </c>
      <c r="I5">
        <v>2150</v>
      </c>
      <c r="J5" t="s">
        <v>28</v>
      </c>
      <c r="K5">
        <f t="shared" si="3"/>
        <v>27.5</v>
      </c>
      <c r="L5" cm="1">
        <f t="array" ref="L5">STOWA2024_NDJF_T(A5*60,K5,I5,J5,"")</f>
        <v>2.7542358698829985</v>
      </c>
      <c r="M5">
        <f t="shared" si="4"/>
        <v>0.36307711003795784</v>
      </c>
    </row>
    <row r="6" spans="1:13" x14ac:dyDescent="0.3">
      <c r="A6">
        <v>12</v>
      </c>
      <c r="B6">
        <f t="shared" si="0"/>
        <v>0.20454067437888007</v>
      </c>
      <c r="C6">
        <f t="shared" si="1"/>
        <v>0.20454067437888007</v>
      </c>
      <c r="D6" t="s">
        <v>35</v>
      </c>
      <c r="E6" t="s">
        <v>19</v>
      </c>
      <c r="F6">
        <v>1</v>
      </c>
      <c r="G6">
        <f t="shared" si="2"/>
        <v>30</v>
      </c>
      <c r="I6">
        <v>2150</v>
      </c>
      <c r="J6" t="s">
        <v>28</v>
      </c>
      <c r="K6">
        <f t="shared" si="3"/>
        <v>32.5</v>
      </c>
      <c r="L6" cm="1">
        <f t="array" ref="L6">STOWA2024_NDJF_T(A6*60,K6,I6,J6,"")</f>
        <v>6.3076982640787671</v>
      </c>
      <c r="M6">
        <f t="shared" si="4"/>
        <v>0.15853643565907777</v>
      </c>
    </row>
    <row r="7" spans="1:13" x14ac:dyDescent="0.3">
      <c r="A7">
        <v>12</v>
      </c>
      <c r="B7">
        <f t="shared" si="0"/>
        <v>8.7925245305031111E-2</v>
      </c>
      <c r="C7">
        <f t="shared" si="1"/>
        <v>8.7925245305031111E-2</v>
      </c>
      <c r="D7" t="s">
        <v>35</v>
      </c>
      <c r="E7" t="s">
        <v>19</v>
      </c>
      <c r="F7">
        <v>1</v>
      </c>
      <c r="G7">
        <f t="shared" si="2"/>
        <v>35</v>
      </c>
      <c r="I7">
        <v>2150</v>
      </c>
      <c r="J7" t="s">
        <v>28</v>
      </c>
      <c r="K7">
        <f t="shared" si="3"/>
        <v>37.5</v>
      </c>
      <c r="L7" cm="1">
        <f t="array" ref="L7">STOWA2024_NDJF_T(A7*60,K7,I7,J7,"")</f>
        <v>14.162061211345815</v>
      </c>
      <c r="M7">
        <f t="shared" si="4"/>
        <v>7.0611190354046657E-2</v>
      </c>
    </row>
    <row r="8" spans="1:13" x14ac:dyDescent="0.3">
      <c r="A8">
        <v>12</v>
      </c>
      <c r="B8">
        <f>M7-M8</f>
        <v>3.8561138535444656E-2</v>
      </c>
      <c r="C8">
        <f t="shared" si="1"/>
        <v>3.8561138535444656E-2</v>
      </c>
      <c r="D8" t="s">
        <v>35</v>
      </c>
      <c r="E8" t="s">
        <v>19</v>
      </c>
      <c r="F8">
        <v>1</v>
      </c>
      <c r="G8">
        <f>G7+5</f>
        <v>40</v>
      </c>
      <c r="I8">
        <v>2150</v>
      </c>
      <c r="J8" t="s">
        <v>28</v>
      </c>
      <c r="K8">
        <f>AVERAGE(G8:G9)</f>
        <v>42.5</v>
      </c>
      <c r="L8" cm="1">
        <f t="array" ref="L8">STOWA2024_NDJF_T(A8*60,K8,I8,J8,"")</f>
        <v>31.201197603668</v>
      </c>
      <c r="M8">
        <f>1/L8</f>
        <v>3.2050051818602002E-2</v>
      </c>
    </row>
    <row r="9" spans="1:13" x14ac:dyDescent="0.3">
      <c r="A9">
        <v>12</v>
      </c>
      <c r="B9">
        <f t="shared" ref="B9:B31" si="5">M8-M9</f>
        <v>1.7237869396398174E-2</v>
      </c>
      <c r="C9">
        <f t="shared" si="1"/>
        <v>1.7237869396398174E-2</v>
      </c>
      <c r="D9" t="s">
        <v>35</v>
      </c>
      <c r="E9" t="s">
        <v>19</v>
      </c>
      <c r="F9">
        <v>1</v>
      </c>
      <c r="G9">
        <f t="shared" ref="G9:G32" si="6">G8+5</f>
        <v>45</v>
      </c>
      <c r="I9">
        <v>2150</v>
      </c>
      <c r="J9" t="s">
        <v>28</v>
      </c>
      <c r="K9">
        <f t="shared" ref="K9:K31" si="7">AVERAGE(G9:G10)</f>
        <v>47.5</v>
      </c>
      <c r="L9" cm="1">
        <f t="array" ref="L9">STOWA2024_NDJF_T(A9*60,K9,I9,J9,"")</f>
        <v>67.511995970355812</v>
      </c>
      <c r="M9">
        <f t="shared" ref="M9:M31" si="8">1/L9</f>
        <v>1.4812182422203828E-2</v>
      </c>
    </row>
    <row r="10" spans="1:13" x14ac:dyDescent="0.3">
      <c r="A10">
        <v>12</v>
      </c>
      <c r="B10">
        <f t="shared" si="5"/>
        <v>7.8477354847450043E-3</v>
      </c>
      <c r="C10">
        <f t="shared" si="1"/>
        <v>7.8477354847450043E-3</v>
      </c>
      <c r="D10" t="s">
        <v>35</v>
      </c>
      <c r="E10" t="s">
        <v>19</v>
      </c>
      <c r="F10">
        <v>1</v>
      </c>
      <c r="G10">
        <f t="shared" si="6"/>
        <v>50</v>
      </c>
      <c r="I10">
        <v>2150</v>
      </c>
      <c r="J10" t="s">
        <v>28</v>
      </c>
      <c r="K10">
        <f t="shared" si="7"/>
        <v>52.5</v>
      </c>
      <c r="L10" cm="1">
        <f t="array" ref="L10">STOWA2024_NDJF_T(A10*60,K10,I10,J10,"")</f>
        <v>143.58641956497962</v>
      </c>
      <c r="M10">
        <f t="shared" si="8"/>
        <v>6.9644469374588232E-3</v>
      </c>
    </row>
    <row r="11" spans="1:13" x14ac:dyDescent="0.3">
      <c r="A11">
        <v>12</v>
      </c>
      <c r="B11">
        <f t="shared" si="5"/>
        <v>3.6354515536864327E-3</v>
      </c>
      <c r="C11">
        <f t="shared" si="1"/>
        <v>3.6354515536864327E-3</v>
      </c>
      <c r="D11" t="s">
        <v>35</v>
      </c>
      <c r="E11" t="s">
        <v>19</v>
      </c>
      <c r="F11">
        <v>1</v>
      </c>
      <c r="G11">
        <f t="shared" si="6"/>
        <v>55</v>
      </c>
      <c r="I11">
        <v>2150</v>
      </c>
      <c r="J11" t="s">
        <v>28</v>
      </c>
      <c r="K11">
        <f t="shared" si="7"/>
        <v>57.5</v>
      </c>
      <c r="L11" cm="1">
        <f t="array" ref="L11">STOWA2024_NDJF_T(A11*60,K11,I11,J11,"")</f>
        <v>300.3909242033277</v>
      </c>
      <c r="M11">
        <f t="shared" si="8"/>
        <v>3.3289953837723906E-3</v>
      </c>
    </row>
    <row r="12" spans="1:13" x14ac:dyDescent="0.3">
      <c r="A12">
        <v>12</v>
      </c>
      <c r="B12">
        <f t="shared" si="5"/>
        <v>1.7124329367626148E-3</v>
      </c>
      <c r="C12">
        <f t="shared" si="1"/>
        <v>1.7124329367626148E-3</v>
      </c>
      <c r="D12" t="s">
        <v>35</v>
      </c>
      <c r="E12" t="s">
        <v>19</v>
      </c>
      <c r="F12">
        <v>1</v>
      </c>
      <c r="G12">
        <f t="shared" si="6"/>
        <v>60</v>
      </c>
      <c r="I12">
        <v>2150</v>
      </c>
      <c r="J12" t="s">
        <v>28</v>
      </c>
      <c r="K12">
        <f t="shared" si="7"/>
        <v>62.5</v>
      </c>
      <c r="L12" cm="1">
        <f t="array" ref="L12">STOWA2024_NDJF_T(A12*60,K12,I12,J12,"")</f>
        <v>618.59657933397034</v>
      </c>
      <c r="M12">
        <f t="shared" si="8"/>
        <v>1.6165624470097758E-3</v>
      </c>
    </row>
    <row r="13" spans="1:13" x14ac:dyDescent="0.3">
      <c r="A13">
        <v>12</v>
      </c>
      <c r="B13">
        <f t="shared" si="5"/>
        <v>8.1960071299900324E-4</v>
      </c>
      <c r="C13">
        <f t="shared" si="1"/>
        <v>8.1960071299900324E-4</v>
      </c>
      <c r="D13" t="s">
        <v>35</v>
      </c>
      <c r="E13" t="s">
        <v>19</v>
      </c>
      <c r="F13">
        <v>1</v>
      </c>
      <c r="G13">
        <f t="shared" si="6"/>
        <v>65</v>
      </c>
      <c r="I13">
        <v>2150</v>
      </c>
      <c r="J13" t="s">
        <v>28</v>
      </c>
      <c r="K13">
        <f t="shared" si="7"/>
        <v>67.5</v>
      </c>
      <c r="L13" cm="1">
        <f t="array" ref="L13">STOWA2024_NDJF_T(A13*60,K13,I13,J13,"")</f>
        <v>1254.7653887563979</v>
      </c>
      <c r="M13">
        <f t="shared" si="8"/>
        <v>7.9696173401077252E-4</v>
      </c>
    </row>
    <row r="14" spans="1:13" x14ac:dyDescent="0.3">
      <c r="A14">
        <v>12</v>
      </c>
      <c r="B14">
        <f t="shared" si="5"/>
        <v>3.9832367850091427E-4</v>
      </c>
      <c r="C14">
        <f t="shared" si="1"/>
        <v>3.9832367850091427E-4</v>
      </c>
      <c r="D14" t="s">
        <v>35</v>
      </c>
      <c r="E14" t="s">
        <v>19</v>
      </c>
      <c r="F14">
        <v>1</v>
      </c>
      <c r="G14">
        <f t="shared" si="6"/>
        <v>70</v>
      </c>
      <c r="I14">
        <v>2150</v>
      </c>
      <c r="J14" t="s">
        <v>28</v>
      </c>
      <c r="K14">
        <f t="shared" si="7"/>
        <v>72.5</v>
      </c>
      <c r="L14" cm="1">
        <f t="array" ref="L14">STOWA2024_NDJF_T(A14*60,K14,I14,J14,"")</f>
        <v>2508.5412347825136</v>
      </c>
      <c r="M14">
        <f t="shared" si="8"/>
        <v>3.9863805550985825E-4</v>
      </c>
    </row>
    <row r="15" spans="1:13" x14ac:dyDescent="0.3">
      <c r="A15">
        <v>12</v>
      </c>
      <c r="B15">
        <f t="shared" si="5"/>
        <v>1.9644641023198003E-4</v>
      </c>
      <c r="C15">
        <f t="shared" si="1"/>
        <v>1.9644641023198003E-4</v>
      </c>
      <c r="D15" t="s">
        <v>35</v>
      </c>
      <c r="E15" t="s">
        <v>19</v>
      </c>
      <c r="F15">
        <v>1</v>
      </c>
      <c r="G15">
        <f t="shared" si="6"/>
        <v>75</v>
      </c>
      <c r="I15">
        <v>2150</v>
      </c>
      <c r="J15" t="s">
        <v>28</v>
      </c>
      <c r="K15">
        <f t="shared" si="7"/>
        <v>77.5</v>
      </c>
      <c r="L15" cm="1">
        <f t="array" ref="L15">STOWA2024_NDJF_T(A15*60,K15,I15,J15,"")</f>
        <v>4945.8027735303758</v>
      </c>
      <c r="M15">
        <f t="shared" si="8"/>
        <v>2.0219164527787823E-4</v>
      </c>
    </row>
    <row r="16" spans="1:13" x14ac:dyDescent="0.3">
      <c r="A16">
        <v>12</v>
      </c>
      <c r="B16">
        <f t="shared" si="5"/>
        <v>9.8260087499714923E-5</v>
      </c>
      <c r="C16">
        <f t="shared" si="1"/>
        <v>9.8260087499714923E-5</v>
      </c>
      <c r="D16" t="s">
        <v>35</v>
      </c>
      <c r="E16" t="s">
        <v>19</v>
      </c>
      <c r="F16">
        <v>1</v>
      </c>
      <c r="G16">
        <f t="shared" si="6"/>
        <v>80</v>
      </c>
      <c r="I16">
        <v>2150</v>
      </c>
      <c r="J16" t="s">
        <v>28</v>
      </c>
      <c r="K16">
        <f t="shared" si="7"/>
        <v>82.5</v>
      </c>
      <c r="L16" cm="1">
        <f t="array" ref="L16">STOWA2024_NDJF_T(A16*60,K16,I16,J16,"")</f>
        <v>9621.7166506293488</v>
      </c>
      <c r="M16">
        <f t="shared" si="8"/>
        <v>1.039315577781633E-4</v>
      </c>
    </row>
    <row r="17" spans="1:13" x14ac:dyDescent="0.3">
      <c r="A17">
        <v>12</v>
      </c>
      <c r="B17">
        <f t="shared" si="5"/>
        <v>4.9816501917523662E-5</v>
      </c>
      <c r="C17">
        <f t="shared" si="1"/>
        <v>4.9816501917523662E-5</v>
      </c>
      <c r="D17" t="s">
        <v>35</v>
      </c>
      <c r="E17" t="s">
        <v>19</v>
      </c>
      <c r="F17">
        <v>1</v>
      </c>
      <c r="G17">
        <f t="shared" si="6"/>
        <v>85</v>
      </c>
      <c r="I17">
        <v>2150</v>
      </c>
      <c r="J17" t="s">
        <v>28</v>
      </c>
      <c r="K17">
        <f t="shared" si="7"/>
        <v>87.5</v>
      </c>
      <c r="L17" cm="1">
        <f t="array" ref="L17">STOWA2024_NDJF_T(A17*60,K17,I17,J17,"")</f>
        <v>18479.145666508419</v>
      </c>
      <c r="M17">
        <f t="shared" si="8"/>
        <v>5.411505586063964E-5</v>
      </c>
    </row>
    <row r="18" spans="1:13" x14ac:dyDescent="0.3">
      <c r="A18">
        <v>12</v>
      </c>
      <c r="B18">
        <f t="shared" si="5"/>
        <v>2.5588239725020104E-5</v>
      </c>
      <c r="C18">
        <f t="shared" si="1"/>
        <v>2.5588239725020104E-5</v>
      </c>
      <c r="D18" t="s">
        <v>35</v>
      </c>
      <c r="E18" t="s">
        <v>19</v>
      </c>
      <c r="F18">
        <v>1</v>
      </c>
      <c r="G18">
        <f t="shared" si="6"/>
        <v>90</v>
      </c>
      <c r="I18">
        <v>2150</v>
      </c>
      <c r="J18" t="s">
        <v>28</v>
      </c>
      <c r="K18">
        <f t="shared" si="7"/>
        <v>92.5</v>
      </c>
      <c r="L18" cm="1">
        <f t="array" ref="L18">STOWA2024_NDJF_T(A18*60,K18,I18,J18,"")</f>
        <v>35054.735700117846</v>
      </c>
      <c r="M18">
        <f t="shared" si="8"/>
        <v>2.8526816135619536E-5</v>
      </c>
    </row>
    <row r="19" spans="1:13" x14ac:dyDescent="0.3">
      <c r="A19">
        <v>12</v>
      </c>
      <c r="B19">
        <f t="shared" si="5"/>
        <v>1.3308783480170086E-5</v>
      </c>
      <c r="C19">
        <f t="shared" si="1"/>
        <v>1.3308783480170086E-5</v>
      </c>
      <c r="D19" t="s">
        <v>35</v>
      </c>
      <c r="E19" t="s">
        <v>19</v>
      </c>
      <c r="F19">
        <v>1</v>
      </c>
      <c r="G19">
        <f t="shared" si="6"/>
        <v>95</v>
      </c>
      <c r="I19">
        <v>2150</v>
      </c>
      <c r="J19" t="s">
        <v>28</v>
      </c>
      <c r="K19">
        <f t="shared" si="7"/>
        <v>97.5</v>
      </c>
      <c r="L19" cm="1">
        <f t="array" ref="L19">STOWA2024_NDJF_T(A19*60,K19,I19,J19,"")</f>
        <v>65711.516241352554</v>
      </c>
      <c r="M19">
        <f t="shared" si="8"/>
        <v>1.5218032655449449E-5</v>
      </c>
    </row>
    <row r="20" spans="1:13" x14ac:dyDescent="0.3">
      <c r="A20">
        <v>12</v>
      </c>
      <c r="B20">
        <f t="shared" si="5"/>
        <v>7.0061082752795389E-6</v>
      </c>
      <c r="C20">
        <f t="shared" si="1"/>
        <v>7.0061082752795389E-6</v>
      </c>
      <c r="D20" t="s">
        <v>35</v>
      </c>
      <c r="E20" t="s">
        <v>19</v>
      </c>
      <c r="F20">
        <v>1</v>
      </c>
      <c r="G20">
        <f t="shared" si="6"/>
        <v>100</v>
      </c>
      <c r="I20">
        <v>2150</v>
      </c>
      <c r="J20" t="s">
        <v>28</v>
      </c>
      <c r="K20">
        <f t="shared" si="7"/>
        <v>102.5</v>
      </c>
      <c r="L20" cm="1">
        <f t="array" ref="L20">STOWA2024_NDJF_T(A20*60,K20,I20,J20,"")</f>
        <v>121774.13645147439</v>
      </c>
      <c r="M20">
        <f t="shared" si="8"/>
        <v>8.2119243801699106E-6</v>
      </c>
    </row>
    <row r="21" spans="1:13" x14ac:dyDescent="0.3">
      <c r="A21">
        <v>12</v>
      </c>
      <c r="B21">
        <f t="shared" si="5"/>
        <v>3.731347399994381E-6</v>
      </c>
      <c r="C21">
        <f t="shared" si="1"/>
        <v>3.731347399994381E-6</v>
      </c>
      <c r="D21" t="s">
        <v>35</v>
      </c>
      <c r="E21" t="s">
        <v>19</v>
      </c>
      <c r="F21">
        <v>1</v>
      </c>
      <c r="G21">
        <f t="shared" si="6"/>
        <v>105</v>
      </c>
      <c r="I21">
        <v>2150</v>
      </c>
      <c r="J21" t="s">
        <v>28</v>
      </c>
      <c r="K21">
        <f t="shared" si="7"/>
        <v>107.5</v>
      </c>
      <c r="L21" cm="1">
        <f t="array" ref="L21">STOWA2024_NDJF_T(A21*60,K21,I21,J21,"")</f>
        <v>223185.54159978393</v>
      </c>
      <c r="M21">
        <f t="shared" si="8"/>
        <v>4.4805769801755296E-6</v>
      </c>
    </row>
    <row r="22" spans="1:13" x14ac:dyDescent="0.3">
      <c r="A22">
        <v>12</v>
      </c>
      <c r="B22">
        <f t="shared" si="5"/>
        <v>2.0096705104208885E-6</v>
      </c>
      <c r="C22">
        <f t="shared" si="1"/>
        <v>2.0096705104208885E-6</v>
      </c>
      <c r="D22" t="s">
        <v>35</v>
      </c>
      <c r="E22" t="s">
        <v>19</v>
      </c>
      <c r="F22">
        <v>1</v>
      </c>
      <c r="G22">
        <f t="shared" si="6"/>
        <v>110</v>
      </c>
      <c r="I22">
        <v>2150</v>
      </c>
      <c r="J22" t="s">
        <v>28</v>
      </c>
      <c r="K22">
        <f t="shared" si="7"/>
        <v>112.5</v>
      </c>
      <c r="L22" cm="1">
        <f t="array" ref="L22">STOWA2024_NDJF_T(A22*60,K22,I22,J22,"")</f>
        <v>404709.77442513197</v>
      </c>
      <c r="M22">
        <f t="shared" si="8"/>
        <v>2.4709064697546411E-6</v>
      </c>
    </row>
    <row r="23" spans="1:13" x14ac:dyDescent="0.3">
      <c r="A23">
        <v>12</v>
      </c>
      <c r="B23">
        <f t="shared" si="5"/>
        <v>1.0941795531054258E-6</v>
      </c>
      <c r="C23">
        <f t="shared" si="1"/>
        <v>1.0941795531054258E-6</v>
      </c>
      <c r="D23" t="s">
        <v>35</v>
      </c>
      <c r="E23" t="s">
        <v>19</v>
      </c>
      <c r="F23">
        <v>1</v>
      </c>
      <c r="G23">
        <f t="shared" si="6"/>
        <v>115</v>
      </c>
      <c r="I23">
        <v>2150</v>
      </c>
      <c r="J23" t="s">
        <v>28</v>
      </c>
      <c r="K23">
        <f t="shared" si="7"/>
        <v>117.5</v>
      </c>
      <c r="L23" cm="1">
        <f t="array" ref="L23">STOWA2024_NDJF_T(A23*60,K23,I23,J23,"")</f>
        <v>726360.46256281354</v>
      </c>
      <c r="M23">
        <f t="shared" si="8"/>
        <v>1.3767269166492153E-6</v>
      </c>
    </row>
    <row r="24" spans="1:13" x14ac:dyDescent="0.3">
      <c r="A24">
        <v>12</v>
      </c>
      <c r="B24">
        <f t="shared" si="5"/>
        <v>6.0197248259131109E-7</v>
      </c>
      <c r="C24">
        <f t="shared" si="1"/>
        <v>6.0197248259131109E-7</v>
      </c>
      <c r="D24" t="s">
        <v>35</v>
      </c>
      <c r="E24" t="s">
        <v>19</v>
      </c>
      <c r="F24">
        <v>1</v>
      </c>
      <c r="G24">
        <f t="shared" si="6"/>
        <v>120</v>
      </c>
      <c r="I24">
        <v>2150</v>
      </c>
      <c r="J24" t="s">
        <v>28</v>
      </c>
      <c r="K24">
        <f t="shared" si="7"/>
        <v>122.5</v>
      </c>
      <c r="L24" cm="1">
        <f t="array" ref="L24">STOWA2024_NDJF_T(A24*60,K24,I24,J24,"")</f>
        <v>1290731.5609183868</v>
      </c>
      <c r="M24">
        <f t="shared" si="8"/>
        <v>7.7475443405790419E-7</v>
      </c>
    </row>
    <row r="25" spans="1:13" x14ac:dyDescent="0.3">
      <c r="A25">
        <v>12</v>
      </c>
      <c r="B25">
        <f t="shared" si="5"/>
        <v>3.3454793433290805E-7</v>
      </c>
      <c r="C25">
        <f t="shared" si="1"/>
        <v>3.3454793433290805E-7</v>
      </c>
      <c r="D25" t="s">
        <v>35</v>
      </c>
      <c r="E25" t="s">
        <v>19</v>
      </c>
      <c r="F25">
        <v>1</v>
      </c>
      <c r="G25">
        <f t="shared" si="6"/>
        <v>125</v>
      </c>
      <c r="I25">
        <v>2150</v>
      </c>
      <c r="J25" t="s">
        <v>28</v>
      </c>
      <c r="K25">
        <f t="shared" si="7"/>
        <v>127.5</v>
      </c>
      <c r="L25" cm="1">
        <f t="array" ref="L25">STOWA2024_NDJF_T(A25*60,K25,I25,J25,"")</f>
        <v>2271661.1422700835</v>
      </c>
      <c r="M25">
        <f t="shared" si="8"/>
        <v>4.4020649972499615E-7</v>
      </c>
    </row>
    <row r="26" spans="1:13" x14ac:dyDescent="0.3">
      <c r="A26">
        <v>12</v>
      </c>
      <c r="B26">
        <f t="shared" si="5"/>
        <v>1.8775135370661289E-7</v>
      </c>
      <c r="C26">
        <f t="shared" si="1"/>
        <v>1.8775135370661289E-7</v>
      </c>
      <c r="D26" t="s">
        <v>35</v>
      </c>
      <c r="E26" t="s">
        <v>19</v>
      </c>
      <c r="F26">
        <v>1</v>
      </c>
      <c r="G26">
        <f t="shared" si="6"/>
        <v>130</v>
      </c>
      <c r="I26">
        <v>2150</v>
      </c>
      <c r="J26" t="s">
        <v>28</v>
      </c>
      <c r="K26">
        <f t="shared" si="7"/>
        <v>132.5</v>
      </c>
      <c r="L26" cm="1">
        <f t="array" ref="L26">STOWA2024_NDJF_T(A26*60,K26,I26,J26,"")</f>
        <v>3961099.6874953071</v>
      </c>
      <c r="M26">
        <f t="shared" si="8"/>
        <v>2.5245514601838326E-7</v>
      </c>
    </row>
    <row r="27" spans="1:13" x14ac:dyDescent="0.3">
      <c r="A27">
        <v>12</v>
      </c>
      <c r="B27">
        <f t="shared" si="5"/>
        <v>1.0636524261652687E-7</v>
      </c>
      <c r="C27">
        <f t="shared" si="1"/>
        <v>1.0636524261652687E-7</v>
      </c>
      <c r="D27" t="s">
        <v>35</v>
      </c>
      <c r="E27" t="s">
        <v>19</v>
      </c>
      <c r="F27">
        <v>1</v>
      </c>
      <c r="G27">
        <f t="shared" si="6"/>
        <v>135</v>
      </c>
      <c r="I27">
        <v>2150</v>
      </c>
      <c r="J27" t="s">
        <v>28</v>
      </c>
      <c r="K27">
        <f t="shared" si="7"/>
        <v>137.5</v>
      </c>
      <c r="L27" cm="1">
        <f t="array" ref="L27">STOWA2024_NDJF_T(A27*60,K27,I27,J27,"")</f>
        <v>6845100.0152231799</v>
      </c>
      <c r="M27">
        <f t="shared" si="8"/>
        <v>1.4608990340185638E-7</v>
      </c>
    </row>
    <row r="28" spans="1:13" x14ac:dyDescent="0.3">
      <c r="A28">
        <v>12</v>
      </c>
      <c r="B28">
        <f t="shared" si="5"/>
        <v>6.0811340810747952E-8</v>
      </c>
      <c r="C28">
        <f t="shared" si="1"/>
        <v>6.0811340810747952E-8</v>
      </c>
      <c r="D28" t="s">
        <v>35</v>
      </c>
      <c r="E28" t="s">
        <v>19</v>
      </c>
      <c r="F28">
        <v>1</v>
      </c>
      <c r="G28">
        <f t="shared" si="6"/>
        <v>140</v>
      </c>
      <c r="I28">
        <v>2150</v>
      </c>
      <c r="J28" t="s">
        <v>28</v>
      </c>
      <c r="K28">
        <f t="shared" si="7"/>
        <v>142.5</v>
      </c>
      <c r="L28" cm="1">
        <f t="array" ref="L28">STOWA2024_NDJF_T(A28*60,K28,I28,J28,"")</f>
        <v>11726276.447631693</v>
      </c>
      <c r="M28">
        <f t="shared" si="8"/>
        <v>8.5278562591108432E-8</v>
      </c>
    </row>
    <row r="29" spans="1:13" x14ac:dyDescent="0.3">
      <c r="A29">
        <v>12</v>
      </c>
      <c r="B29">
        <f t="shared" si="5"/>
        <v>3.5075793100065626E-8</v>
      </c>
      <c r="C29">
        <f t="shared" si="1"/>
        <v>3.5075793100065626E-8</v>
      </c>
      <c r="D29" t="s">
        <v>35</v>
      </c>
      <c r="E29" t="s">
        <v>19</v>
      </c>
      <c r="F29">
        <v>1</v>
      </c>
      <c r="G29">
        <f t="shared" si="6"/>
        <v>145</v>
      </c>
      <c r="I29">
        <v>2150</v>
      </c>
      <c r="J29" t="s">
        <v>28</v>
      </c>
      <c r="K29">
        <f t="shared" si="7"/>
        <v>147.5</v>
      </c>
      <c r="L29" cm="1">
        <f t="array" ref="L29">STOWA2024_NDJF_T(A29*60,K29,I29,J29,"")</f>
        <v>19919219.798788596</v>
      </c>
      <c r="M29">
        <f t="shared" si="8"/>
        <v>5.0202769491042806E-8</v>
      </c>
    </row>
    <row r="30" spans="1:13" x14ac:dyDescent="0.3">
      <c r="A30">
        <v>12</v>
      </c>
      <c r="B30">
        <f t="shared" si="5"/>
        <v>2.0406342356343823E-8</v>
      </c>
      <c r="C30">
        <f t="shared" si="1"/>
        <v>2.0406342356343823E-8</v>
      </c>
      <c r="D30" t="s">
        <v>35</v>
      </c>
      <c r="E30" t="s">
        <v>19</v>
      </c>
      <c r="F30">
        <v>1</v>
      </c>
      <c r="G30">
        <f t="shared" si="6"/>
        <v>150</v>
      </c>
      <c r="I30">
        <v>2150</v>
      </c>
      <c r="J30" t="s">
        <v>28</v>
      </c>
      <c r="K30">
        <f t="shared" si="7"/>
        <v>152.5</v>
      </c>
      <c r="L30" cm="1">
        <f t="array" ref="L30">STOWA2024_NDJF_T(A30*60,K30,I30,J30,"")</f>
        <v>33561070.778028451</v>
      </c>
      <c r="M30">
        <f t="shared" si="8"/>
        <v>2.9796427134698982E-8</v>
      </c>
    </row>
    <row r="31" spans="1:13" x14ac:dyDescent="0.3">
      <c r="A31">
        <v>12</v>
      </c>
      <c r="B31">
        <f t="shared" si="5"/>
        <v>1.1970809601645117E-8</v>
      </c>
      <c r="C31">
        <f t="shared" si="1"/>
        <v>1.1970809601645117E-8</v>
      </c>
      <c r="D31" t="s">
        <v>35</v>
      </c>
      <c r="E31" t="s">
        <v>19</v>
      </c>
      <c r="F31">
        <v>1</v>
      </c>
      <c r="G31">
        <f t="shared" si="6"/>
        <v>155</v>
      </c>
      <c r="I31">
        <v>2150</v>
      </c>
      <c r="J31" t="s">
        <v>28</v>
      </c>
      <c r="K31">
        <f t="shared" si="7"/>
        <v>157.5</v>
      </c>
      <c r="L31" cm="1">
        <f t="array" ref="L31">STOWA2024_NDJF_T(A31*60,K31,I31,J31,"")</f>
        <v>56099038.260285228</v>
      </c>
      <c r="M31">
        <f t="shared" si="8"/>
        <v>1.7825617533053865E-8</v>
      </c>
    </row>
    <row r="32" spans="1:13" x14ac:dyDescent="0.3">
      <c r="A32">
        <v>12</v>
      </c>
      <c r="B32" s="1">
        <f>M31</f>
        <v>1.7825617533053865E-8</v>
      </c>
      <c r="C32">
        <f t="shared" si="1"/>
        <v>1.7825617533053865E-8</v>
      </c>
      <c r="D32" t="s">
        <v>35</v>
      </c>
      <c r="E32" t="s">
        <v>19</v>
      </c>
      <c r="F32">
        <v>1</v>
      </c>
      <c r="G32">
        <f t="shared" si="6"/>
        <v>160</v>
      </c>
      <c r="I32">
        <v>2150</v>
      </c>
      <c r="J32" t="s">
        <v>28</v>
      </c>
      <c r="K32" s="1">
        <v>333</v>
      </c>
      <c r="L32" cm="1">
        <f t="array" ref="L32">STOWA2024_NDJF_T(A32*60,K32,I32,J32,"")</f>
        <v>97378393953003.797</v>
      </c>
      <c r="M32">
        <f>1/L32</f>
        <v>1.0269218451914645E-14</v>
      </c>
    </row>
    <row r="33" spans="1:13" x14ac:dyDescent="0.3">
      <c r="A33">
        <v>24</v>
      </c>
      <c r="B33" s="1">
        <f>365.25*24/A33 - M33</f>
        <v>351.15242390563674</v>
      </c>
      <c r="C33">
        <f>B33</f>
        <v>351.15242390563674</v>
      </c>
      <c r="D33" t="s">
        <v>35</v>
      </c>
      <c r="E33" t="s">
        <v>19</v>
      </c>
      <c r="F33">
        <v>1</v>
      </c>
      <c r="G33">
        <v>10</v>
      </c>
      <c r="I33">
        <v>2150</v>
      </c>
      <c r="J33" t="s">
        <v>28</v>
      </c>
      <c r="K33" s="1">
        <v>12.5</v>
      </c>
      <c r="L33" cm="1">
        <f t="array" ref="L33">STOWA2024_NDJF_T(A33*60,K33,I33,J33,"")</f>
        <v>7.0934179982886231E-2</v>
      </c>
      <c r="M33">
        <f>1/L33</f>
        <v>14.097576094363291</v>
      </c>
    </row>
    <row r="34" spans="1:13" x14ac:dyDescent="0.3">
      <c r="A34">
        <v>24</v>
      </c>
      <c r="B34">
        <f t="shared" ref="B34:B38" si="9">M33-M34</f>
        <v>8.2348371420130881</v>
      </c>
      <c r="C34">
        <f t="shared" ref="C34:C63" si="10">B34</f>
        <v>8.2348371420130881</v>
      </c>
      <c r="D34" t="s">
        <v>35</v>
      </c>
      <c r="E34" t="s">
        <v>19</v>
      </c>
      <c r="F34">
        <v>1</v>
      </c>
      <c r="G34">
        <f t="shared" ref="G34:G38" si="11">G33+5</f>
        <v>15</v>
      </c>
      <c r="I34">
        <v>2150</v>
      </c>
      <c r="J34" t="s">
        <v>28</v>
      </c>
      <c r="K34">
        <f t="shared" ref="K34:K38" si="12">AVERAGE(G34:G35)</f>
        <v>17.5</v>
      </c>
      <c r="L34" cm="1">
        <f t="array" ref="L34">STOWA2024_NDJF_T(A34*60,K34,I34,J34,"")</f>
        <v>0.17056874067352579</v>
      </c>
      <c r="M34">
        <f t="shared" ref="M34:M38" si="13">1/L34</f>
        <v>5.8627389523502025</v>
      </c>
    </row>
    <row r="35" spans="1:13" x14ac:dyDescent="0.3">
      <c r="A35">
        <v>24</v>
      </c>
      <c r="B35">
        <f t="shared" si="9"/>
        <v>3.2923936624834562</v>
      </c>
      <c r="C35">
        <f t="shared" si="10"/>
        <v>3.2923936624834562</v>
      </c>
      <c r="D35" t="s">
        <v>35</v>
      </c>
      <c r="E35" t="s">
        <v>19</v>
      </c>
      <c r="F35">
        <v>1</v>
      </c>
      <c r="G35">
        <f t="shared" si="11"/>
        <v>20</v>
      </c>
      <c r="I35">
        <v>2150</v>
      </c>
      <c r="J35" t="s">
        <v>28</v>
      </c>
      <c r="K35">
        <f t="shared" si="12"/>
        <v>22.5</v>
      </c>
      <c r="L35" cm="1">
        <f t="array" ref="L35">STOWA2024_NDJF_T(A35*60,K35,I35,J35,"")</f>
        <v>0.38905278755440781</v>
      </c>
      <c r="M35">
        <f t="shared" si="13"/>
        <v>2.5703452898667463</v>
      </c>
    </row>
    <row r="36" spans="1:13" x14ac:dyDescent="0.3">
      <c r="A36">
        <v>24</v>
      </c>
      <c r="B36">
        <f t="shared" si="9"/>
        <v>1.3893859207229295</v>
      </c>
      <c r="C36">
        <f t="shared" si="10"/>
        <v>1.3893859207229295</v>
      </c>
      <c r="D36" t="s">
        <v>35</v>
      </c>
      <c r="E36" t="s">
        <v>19</v>
      </c>
      <c r="F36">
        <v>1</v>
      </c>
      <c r="G36">
        <f t="shared" si="11"/>
        <v>25</v>
      </c>
      <c r="I36">
        <v>2150</v>
      </c>
      <c r="J36" t="s">
        <v>28</v>
      </c>
      <c r="K36">
        <f t="shared" si="12"/>
        <v>27.5</v>
      </c>
      <c r="L36" cm="1">
        <f t="array" ref="L36">STOWA2024_NDJF_T(A36*60,K36,I36,J36,"")</f>
        <v>0.84676918285934732</v>
      </c>
      <c r="M36">
        <f t="shared" si="13"/>
        <v>1.1809593691438167</v>
      </c>
    </row>
    <row r="37" spans="1:13" x14ac:dyDescent="0.3">
      <c r="A37">
        <v>24</v>
      </c>
      <c r="B37">
        <f t="shared" si="9"/>
        <v>0.61511523783509903</v>
      </c>
      <c r="C37">
        <f t="shared" si="10"/>
        <v>0.61511523783509903</v>
      </c>
      <c r="D37" t="s">
        <v>35</v>
      </c>
      <c r="E37" t="s">
        <v>19</v>
      </c>
      <c r="F37">
        <v>1</v>
      </c>
      <c r="G37">
        <f t="shared" si="11"/>
        <v>30</v>
      </c>
      <c r="I37">
        <v>2150</v>
      </c>
      <c r="J37" t="s">
        <v>28</v>
      </c>
      <c r="K37">
        <f t="shared" si="12"/>
        <v>32.5</v>
      </c>
      <c r="L37" cm="1">
        <f t="array" ref="L37">STOWA2024_NDJF_T(A37*60,K37,I37,J37,"")</f>
        <v>1.7672711346977144</v>
      </c>
      <c r="M37">
        <f t="shared" si="13"/>
        <v>0.56584413130871769</v>
      </c>
    </row>
    <row r="38" spans="1:13" x14ac:dyDescent="0.3">
      <c r="A38">
        <v>24</v>
      </c>
      <c r="B38">
        <f t="shared" si="9"/>
        <v>0.28440256018897353</v>
      </c>
      <c r="C38">
        <f t="shared" si="10"/>
        <v>0.28440256018897353</v>
      </c>
      <c r="D38" t="s">
        <v>35</v>
      </c>
      <c r="E38" t="s">
        <v>19</v>
      </c>
      <c r="F38">
        <v>1</v>
      </c>
      <c r="G38">
        <f t="shared" si="11"/>
        <v>35</v>
      </c>
      <c r="I38">
        <v>2150</v>
      </c>
      <c r="J38" t="s">
        <v>28</v>
      </c>
      <c r="K38">
        <f t="shared" si="12"/>
        <v>37.5</v>
      </c>
      <c r="L38" cm="1">
        <f t="array" ref="L38">STOWA2024_NDJF_T(A38*60,K38,I38,J38,"")</f>
        <v>3.5531353666816079</v>
      </c>
      <c r="M38">
        <f t="shared" si="13"/>
        <v>0.28144157111974416</v>
      </c>
    </row>
    <row r="39" spans="1:13" x14ac:dyDescent="0.3">
      <c r="A39">
        <v>24</v>
      </c>
      <c r="B39">
        <f>M38-M39</f>
        <v>0.13663412158827029</v>
      </c>
      <c r="C39">
        <f t="shared" si="10"/>
        <v>0.13663412158827029</v>
      </c>
      <c r="D39" t="s">
        <v>35</v>
      </c>
      <c r="E39" t="s">
        <v>19</v>
      </c>
      <c r="F39">
        <v>1</v>
      </c>
      <c r="G39">
        <f>G38+5</f>
        <v>40</v>
      </c>
      <c r="I39">
        <v>2150</v>
      </c>
      <c r="J39" t="s">
        <v>28</v>
      </c>
      <c r="K39">
        <f>AVERAGE(G39:G40)</f>
        <v>42.5</v>
      </c>
      <c r="L39" cm="1">
        <f t="array" ref="L39">STOWA2024_NDJF_T(A39*60,K39,I39,J39,"")</f>
        <v>6.9057220691028762</v>
      </c>
      <c r="M39">
        <f>1/L39</f>
        <v>0.14480744953147387</v>
      </c>
    </row>
    <row r="40" spans="1:13" x14ac:dyDescent="0.3">
      <c r="A40">
        <v>24</v>
      </c>
      <c r="B40">
        <f t="shared" ref="B40:B62" si="14">M39-M40</f>
        <v>6.7974044448581475E-2</v>
      </c>
      <c r="C40">
        <f t="shared" si="10"/>
        <v>6.7974044448581475E-2</v>
      </c>
      <c r="D40" t="s">
        <v>35</v>
      </c>
      <c r="E40" t="s">
        <v>19</v>
      </c>
      <c r="F40">
        <v>1</v>
      </c>
      <c r="G40">
        <f t="shared" ref="G40:G63" si="15">G39+5</f>
        <v>45</v>
      </c>
      <c r="I40">
        <v>2150</v>
      </c>
      <c r="J40" t="s">
        <v>28</v>
      </c>
      <c r="K40">
        <f t="shared" ref="K40:K62" si="16">AVERAGE(G40:G41)</f>
        <v>47.5</v>
      </c>
      <c r="L40" cm="1">
        <f t="array" ref="L40">STOWA2024_NDJF_T(A40*60,K40,I40,J40,"")</f>
        <v>13.015172227771778</v>
      </c>
      <c r="M40">
        <f t="shared" ref="M40:M62" si="17">1/L40</f>
        <v>7.6833405082892395E-2</v>
      </c>
    </row>
    <row r="41" spans="1:13" x14ac:dyDescent="0.3">
      <c r="A41">
        <v>24</v>
      </c>
      <c r="B41">
        <f t="shared" si="14"/>
        <v>3.4907870090437311E-2</v>
      </c>
      <c r="C41">
        <f t="shared" si="10"/>
        <v>3.4907870090437311E-2</v>
      </c>
      <c r="D41" t="s">
        <v>35</v>
      </c>
      <c r="E41" t="s">
        <v>19</v>
      </c>
      <c r="F41">
        <v>1</v>
      </c>
      <c r="G41">
        <f t="shared" si="15"/>
        <v>50</v>
      </c>
      <c r="I41">
        <v>2150</v>
      </c>
      <c r="J41" t="s">
        <v>28</v>
      </c>
      <c r="K41">
        <f t="shared" si="16"/>
        <v>52.5</v>
      </c>
      <c r="L41" cm="1">
        <f t="array" ref="L41">STOWA2024_NDJF_T(A41*60,K41,I41,J41,"")</f>
        <v>23.851812509487594</v>
      </c>
      <c r="M41">
        <f t="shared" si="17"/>
        <v>4.1925534992455084E-2</v>
      </c>
    </row>
    <row r="42" spans="1:13" x14ac:dyDescent="0.3">
      <c r="A42">
        <v>24</v>
      </c>
      <c r="B42">
        <f t="shared" si="14"/>
        <v>1.8453380810707382E-2</v>
      </c>
      <c r="C42">
        <f t="shared" si="10"/>
        <v>1.8453380810707382E-2</v>
      </c>
      <c r="D42" t="s">
        <v>35</v>
      </c>
      <c r="E42" t="s">
        <v>19</v>
      </c>
      <c r="F42">
        <v>1</v>
      </c>
      <c r="G42">
        <f t="shared" si="15"/>
        <v>55</v>
      </c>
      <c r="I42">
        <v>2150</v>
      </c>
      <c r="J42" t="s">
        <v>28</v>
      </c>
      <c r="K42">
        <f t="shared" si="16"/>
        <v>57.5</v>
      </c>
      <c r="L42" cm="1">
        <f t="array" ref="L42">STOWA2024_NDJF_T(A42*60,K42,I42,J42,"")</f>
        <v>42.603673793929616</v>
      </c>
      <c r="M42">
        <f t="shared" si="17"/>
        <v>2.3472154181747702E-2</v>
      </c>
    </row>
    <row r="43" spans="1:13" x14ac:dyDescent="0.3">
      <c r="A43">
        <v>24</v>
      </c>
      <c r="B43">
        <f t="shared" si="14"/>
        <v>1.0017848115697003E-2</v>
      </c>
      <c r="C43">
        <f t="shared" si="10"/>
        <v>1.0017848115697003E-2</v>
      </c>
      <c r="D43" t="s">
        <v>35</v>
      </c>
      <c r="E43" t="s">
        <v>19</v>
      </c>
      <c r="F43">
        <v>1</v>
      </c>
      <c r="G43">
        <f t="shared" si="15"/>
        <v>60</v>
      </c>
      <c r="I43">
        <v>2150</v>
      </c>
      <c r="J43" t="s">
        <v>28</v>
      </c>
      <c r="K43">
        <f t="shared" si="16"/>
        <v>62.5</v>
      </c>
      <c r="L43" cm="1">
        <f t="array" ref="L43">STOWA2024_NDJF_T(A43*60,K43,I43,J43,"")</f>
        <v>74.325646755078935</v>
      </c>
      <c r="M43">
        <f t="shared" si="17"/>
        <v>1.3454306066050699E-2</v>
      </c>
    </row>
    <row r="44" spans="1:13" x14ac:dyDescent="0.3">
      <c r="A44">
        <v>24</v>
      </c>
      <c r="B44">
        <f t="shared" si="14"/>
        <v>5.5728778904503631E-3</v>
      </c>
      <c r="C44">
        <f t="shared" si="10"/>
        <v>5.5728778904503631E-3</v>
      </c>
      <c r="D44" t="s">
        <v>35</v>
      </c>
      <c r="E44" t="s">
        <v>19</v>
      </c>
      <c r="F44">
        <v>1</v>
      </c>
      <c r="G44">
        <f t="shared" si="15"/>
        <v>65</v>
      </c>
      <c r="I44">
        <v>2150</v>
      </c>
      <c r="J44" t="s">
        <v>28</v>
      </c>
      <c r="K44">
        <f t="shared" si="16"/>
        <v>67.5</v>
      </c>
      <c r="L44" cm="1">
        <f t="array" ref="L44">STOWA2024_NDJF_T(A44*60,K44,I44,J44,"")</f>
        <v>126.88055739641743</v>
      </c>
      <c r="M44">
        <f t="shared" si="17"/>
        <v>7.8814281756003357E-3</v>
      </c>
    </row>
    <row r="45" spans="1:13" x14ac:dyDescent="0.3">
      <c r="A45">
        <v>24</v>
      </c>
      <c r="B45">
        <f t="shared" si="14"/>
        <v>3.1707875425144522E-3</v>
      </c>
      <c r="C45">
        <f t="shared" si="10"/>
        <v>3.1707875425144522E-3</v>
      </c>
      <c r="D45" t="s">
        <v>35</v>
      </c>
      <c r="E45" t="s">
        <v>19</v>
      </c>
      <c r="F45">
        <v>1</v>
      </c>
      <c r="G45">
        <f t="shared" si="15"/>
        <v>70</v>
      </c>
      <c r="I45">
        <v>2150</v>
      </c>
      <c r="J45" t="s">
        <v>28</v>
      </c>
      <c r="K45">
        <f t="shared" si="16"/>
        <v>72.5</v>
      </c>
      <c r="L45" cm="1">
        <f t="array" ref="L45">STOWA2024_NDJF_T(A45*60,K45,I45,J45,"")</f>
        <v>212.28535095128072</v>
      </c>
      <c r="M45">
        <f t="shared" si="17"/>
        <v>4.7106406330858835E-3</v>
      </c>
    </row>
    <row r="46" spans="1:13" x14ac:dyDescent="0.3">
      <c r="A46">
        <v>24</v>
      </c>
      <c r="B46">
        <f t="shared" si="14"/>
        <v>1.8422107428555864E-3</v>
      </c>
      <c r="C46">
        <f t="shared" si="10"/>
        <v>1.8422107428555864E-3</v>
      </c>
      <c r="D46" t="s">
        <v>35</v>
      </c>
      <c r="E46" t="s">
        <v>19</v>
      </c>
      <c r="F46">
        <v>1</v>
      </c>
      <c r="G46">
        <f t="shared" si="15"/>
        <v>75</v>
      </c>
      <c r="I46">
        <v>2150</v>
      </c>
      <c r="J46" t="s">
        <v>28</v>
      </c>
      <c r="K46">
        <f t="shared" si="16"/>
        <v>77.5</v>
      </c>
      <c r="L46" cm="1">
        <f t="array" ref="L46">STOWA2024_NDJF_T(A46*60,K46,I46,J46,"")</f>
        <v>348.62277910502223</v>
      </c>
      <c r="M46">
        <f t="shared" si="17"/>
        <v>2.8684298902302971E-3</v>
      </c>
    </row>
    <row r="47" spans="1:13" x14ac:dyDescent="0.3">
      <c r="A47">
        <v>24</v>
      </c>
      <c r="B47">
        <f t="shared" si="14"/>
        <v>1.0912076409000787E-3</v>
      </c>
      <c r="C47">
        <f t="shared" si="10"/>
        <v>1.0912076409000787E-3</v>
      </c>
      <c r="D47" t="s">
        <v>35</v>
      </c>
      <c r="E47" t="s">
        <v>19</v>
      </c>
      <c r="F47">
        <v>1</v>
      </c>
      <c r="G47">
        <f t="shared" si="15"/>
        <v>80</v>
      </c>
      <c r="I47">
        <v>2150</v>
      </c>
      <c r="J47" t="s">
        <v>28</v>
      </c>
      <c r="K47">
        <f t="shared" si="16"/>
        <v>82.5</v>
      </c>
      <c r="L47" cm="1">
        <f t="array" ref="L47">STOWA2024_NDJF_T(A47*60,K47,I47,J47,"")</f>
        <v>562.67582761630968</v>
      </c>
      <c r="M47">
        <f t="shared" si="17"/>
        <v>1.7772222493302183E-3</v>
      </c>
    </row>
    <row r="48" spans="1:13" x14ac:dyDescent="0.3">
      <c r="A48">
        <v>24</v>
      </c>
      <c r="B48">
        <f t="shared" si="14"/>
        <v>6.5813623719184053E-4</v>
      </c>
      <c r="C48">
        <f t="shared" si="10"/>
        <v>6.5813623719184053E-4</v>
      </c>
      <c r="D48" t="s">
        <v>35</v>
      </c>
      <c r="E48" t="s">
        <v>19</v>
      </c>
      <c r="F48">
        <v>1</v>
      </c>
      <c r="G48">
        <f t="shared" si="15"/>
        <v>85</v>
      </c>
      <c r="I48">
        <v>2150</v>
      </c>
      <c r="J48" t="s">
        <v>28</v>
      </c>
      <c r="K48">
        <f t="shared" si="16"/>
        <v>87.5</v>
      </c>
      <c r="L48" cm="1">
        <f t="array" ref="L48">STOWA2024_NDJF_T(A48*60,K48,I48,J48,"")</f>
        <v>893.58636347279048</v>
      </c>
      <c r="M48">
        <f t="shared" si="17"/>
        <v>1.1190860121383778E-3</v>
      </c>
    </row>
    <row r="49" spans="1:13" x14ac:dyDescent="0.3">
      <c r="A49">
        <v>24</v>
      </c>
      <c r="B49">
        <f t="shared" si="14"/>
        <v>4.036972831014744E-4</v>
      </c>
      <c r="C49">
        <f t="shared" si="10"/>
        <v>4.036972831014744E-4</v>
      </c>
      <c r="D49" t="s">
        <v>35</v>
      </c>
      <c r="E49" t="s">
        <v>19</v>
      </c>
      <c r="F49">
        <v>1</v>
      </c>
      <c r="G49">
        <f t="shared" si="15"/>
        <v>90</v>
      </c>
      <c r="I49">
        <v>2150</v>
      </c>
      <c r="J49" t="s">
        <v>28</v>
      </c>
      <c r="K49">
        <f t="shared" si="16"/>
        <v>92.5</v>
      </c>
      <c r="L49" cm="1">
        <f t="array" ref="L49">STOWA2024_NDJF_T(A49*60,K49,I49,J49,"")</f>
        <v>1397.8414244046819</v>
      </c>
      <c r="M49">
        <f t="shared" si="17"/>
        <v>7.153887290369034E-4</v>
      </c>
    </row>
    <row r="50" spans="1:13" x14ac:dyDescent="0.3">
      <c r="A50">
        <v>24</v>
      </c>
      <c r="B50">
        <f t="shared" si="14"/>
        <v>2.5154983682728211E-4</v>
      </c>
      <c r="C50">
        <f t="shared" si="10"/>
        <v>2.5154983682728211E-4</v>
      </c>
      <c r="D50" t="s">
        <v>35</v>
      </c>
      <c r="E50" t="s">
        <v>19</v>
      </c>
      <c r="F50">
        <v>1</v>
      </c>
      <c r="G50">
        <f t="shared" si="15"/>
        <v>95</v>
      </c>
      <c r="I50">
        <v>2150</v>
      </c>
      <c r="J50" t="s">
        <v>28</v>
      </c>
      <c r="K50">
        <f t="shared" si="16"/>
        <v>97.5</v>
      </c>
      <c r="L50" cm="1">
        <f t="array" ref="L50">STOWA2024_NDJF_T(A50*60,K50,I50,J50,"")</f>
        <v>2155.9209820380329</v>
      </c>
      <c r="M50">
        <f t="shared" si="17"/>
        <v>4.6383889220962129E-4</v>
      </c>
    </row>
    <row r="51" spans="1:13" x14ac:dyDescent="0.3">
      <c r="A51">
        <v>24</v>
      </c>
      <c r="B51">
        <f t="shared" si="14"/>
        <v>1.5907366883897588E-4</v>
      </c>
      <c r="C51">
        <f t="shared" si="10"/>
        <v>1.5907366883897588E-4</v>
      </c>
      <c r="D51" t="s">
        <v>35</v>
      </c>
      <c r="E51" t="s">
        <v>19</v>
      </c>
      <c r="F51">
        <v>1</v>
      </c>
      <c r="G51">
        <f t="shared" si="15"/>
        <v>100</v>
      </c>
      <c r="I51">
        <v>2150</v>
      </c>
      <c r="J51" t="s">
        <v>28</v>
      </c>
      <c r="K51">
        <f t="shared" si="16"/>
        <v>102.5</v>
      </c>
      <c r="L51" cm="1">
        <f t="array" ref="L51">STOWA2024_NDJF_T(A51*60,K51,I51,J51,"")</f>
        <v>3281.2142702510155</v>
      </c>
      <c r="M51">
        <f t="shared" si="17"/>
        <v>3.0476522337064541E-4</v>
      </c>
    </row>
    <row r="52" spans="1:13" x14ac:dyDescent="0.3">
      <c r="A52">
        <v>24</v>
      </c>
      <c r="B52">
        <f t="shared" si="14"/>
        <v>1.0200343973388565E-4</v>
      </c>
      <c r="C52">
        <f t="shared" si="10"/>
        <v>1.0200343973388565E-4</v>
      </c>
      <c r="D52" t="s">
        <v>35</v>
      </c>
      <c r="E52" t="s">
        <v>19</v>
      </c>
      <c r="F52">
        <v>1</v>
      </c>
      <c r="G52">
        <f t="shared" si="15"/>
        <v>105</v>
      </c>
      <c r="I52">
        <v>2150</v>
      </c>
      <c r="J52" t="s">
        <v>28</v>
      </c>
      <c r="K52">
        <f t="shared" si="16"/>
        <v>107.5</v>
      </c>
      <c r="L52" cm="1">
        <f t="array" ref="L52">STOWA2024_NDJF_T(A52*60,K52,I52,J52,"")</f>
        <v>4931.8958536657137</v>
      </c>
      <c r="M52">
        <f t="shared" si="17"/>
        <v>2.0276178363675976E-4</v>
      </c>
    </row>
    <row r="53" spans="1:13" x14ac:dyDescent="0.3">
      <c r="A53">
        <v>24</v>
      </c>
      <c r="B53">
        <f t="shared" si="14"/>
        <v>6.6264855977306737E-5</v>
      </c>
      <c r="C53">
        <f t="shared" si="10"/>
        <v>6.6264855977306737E-5</v>
      </c>
      <c r="D53" t="s">
        <v>35</v>
      </c>
      <c r="E53" t="s">
        <v>19</v>
      </c>
      <c r="F53">
        <v>1</v>
      </c>
      <c r="G53">
        <f t="shared" si="15"/>
        <v>110</v>
      </c>
      <c r="I53">
        <v>2150</v>
      </c>
      <c r="J53" t="s">
        <v>28</v>
      </c>
      <c r="K53">
        <f t="shared" si="16"/>
        <v>112.5</v>
      </c>
      <c r="L53" cm="1">
        <f t="array" ref="L53">STOWA2024_NDJF_T(A53*60,K53,I53,J53,"")</f>
        <v>7326.1722234137442</v>
      </c>
      <c r="M53">
        <f t="shared" si="17"/>
        <v>1.3649692765945303E-4</v>
      </c>
    </row>
    <row r="54" spans="1:13" x14ac:dyDescent="0.3">
      <c r="A54">
        <v>24</v>
      </c>
      <c r="B54">
        <f t="shared" si="14"/>
        <v>4.3582091878549762E-5</v>
      </c>
      <c r="C54">
        <f t="shared" si="10"/>
        <v>4.3582091878549762E-5</v>
      </c>
      <c r="D54" t="s">
        <v>35</v>
      </c>
      <c r="E54" t="s">
        <v>19</v>
      </c>
      <c r="F54">
        <v>1</v>
      </c>
      <c r="G54">
        <f t="shared" si="15"/>
        <v>115</v>
      </c>
      <c r="I54">
        <v>2150</v>
      </c>
      <c r="J54" t="s">
        <v>28</v>
      </c>
      <c r="K54">
        <f t="shared" si="16"/>
        <v>117.5</v>
      </c>
      <c r="L54" cm="1">
        <f t="array" ref="L54">STOWA2024_NDJF_T(A54*60,K54,I54,J54,"")</f>
        <v>10762.543910189308</v>
      </c>
      <c r="M54">
        <f t="shared" si="17"/>
        <v>9.2914835780903265E-5</v>
      </c>
    </row>
    <row r="55" spans="1:13" x14ac:dyDescent="0.3">
      <c r="A55">
        <v>24</v>
      </c>
      <c r="B55">
        <f t="shared" si="14"/>
        <v>2.8998908413679575E-5</v>
      </c>
      <c r="C55">
        <f t="shared" si="10"/>
        <v>2.8998908413679575E-5</v>
      </c>
      <c r="D55" t="s">
        <v>35</v>
      </c>
      <c r="E55" t="s">
        <v>19</v>
      </c>
      <c r="F55">
        <v>1</v>
      </c>
      <c r="G55">
        <f t="shared" si="15"/>
        <v>120</v>
      </c>
      <c r="I55">
        <v>2150</v>
      </c>
      <c r="J55" t="s">
        <v>28</v>
      </c>
      <c r="K55">
        <f t="shared" si="16"/>
        <v>122.5</v>
      </c>
      <c r="L55" cm="1">
        <f t="array" ref="L55">STOWA2024_NDJF_T(A55*60,K55,I55,J55,"")</f>
        <v>15645.552543649761</v>
      </c>
      <c r="M55">
        <f t="shared" si="17"/>
        <v>6.391592736722369E-5</v>
      </c>
    </row>
    <row r="56" spans="1:13" x14ac:dyDescent="0.3">
      <c r="A56">
        <v>24</v>
      </c>
      <c r="B56">
        <f t="shared" si="14"/>
        <v>1.9508825849555493E-5</v>
      </c>
      <c r="C56">
        <f t="shared" si="10"/>
        <v>1.9508825849555493E-5</v>
      </c>
      <c r="D56" t="s">
        <v>35</v>
      </c>
      <c r="E56" t="s">
        <v>19</v>
      </c>
      <c r="F56">
        <v>1</v>
      </c>
      <c r="G56">
        <f t="shared" si="15"/>
        <v>125</v>
      </c>
      <c r="I56">
        <v>2150</v>
      </c>
      <c r="J56" t="s">
        <v>28</v>
      </c>
      <c r="K56">
        <f t="shared" si="16"/>
        <v>127.5</v>
      </c>
      <c r="L56" cm="1">
        <f t="array" ref="L56">STOWA2024_NDJF_T(A56*60,K56,I56,J56,"")</f>
        <v>22518.920754198094</v>
      </c>
      <c r="M56">
        <f t="shared" si="17"/>
        <v>4.4407101517668197E-5</v>
      </c>
    </row>
    <row r="57" spans="1:13" x14ac:dyDescent="0.3">
      <c r="A57">
        <v>24</v>
      </c>
      <c r="B57">
        <f t="shared" si="14"/>
        <v>1.3261883961641387E-5</v>
      </c>
      <c r="C57">
        <f t="shared" si="10"/>
        <v>1.3261883961641387E-5</v>
      </c>
      <c r="D57" t="s">
        <v>35</v>
      </c>
      <c r="E57" t="s">
        <v>19</v>
      </c>
      <c r="F57">
        <v>1</v>
      </c>
      <c r="G57">
        <f t="shared" si="15"/>
        <v>130</v>
      </c>
      <c r="I57">
        <v>2150</v>
      </c>
      <c r="J57" t="s">
        <v>28</v>
      </c>
      <c r="K57">
        <f t="shared" si="16"/>
        <v>132.5</v>
      </c>
      <c r="L57" cm="1">
        <f t="array" ref="L57">STOWA2024_NDJF_T(A57*60,K57,I57,J57,"")</f>
        <v>32107.658204702224</v>
      </c>
      <c r="M57">
        <f t="shared" si="17"/>
        <v>3.114521755602681E-5</v>
      </c>
    </row>
    <row r="58" spans="1:13" x14ac:dyDescent="0.3">
      <c r="A58">
        <v>24</v>
      </c>
      <c r="B58">
        <f t="shared" si="14"/>
        <v>9.1048329628069848E-6</v>
      </c>
      <c r="C58">
        <f t="shared" si="10"/>
        <v>9.1048329628069848E-6</v>
      </c>
      <c r="D58" t="s">
        <v>35</v>
      </c>
      <c r="E58" t="s">
        <v>19</v>
      </c>
      <c r="F58">
        <v>1</v>
      </c>
      <c r="G58">
        <f t="shared" si="15"/>
        <v>135</v>
      </c>
      <c r="I58">
        <v>2150</v>
      </c>
      <c r="J58" t="s">
        <v>28</v>
      </c>
      <c r="K58">
        <f t="shared" si="16"/>
        <v>137.5</v>
      </c>
      <c r="L58" cm="1">
        <f t="array" ref="L58">STOWA2024_NDJF_T(A58*60,K58,I58,J58,"")</f>
        <v>45371.259098066061</v>
      </c>
      <c r="M58">
        <f t="shared" si="17"/>
        <v>2.2040384593219826E-5</v>
      </c>
    </row>
    <row r="59" spans="1:13" x14ac:dyDescent="0.3">
      <c r="A59">
        <v>24</v>
      </c>
      <c r="B59">
        <f t="shared" si="14"/>
        <v>6.3097226250334029E-6</v>
      </c>
      <c r="C59">
        <f t="shared" si="10"/>
        <v>6.3097226250334029E-6</v>
      </c>
      <c r="D59" t="s">
        <v>35</v>
      </c>
      <c r="E59" t="s">
        <v>19</v>
      </c>
      <c r="F59">
        <v>1</v>
      </c>
      <c r="G59">
        <f t="shared" si="15"/>
        <v>140</v>
      </c>
      <c r="I59">
        <v>2150</v>
      </c>
      <c r="J59" t="s">
        <v>28</v>
      </c>
      <c r="K59">
        <f t="shared" si="16"/>
        <v>142.5</v>
      </c>
      <c r="L59" cm="1">
        <f t="array" ref="L59">STOWA2024_NDJF_T(A59*60,K59,I59,J59,"")</f>
        <v>63570.115613849739</v>
      </c>
      <c r="M59">
        <f t="shared" si="17"/>
        <v>1.5730661968186423E-5</v>
      </c>
    </row>
    <row r="60" spans="1:13" x14ac:dyDescent="0.3">
      <c r="A60">
        <v>24</v>
      </c>
      <c r="B60">
        <f t="shared" si="14"/>
        <v>4.4120882280393724E-6</v>
      </c>
      <c r="C60">
        <f t="shared" si="10"/>
        <v>4.4120882280393724E-6</v>
      </c>
      <c r="D60" t="s">
        <v>35</v>
      </c>
      <c r="E60" t="s">
        <v>19</v>
      </c>
      <c r="F60">
        <v>1</v>
      </c>
      <c r="G60">
        <f t="shared" si="15"/>
        <v>145</v>
      </c>
      <c r="I60">
        <v>2150</v>
      </c>
      <c r="J60" t="s">
        <v>28</v>
      </c>
      <c r="K60">
        <f t="shared" si="16"/>
        <v>147.5</v>
      </c>
      <c r="L60" cm="1">
        <f t="array" ref="L60">STOWA2024_NDJF_T(A60*60,K60,I60,J60,"")</f>
        <v>88350.35429004574</v>
      </c>
      <c r="M60">
        <f t="shared" si="17"/>
        <v>1.131857374014705E-5</v>
      </c>
    </row>
    <row r="61" spans="1:13" x14ac:dyDescent="0.3">
      <c r="A61">
        <v>24</v>
      </c>
      <c r="B61">
        <f t="shared" si="14"/>
        <v>3.1114506126633341E-6</v>
      </c>
      <c r="C61">
        <f t="shared" si="10"/>
        <v>3.1114506126633341E-6</v>
      </c>
      <c r="D61" t="s">
        <v>35</v>
      </c>
      <c r="E61" t="s">
        <v>19</v>
      </c>
      <c r="F61">
        <v>1</v>
      </c>
      <c r="G61">
        <f t="shared" si="15"/>
        <v>150</v>
      </c>
      <c r="I61">
        <v>2150</v>
      </c>
      <c r="J61" t="s">
        <v>28</v>
      </c>
      <c r="K61">
        <f t="shared" si="16"/>
        <v>152.5</v>
      </c>
      <c r="L61" cm="1">
        <f t="array" ref="L61">STOWA2024_NDJF_T(A61*60,K61,I61,J61,"")</f>
        <v>121845.37559223843</v>
      </c>
      <c r="M61">
        <f t="shared" si="17"/>
        <v>8.2071231274837163E-6</v>
      </c>
    </row>
    <row r="62" spans="1:13" x14ac:dyDescent="0.3">
      <c r="A62">
        <v>24</v>
      </c>
      <c r="B62">
        <f t="shared" si="14"/>
        <v>2.2120665767768938E-6</v>
      </c>
      <c r="C62">
        <f t="shared" si="10"/>
        <v>2.2120665767768938E-6</v>
      </c>
      <c r="D62" t="s">
        <v>35</v>
      </c>
      <c r="E62" t="s">
        <v>19</v>
      </c>
      <c r="F62">
        <v>1</v>
      </c>
      <c r="G62">
        <f t="shared" si="15"/>
        <v>155</v>
      </c>
      <c r="I62">
        <v>2150</v>
      </c>
      <c r="J62" t="s">
        <v>28</v>
      </c>
      <c r="K62">
        <f t="shared" si="16"/>
        <v>157.5</v>
      </c>
      <c r="L62" cm="1">
        <f t="array" ref="L62">STOWA2024_NDJF_T(A62*60,K62,I62,J62,"")</f>
        <v>166804.09793333794</v>
      </c>
      <c r="M62">
        <f t="shared" si="17"/>
        <v>5.9950565507068225E-6</v>
      </c>
    </row>
    <row r="63" spans="1:13" x14ac:dyDescent="0.3">
      <c r="A63">
        <v>24</v>
      </c>
      <c r="B63" s="1">
        <f>M62</f>
        <v>5.9950565507068225E-6</v>
      </c>
      <c r="C63">
        <f t="shared" si="10"/>
        <v>5.9950565507068225E-6</v>
      </c>
      <c r="D63" t="s">
        <v>35</v>
      </c>
      <c r="E63" t="s">
        <v>19</v>
      </c>
      <c r="F63">
        <v>1</v>
      </c>
      <c r="G63">
        <f t="shared" si="15"/>
        <v>160</v>
      </c>
      <c r="I63">
        <v>2150</v>
      </c>
      <c r="J63" t="s">
        <v>28</v>
      </c>
      <c r="K63" s="1">
        <v>999</v>
      </c>
      <c r="L63" cm="1">
        <f t="array" ref="L63">STOWA2024_NDJF_T(A63*60,K63,I63,J63,"")</f>
        <v>368354496195447.56</v>
      </c>
      <c r="M63">
        <f>1/L63</f>
        <v>2.7147761472399775E-15</v>
      </c>
    </row>
    <row r="64" spans="1:13" x14ac:dyDescent="0.3">
      <c r="A64">
        <v>48</v>
      </c>
      <c r="B64" s="1">
        <f>365.25*24/A64 - M64</f>
        <v>159.86440211810449</v>
      </c>
      <c r="C64">
        <f>B64</f>
        <v>159.86440211810449</v>
      </c>
      <c r="D64" t="s">
        <v>35</v>
      </c>
      <c r="E64" t="s">
        <v>19</v>
      </c>
      <c r="F64">
        <v>1</v>
      </c>
      <c r="G64">
        <v>10</v>
      </c>
      <c r="I64">
        <v>2150</v>
      </c>
      <c r="J64" t="s">
        <v>28</v>
      </c>
      <c r="K64" s="1">
        <v>12.5</v>
      </c>
      <c r="L64" cm="1">
        <f t="array" ref="L64">STOWA2024_NDJF_T(A64*60,K64,I64,J64,"")</f>
        <v>4.3935576964585409E-2</v>
      </c>
      <c r="M64">
        <f>1/L64</f>
        <v>22.760597881895514</v>
      </c>
    </row>
    <row r="65" spans="1:13" x14ac:dyDescent="0.3">
      <c r="A65">
        <v>48</v>
      </c>
      <c r="B65">
        <f t="shared" ref="B65:B69" si="18">M64-M65</f>
        <v>10.973312791187634</v>
      </c>
      <c r="C65">
        <f t="shared" ref="C65:C94" si="19">B65</f>
        <v>10.973312791187634</v>
      </c>
      <c r="D65" t="s">
        <v>35</v>
      </c>
      <c r="E65" t="s">
        <v>19</v>
      </c>
      <c r="F65">
        <v>1</v>
      </c>
      <c r="G65">
        <f t="shared" ref="G65:G69" si="20">G64+5</f>
        <v>15</v>
      </c>
      <c r="I65">
        <v>2150</v>
      </c>
      <c r="J65" t="s">
        <v>28</v>
      </c>
      <c r="K65">
        <f t="shared" ref="K65:K69" si="21">AVERAGE(G65:G66)</f>
        <v>17.5</v>
      </c>
      <c r="L65" cm="1">
        <f t="array" ref="L65">STOWA2024_NDJF_T(A65*60,K65,I65,J65,"")</f>
        <v>8.4837177713493778E-2</v>
      </c>
      <c r="M65">
        <f t="shared" ref="M65:M69" si="22">1/L65</f>
        <v>11.787285090707879</v>
      </c>
    </row>
    <row r="66" spans="1:13" x14ac:dyDescent="0.3">
      <c r="A66">
        <v>48</v>
      </c>
      <c r="B66">
        <f t="shared" si="18"/>
        <v>5.5382807256101785</v>
      </c>
      <c r="C66">
        <f t="shared" si="19"/>
        <v>5.5382807256101785</v>
      </c>
      <c r="D66" t="s">
        <v>35</v>
      </c>
      <c r="E66" t="s">
        <v>19</v>
      </c>
      <c r="F66">
        <v>1</v>
      </c>
      <c r="G66">
        <f t="shared" si="20"/>
        <v>20</v>
      </c>
      <c r="I66">
        <v>2150</v>
      </c>
      <c r="J66" t="s">
        <v>28</v>
      </c>
      <c r="K66">
        <f t="shared" si="21"/>
        <v>22.5</v>
      </c>
      <c r="L66" cm="1">
        <f t="array" ref="L66">STOWA2024_NDJF_T(A66*60,K66,I66,J66,"")</f>
        <v>0.16002549231446495</v>
      </c>
      <c r="M66">
        <f t="shared" si="22"/>
        <v>6.2490043650977007</v>
      </c>
    </row>
    <row r="67" spans="1:13" x14ac:dyDescent="0.3">
      <c r="A67">
        <v>48</v>
      </c>
      <c r="B67">
        <f t="shared" si="18"/>
        <v>2.8632232337860577</v>
      </c>
      <c r="C67">
        <f t="shared" si="19"/>
        <v>2.8632232337860577</v>
      </c>
      <c r="D67" t="s">
        <v>35</v>
      </c>
      <c r="E67" t="s">
        <v>19</v>
      </c>
      <c r="F67">
        <v>1</v>
      </c>
      <c r="G67">
        <f t="shared" si="20"/>
        <v>25</v>
      </c>
      <c r="I67">
        <v>2150</v>
      </c>
      <c r="J67" t="s">
        <v>28</v>
      </c>
      <c r="K67">
        <f t="shared" si="21"/>
        <v>27.5</v>
      </c>
      <c r="L67" cm="1">
        <f t="array" ref="L67">STOWA2024_NDJF_T(A67*60,K67,I67,J67,"")</f>
        <v>0.29535281851269651</v>
      </c>
      <c r="M67">
        <f t="shared" si="22"/>
        <v>3.385781131311643</v>
      </c>
    </row>
    <row r="68" spans="1:13" x14ac:dyDescent="0.3">
      <c r="A68">
        <v>48</v>
      </c>
      <c r="B68">
        <f t="shared" si="18"/>
        <v>1.5136152971472527</v>
      </c>
      <c r="C68">
        <f t="shared" si="19"/>
        <v>1.5136152971472527</v>
      </c>
      <c r="D68" t="s">
        <v>35</v>
      </c>
      <c r="E68" t="s">
        <v>19</v>
      </c>
      <c r="F68">
        <v>1</v>
      </c>
      <c r="G68">
        <f t="shared" si="20"/>
        <v>30</v>
      </c>
      <c r="I68">
        <v>2150</v>
      </c>
      <c r="J68" t="s">
        <v>28</v>
      </c>
      <c r="K68">
        <f t="shared" si="21"/>
        <v>32.5</v>
      </c>
      <c r="L68" cm="1">
        <f t="array" ref="L68">STOWA2024_NDJF_T(A68*60,K68,I68,J68,"")</f>
        <v>0.53414071646400552</v>
      </c>
      <c r="M68">
        <f t="shared" si="22"/>
        <v>1.8721658341643903</v>
      </c>
    </row>
    <row r="69" spans="1:13" x14ac:dyDescent="0.3">
      <c r="A69">
        <v>48</v>
      </c>
      <c r="B69">
        <f t="shared" si="18"/>
        <v>0.817054294585561</v>
      </c>
      <c r="C69">
        <f t="shared" si="19"/>
        <v>0.817054294585561</v>
      </c>
      <c r="D69" t="s">
        <v>35</v>
      </c>
      <c r="E69" t="s">
        <v>19</v>
      </c>
      <c r="F69">
        <v>1</v>
      </c>
      <c r="G69">
        <f t="shared" si="20"/>
        <v>35</v>
      </c>
      <c r="I69">
        <v>2150</v>
      </c>
      <c r="J69" t="s">
        <v>28</v>
      </c>
      <c r="K69">
        <f t="shared" si="21"/>
        <v>37.5</v>
      </c>
      <c r="L69" cm="1">
        <f t="array" ref="L69">STOWA2024_NDJF_T(A69*60,K69,I69,J69,"")</f>
        <v>0.94776709616802379</v>
      </c>
      <c r="M69">
        <f t="shared" si="22"/>
        <v>1.0551115395788293</v>
      </c>
    </row>
    <row r="70" spans="1:13" x14ac:dyDescent="0.3">
      <c r="A70">
        <v>48</v>
      </c>
      <c r="B70">
        <f>M69-M70</f>
        <v>0.44969525103328656</v>
      </c>
      <c r="C70">
        <f t="shared" si="19"/>
        <v>0.44969525103328656</v>
      </c>
      <c r="D70" t="s">
        <v>35</v>
      </c>
      <c r="E70" t="s">
        <v>19</v>
      </c>
      <c r="F70">
        <v>1</v>
      </c>
      <c r="G70">
        <f>G69+5</f>
        <v>40</v>
      </c>
      <c r="I70">
        <v>2150</v>
      </c>
      <c r="J70" t="s">
        <v>28</v>
      </c>
      <c r="K70">
        <f>AVERAGE(G70:G71)</f>
        <v>42.5</v>
      </c>
      <c r="L70" cm="1">
        <f t="array" ref="L70">STOWA2024_NDJF_T(A70*60,K70,I70,J70,"")</f>
        <v>1.6517560213029758</v>
      </c>
      <c r="M70">
        <f>1/L70</f>
        <v>0.60541628854554275</v>
      </c>
    </row>
    <row r="71" spans="1:13" x14ac:dyDescent="0.3">
      <c r="A71">
        <v>48</v>
      </c>
      <c r="B71">
        <f t="shared" ref="B71:B93" si="23">M70-M71</f>
        <v>0.25219958059640052</v>
      </c>
      <c r="C71">
        <f t="shared" si="19"/>
        <v>0.25219958059640052</v>
      </c>
      <c r="D71" t="s">
        <v>35</v>
      </c>
      <c r="E71" t="s">
        <v>19</v>
      </c>
      <c r="F71">
        <v>1</v>
      </c>
      <c r="G71">
        <f t="shared" ref="G71:G94" si="24">G70+5</f>
        <v>45</v>
      </c>
      <c r="I71">
        <v>2150</v>
      </c>
      <c r="J71" t="s">
        <v>28</v>
      </c>
      <c r="K71">
        <f t="shared" ref="K71:K93" si="25">AVERAGE(G71:G72)</f>
        <v>47.5</v>
      </c>
      <c r="L71" cm="1">
        <f t="array" ref="L71">STOWA2024_NDJF_T(A71*60,K71,I71,J71,"")</f>
        <v>2.8311231532795573</v>
      </c>
      <c r="M71">
        <f t="shared" ref="M71:M93" si="26">1/L71</f>
        <v>0.35321670794914223</v>
      </c>
    </row>
    <row r="72" spans="1:13" x14ac:dyDescent="0.3">
      <c r="A72">
        <v>48</v>
      </c>
      <c r="B72">
        <f t="shared" si="23"/>
        <v>0.14386535839395428</v>
      </c>
      <c r="C72">
        <f t="shared" si="19"/>
        <v>0.14386535839395428</v>
      </c>
      <c r="D72" t="s">
        <v>35</v>
      </c>
      <c r="E72" t="s">
        <v>19</v>
      </c>
      <c r="F72">
        <v>1</v>
      </c>
      <c r="G72">
        <f t="shared" si="24"/>
        <v>50</v>
      </c>
      <c r="I72">
        <v>2150</v>
      </c>
      <c r="J72" t="s">
        <v>28</v>
      </c>
      <c r="K72">
        <f t="shared" si="25"/>
        <v>52.5</v>
      </c>
      <c r="L72" cm="1">
        <f t="array" ref="L72">STOWA2024_NDJF_T(A72*60,K72,I72,J72,"")</f>
        <v>4.7766589617153912</v>
      </c>
      <c r="M72">
        <f t="shared" si="26"/>
        <v>0.20935134955518794</v>
      </c>
    </row>
    <row r="73" spans="1:13" x14ac:dyDescent="0.3">
      <c r="A73">
        <v>48</v>
      </c>
      <c r="B73">
        <f t="shared" si="23"/>
        <v>8.3405552381644238E-2</v>
      </c>
      <c r="C73">
        <f t="shared" si="19"/>
        <v>8.3405552381644238E-2</v>
      </c>
      <c r="D73" t="s">
        <v>35</v>
      </c>
      <c r="E73" t="s">
        <v>19</v>
      </c>
      <c r="F73">
        <v>1</v>
      </c>
      <c r="G73">
        <f t="shared" si="24"/>
        <v>55</v>
      </c>
      <c r="I73">
        <v>2150</v>
      </c>
      <c r="J73" t="s">
        <v>28</v>
      </c>
      <c r="K73">
        <f t="shared" si="25"/>
        <v>57.5</v>
      </c>
      <c r="L73" cm="1">
        <f t="array" ref="L73">STOWA2024_NDJF_T(A73*60,K73,I73,J73,"")</f>
        <v>7.9399235420462357</v>
      </c>
      <c r="M73">
        <f t="shared" si="26"/>
        <v>0.12594579717354371</v>
      </c>
    </row>
    <row r="74" spans="1:13" x14ac:dyDescent="0.3">
      <c r="A74">
        <v>48</v>
      </c>
      <c r="B74">
        <f t="shared" si="23"/>
        <v>4.9105166757241039E-2</v>
      </c>
      <c r="C74">
        <f t="shared" si="19"/>
        <v>4.9105166757241039E-2</v>
      </c>
      <c r="D74" t="s">
        <v>35</v>
      </c>
      <c r="E74" t="s">
        <v>19</v>
      </c>
      <c r="F74">
        <v>1</v>
      </c>
      <c r="G74">
        <f t="shared" si="24"/>
        <v>60</v>
      </c>
      <c r="I74">
        <v>2150</v>
      </c>
      <c r="J74" t="s">
        <v>28</v>
      </c>
      <c r="K74">
        <f t="shared" si="25"/>
        <v>62.5</v>
      </c>
      <c r="L74" cm="1">
        <f t="array" ref="L74">STOWA2024_NDJF_T(A74*60,K74,I74,J74,"")</f>
        <v>13.013948409614271</v>
      </c>
      <c r="M74">
        <f t="shared" si="26"/>
        <v>7.6840630416302666E-2</v>
      </c>
    </row>
    <row r="75" spans="1:13" x14ac:dyDescent="0.3">
      <c r="A75">
        <v>48</v>
      </c>
      <c r="B75">
        <f t="shared" si="23"/>
        <v>2.9331146106586416E-2</v>
      </c>
      <c r="C75">
        <f t="shared" si="19"/>
        <v>2.9331146106586416E-2</v>
      </c>
      <c r="D75" t="s">
        <v>35</v>
      </c>
      <c r="E75" t="s">
        <v>19</v>
      </c>
      <c r="F75">
        <v>1</v>
      </c>
      <c r="G75">
        <f t="shared" si="24"/>
        <v>65</v>
      </c>
      <c r="I75">
        <v>2150</v>
      </c>
      <c r="J75" t="s">
        <v>28</v>
      </c>
      <c r="K75">
        <f t="shared" si="25"/>
        <v>67.5</v>
      </c>
      <c r="L75" cm="1">
        <f t="array" ref="L75">STOWA2024_NDJF_T(A75*60,K75,I75,J75,"")</f>
        <v>21.04842884593231</v>
      </c>
      <c r="M75">
        <f t="shared" si="26"/>
        <v>4.750948430971625E-2</v>
      </c>
    </row>
    <row r="76" spans="1:13" x14ac:dyDescent="0.3">
      <c r="A76">
        <v>48</v>
      </c>
      <c r="B76">
        <f t="shared" si="23"/>
        <v>1.7762447744279253E-2</v>
      </c>
      <c r="C76">
        <f t="shared" si="19"/>
        <v>1.7762447744279253E-2</v>
      </c>
      <c r="D76" t="s">
        <v>35</v>
      </c>
      <c r="E76" t="s">
        <v>19</v>
      </c>
      <c r="F76">
        <v>1</v>
      </c>
      <c r="G76">
        <f t="shared" si="24"/>
        <v>70</v>
      </c>
      <c r="I76">
        <v>2150</v>
      </c>
      <c r="J76" t="s">
        <v>28</v>
      </c>
      <c r="K76">
        <f t="shared" si="25"/>
        <v>72.5</v>
      </c>
      <c r="L76" cm="1">
        <f t="array" ref="L76">STOWA2024_NDJF_T(A76*60,K76,I76,J76,"")</f>
        <v>33.616793988880808</v>
      </c>
      <c r="M76">
        <f t="shared" si="26"/>
        <v>2.9747036565436997E-2</v>
      </c>
    </row>
    <row r="77" spans="1:13" x14ac:dyDescent="0.3">
      <c r="A77">
        <v>48</v>
      </c>
      <c r="B77">
        <f t="shared" si="23"/>
        <v>1.0897459218537849E-2</v>
      </c>
      <c r="C77">
        <f t="shared" si="19"/>
        <v>1.0897459218537849E-2</v>
      </c>
      <c r="D77" t="s">
        <v>35</v>
      </c>
      <c r="E77" t="s">
        <v>19</v>
      </c>
      <c r="F77">
        <v>1</v>
      </c>
      <c r="G77">
        <f t="shared" si="24"/>
        <v>75</v>
      </c>
      <c r="I77">
        <v>2150</v>
      </c>
      <c r="J77" t="s">
        <v>28</v>
      </c>
      <c r="K77">
        <f t="shared" si="25"/>
        <v>77.5</v>
      </c>
      <c r="L77" cm="1">
        <f t="array" ref="L77">STOWA2024_NDJF_T(A77*60,K77,I77,J77,"")</f>
        <v>53.051587396176032</v>
      </c>
      <c r="M77">
        <f t="shared" si="26"/>
        <v>1.8849577346899148E-2</v>
      </c>
    </row>
    <row r="78" spans="1:13" x14ac:dyDescent="0.3">
      <c r="A78">
        <v>48</v>
      </c>
      <c r="B78">
        <f t="shared" si="23"/>
        <v>6.7686694763073353E-3</v>
      </c>
      <c r="C78">
        <f t="shared" si="19"/>
        <v>6.7686694763073353E-3</v>
      </c>
      <c r="D78" t="s">
        <v>35</v>
      </c>
      <c r="E78" t="s">
        <v>19</v>
      </c>
      <c r="F78">
        <v>1</v>
      </c>
      <c r="G78">
        <f t="shared" si="24"/>
        <v>80</v>
      </c>
      <c r="I78">
        <v>2150</v>
      </c>
      <c r="J78" t="s">
        <v>28</v>
      </c>
      <c r="K78">
        <f t="shared" si="25"/>
        <v>82.5</v>
      </c>
      <c r="L78" cm="1">
        <f t="array" ref="L78">STOWA2024_NDJF_T(A78*60,K78,I78,J78,"")</f>
        <v>82.775235993171478</v>
      </c>
      <c r="M78">
        <f t="shared" si="26"/>
        <v>1.2080907870591812E-2</v>
      </c>
    </row>
    <row r="79" spans="1:13" x14ac:dyDescent="0.3">
      <c r="A79">
        <v>48</v>
      </c>
      <c r="B79">
        <f t="shared" si="23"/>
        <v>4.2540211391764206E-3</v>
      </c>
      <c r="C79">
        <f t="shared" si="19"/>
        <v>4.2540211391764206E-3</v>
      </c>
      <c r="D79" t="s">
        <v>35</v>
      </c>
      <c r="E79" t="s">
        <v>19</v>
      </c>
      <c r="F79">
        <v>1</v>
      </c>
      <c r="G79">
        <f t="shared" si="24"/>
        <v>85</v>
      </c>
      <c r="I79">
        <v>2150</v>
      </c>
      <c r="J79" t="s">
        <v>28</v>
      </c>
      <c r="K79">
        <f t="shared" si="25"/>
        <v>87.5</v>
      </c>
      <c r="L79" cm="1">
        <f t="array" ref="L79">STOWA2024_NDJF_T(A79*60,K79,I79,J79,"")</f>
        <v>127.76472105904143</v>
      </c>
      <c r="M79">
        <f t="shared" si="26"/>
        <v>7.8268867314153917E-3</v>
      </c>
    </row>
    <row r="80" spans="1:13" x14ac:dyDescent="0.3">
      <c r="A80">
        <v>48</v>
      </c>
      <c r="B80">
        <f t="shared" si="23"/>
        <v>2.7035183067423011E-3</v>
      </c>
      <c r="C80">
        <f t="shared" si="19"/>
        <v>2.7035183067423011E-3</v>
      </c>
      <c r="D80" t="s">
        <v>35</v>
      </c>
      <c r="E80" t="s">
        <v>19</v>
      </c>
      <c r="F80">
        <v>1</v>
      </c>
      <c r="G80">
        <f t="shared" si="24"/>
        <v>90</v>
      </c>
      <c r="I80">
        <v>2150</v>
      </c>
      <c r="J80" t="s">
        <v>28</v>
      </c>
      <c r="K80">
        <f t="shared" si="25"/>
        <v>92.5</v>
      </c>
      <c r="L80" cm="1">
        <f t="array" ref="L80">STOWA2024_NDJF_T(A80*60,K80,I80,J80,"")</f>
        <v>195.18408927693062</v>
      </c>
      <c r="M80">
        <f t="shared" si="26"/>
        <v>5.1233684246730906E-3</v>
      </c>
    </row>
    <row r="81" spans="1:13" x14ac:dyDescent="0.3">
      <c r="A81">
        <v>48</v>
      </c>
      <c r="B81">
        <f t="shared" si="23"/>
        <v>1.7365828842262499E-3</v>
      </c>
      <c r="C81">
        <f t="shared" si="19"/>
        <v>1.7365828842262499E-3</v>
      </c>
      <c r="D81" t="s">
        <v>35</v>
      </c>
      <c r="E81" t="s">
        <v>19</v>
      </c>
      <c r="F81">
        <v>1</v>
      </c>
      <c r="G81">
        <f t="shared" si="24"/>
        <v>95</v>
      </c>
      <c r="I81">
        <v>2150</v>
      </c>
      <c r="J81" t="s">
        <v>28</v>
      </c>
      <c r="K81">
        <f t="shared" si="25"/>
        <v>97.5</v>
      </c>
      <c r="L81" cm="1">
        <f t="array" ref="L81">STOWA2024_NDJF_T(A81*60,K81,I81,J81,"")</f>
        <v>295.26522658652414</v>
      </c>
      <c r="M81">
        <f t="shared" si="26"/>
        <v>3.3867855404468407E-3</v>
      </c>
    </row>
    <row r="82" spans="1:13" x14ac:dyDescent="0.3">
      <c r="A82">
        <v>48</v>
      </c>
      <c r="B82">
        <f t="shared" si="23"/>
        <v>1.1268703858254049E-3</v>
      </c>
      <c r="C82">
        <f t="shared" si="19"/>
        <v>1.1268703858254049E-3</v>
      </c>
      <c r="D82" t="s">
        <v>35</v>
      </c>
      <c r="E82" t="s">
        <v>19</v>
      </c>
      <c r="F82">
        <v>1</v>
      </c>
      <c r="G82">
        <f t="shared" si="24"/>
        <v>100</v>
      </c>
      <c r="I82">
        <v>2150</v>
      </c>
      <c r="J82" t="s">
        <v>28</v>
      </c>
      <c r="K82">
        <f t="shared" si="25"/>
        <v>102.5</v>
      </c>
      <c r="L82" cm="1">
        <f t="array" ref="L82">STOWA2024_NDJF_T(A82*60,K82,I82,J82,"")</f>
        <v>442.49448832405949</v>
      </c>
      <c r="M82">
        <f t="shared" si="26"/>
        <v>2.2599151546214358E-3</v>
      </c>
    </row>
    <row r="83" spans="1:13" x14ac:dyDescent="0.3">
      <c r="A83">
        <v>48</v>
      </c>
      <c r="B83">
        <f t="shared" si="23"/>
        <v>7.383571443387877E-4</v>
      </c>
      <c r="C83">
        <f t="shared" si="19"/>
        <v>7.383571443387877E-4</v>
      </c>
      <c r="D83" t="s">
        <v>35</v>
      </c>
      <c r="E83" t="s">
        <v>19</v>
      </c>
      <c r="F83">
        <v>1</v>
      </c>
      <c r="G83">
        <f t="shared" si="24"/>
        <v>105</v>
      </c>
      <c r="I83">
        <v>2150</v>
      </c>
      <c r="J83" t="s">
        <v>28</v>
      </c>
      <c r="K83">
        <f t="shared" si="25"/>
        <v>107.5</v>
      </c>
      <c r="L83" cm="1">
        <f t="array" ref="L83">STOWA2024_NDJF_T(A83*60,K83,I83,J83,"")</f>
        <v>657.22108078826238</v>
      </c>
      <c r="M83">
        <f t="shared" si="26"/>
        <v>1.5215580102826481E-3</v>
      </c>
    </row>
    <row r="84" spans="1:13" x14ac:dyDescent="0.3">
      <c r="A84">
        <v>48</v>
      </c>
      <c r="B84">
        <f t="shared" si="23"/>
        <v>4.8830140883012363E-4</v>
      </c>
      <c r="C84">
        <f t="shared" si="19"/>
        <v>4.8830140883012363E-4</v>
      </c>
      <c r="D84" t="s">
        <v>35</v>
      </c>
      <c r="E84" t="s">
        <v>19</v>
      </c>
      <c r="F84">
        <v>1</v>
      </c>
      <c r="G84">
        <f t="shared" si="24"/>
        <v>110</v>
      </c>
      <c r="I84">
        <v>2150</v>
      </c>
      <c r="J84" t="s">
        <v>28</v>
      </c>
      <c r="K84">
        <f t="shared" si="25"/>
        <v>112.5</v>
      </c>
      <c r="L84" cm="1">
        <f t="array" ref="L84">STOWA2024_NDJF_T(A84*60,K84,I84,J84,"")</f>
        <v>967.8138021032014</v>
      </c>
      <c r="M84">
        <f t="shared" si="26"/>
        <v>1.0332566014525245E-3</v>
      </c>
    </row>
    <row r="85" spans="1:13" x14ac:dyDescent="0.3">
      <c r="A85">
        <v>48</v>
      </c>
      <c r="B85">
        <f t="shared" si="23"/>
        <v>3.2581068766692021E-4</v>
      </c>
      <c r="C85">
        <f t="shared" si="19"/>
        <v>3.2581068766692021E-4</v>
      </c>
      <c r="D85" t="s">
        <v>35</v>
      </c>
      <c r="E85" t="s">
        <v>19</v>
      </c>
      <c r="F85">
        <v>1</v>
      </c>
      <c r="G85">
        <f t="shared" si="24"/>
        <v>115</v>
      </c>
      <c r="I85">
        <v>2150</v>
      </c>
      <c r="J85" t="s">
        <v>28</v>
      </c>
      <c r="K85">
        <f t="shared" si="25"/>
        <v>117.5</v>
      </c>
      <c r="L85" cm="1">
        <f t="array" ref="L85">STOWA2024_NDJF_T(A85*60,K85,I85,J85,"")</f>
        <v>1413.5356223190456</v>
      </c>
      <c r="M85">
        <f t="shared" si="26"/>
        <v>7.0744591378560427E-4</v>
      </c>
    </row>
    <row r="86" spans="1:13" x14ac:dyDescent="0.3">
      <c r="A86">
        <v>48</v>
      </c>
      <c r="B86">
        <f t="shared" si="23"/>
        <v>2.1924495040040416E-4</v>
      </c>
      <c r="C86">
        <f t="shared" si="19"/>
        <v>2.1924495040040416E-4</v>
      </c>
      <c r="D86" t="s">
        <v>35</v>
      </c>
      <c r="E86" t="s">
        <v>19</v>
      </c>
      <c r="F86">
        <v>1</v>
      </c>
      <c r="G86">
        <f t="shared" si="24"/>
        <v>120</v>
      </c>
      <c r="I86">
        <v>2150</v>
      </c>
      <c r="J86" t="s">
        <v>28</v>
      </c>
      <c r="K86">
        <f t="shared" si="25"/>
        <v>122.5</v>
      </c>
      <c r="L86" cm="1">
        <f t="array" ref="L86">STOWA2024_NDJF_T(A86*60,K86,I86,J86,"")</f>
        <v>2048.336801848915</v>
      </c>
      <c r="M86">
        <f t="shared" si="26"/>
        <v>4.8820096338520011E-4</v>
      </c>
    </row>
    <row r="87" spans="1:13" x14ac:dyDescent="0.3">
      <c r="A87">
        <v>48</v>
      </c>
      <c r="B87">
        <f t="shared" si="23"/>
        <v>1.4874846461515736E-4</v>
      </c>
      <c r="C87">
        <f t="shared" si="19"/>
        <v>1.4874846461515736E-4</v>
      </c>
      <c r="D87" t="s">
        <v>35</v>
      </c>
      <c r="E87" t="s">
        <v>19</v>
      </c>
      <c r="F87">
        <v>1</v>
      </c>
      <c r="G87">
        <f t="shared" si="24"/>
        <v>125</v>
      </c>
      <c r="I87">
        <v>2150</v>
      </c>
      <c r="J87" t="s">
        <v>28</v>
      </c>
      <c r="K87">
        <f t="shared" si="25"/>
        <v>127.5</v>
      </c>
      <c r="L87" cm="1">
        <f t="array" ref="L87">STOWA2024_NDJF_T(A87*60,K87,I87,J87,"")</f>
        <v>2945.9202793420463</v>
      </c>
      <c r="M87">
        <f t="shared" si="26"/>
        <v>3.3945249877004275E-4</v>
      </c>
    </row>
    <row r="88" spans="1:13" x14ac:dyDescent="0.3">
      <c r="A88">
        <v>48</v>
      </c>
      <c r="B88">
        <f t="shared" si="23"/>
        <v>1.017083835955434E-4</v>
      </c>
      <c r="C88">
        <f t="shared" si="19"/>
        <v>1.017083835955434E-4</v>
      </c>
      <c r="D88" t="s">
        <v>35</v>
      </c>
      <c r="E88" t="s">
        <v>19</v>
      </c>
      <c r="F88">
        <v>1</v>
      </c>
      <c r="G88">
        <f t="shared" si="24"/>
        <v>130</v>
      </c>
      <c r="I88">
        <v>2150</v>
      </c>
      <c r="J88" t="s">
        <v>28</v>
      </c>
      <c r="K88">
        <f t="shared" si="25"/>
        <v>132.5</v>
      </c>
      <c r="L88" cm="1">
        <f t="array" ref="L88">STOWA2024_NDJF_T(A88*60,K88,I88,J88,"")</f>
        <v>4206.2029559218336</v>
      </c>
      <c r="M88">
        <f t="shared" si="26"/>
        <v>2.3774411517449935E-4</v>
      </c>
    </row>
    <row r="89" spans="1:13" x14ac:dyDescent="0.3">
      <c r="A89">
        <v>48</v>
      </c>
      <c r="B89">
        <f t="shared" si="23"/>
        <v>7.0071581985304648E-5</v>
      </c>
      <c r="C89">
        <f t="shared" si="19"/>
        <v>7.0071581985304648E-5</v>
      </c>
      <c r="D89" t="s">
        <v>35</v>
      </c>
      <c r="E89" t="s">
        <v>19</v>
      </c>
      <c r="F89">
        <v>1</v>
      </c>
      <c r="G89">
        <f t="shared" si="24"/>
        <v>135</v>
      </c>
      <c r="I89">
        <v>2150</v>
      </c>
      <c r="J89" t="s">
        <v>28</v>
      </c>
      <c r="K89">
        <f t="shared" si="25"/>
        <v>137.5</v>
      </c>
      <c r="L89" cm="1">
        <f t="array" ref="L89">STOWA2024_NDJF_T(A89*60,K89,I89,J89,"")</f>
        <v>5964.0060359298186</v>
      </c>
      <c r="M89">
        <f t="shared" si="26"/>
        <v>1.676725331891947E-4</v>
      </c>
    </row>
    <row r="90" spans="1:13" x14ac:dyDescent="0.3">
      <c r="A90">
        <v>48</v>
      </c>
      <c r="B90">
        <f t="shared" si="23"/>
        <v>4.8623689761409541E-5</v>
      </c>
      <c r="C90">
        <f t="shared" si="19"/>
        <v>4.8623689761409541E-5</v>
      </c>
      <c r="D90" t="s">
        <v>35</v>
      </c>
      <c r="E90" t="s">
        <v>19</v>
      </c>
      <c r="F90">
        <v>1</v>
      </c>
      <c r="G90">
        <f t="shared" si="24"/>
        <v>140</v>
      </c>
      <c r="I90">
        <v>2150</v>
      </c>
      <c r="J90" t="s">
        <v>28</v>
      </c>
      <c r="K90">
        <f t="shared" si="25"/>
        <v>142.5</v>
      </c>
      <c r="L90" cm="1">
        <f t="array" ref="L90">STOWA2024_NDJF_T(A90*60,K90,I90,J90,"")</f>
        <v>8399.913608623996</v>
      </c>
      <c r="M90">
        <f t="shared" si="26"/>
        <v>1.1904884342778516E-4</v>
      </c>
    </row>
    <row r="91" spans="1:13" x14ac:dyDescent="0.3">
      <c r="A91">
        <v>48</v>
      </c>
      <c r="B91">
        <f t="shared" si="23"/>
        <v>3.397672615322059E-5</v>
      </c>
      <c r="C91">
        <f t="shared" si="19"/>
        <v>3.397672615322059E-5</v>
      </c>
      <c r="D91" t="s">
        <v>35</v>
      </c>
      <c r="E91" t="s">
        <v>19</v>
      </c>
      <c r="F91">
        <v>1</v>
      </c>
      <c r="G91">
        <f t="shared" si="24"/>
        <v>145</v>
      </c>
      <c r="I91">
        <v>2150</v>
      </c>
      <c r="J91" t="s">
        <v>28</v>
      </c>
      <c r="K91">
        <f t="shared" si="25"/>
        <v>147.5</v>
      </c>
      <c r="L91" cm="1">
        <f t="array" ref="L91">STOWA2024_NDJF_T(A91*60,K91,I91,J91,"")</f>
        <v>11754.732714275429</v>
      </c>
      <c r="M91">
        <f t="shared" si="26"/>
        <v>8.5072117274564573E-5</v>
      </c>
    </row>
    <row r="92" spans="1:13" x14ac:dyDescent="0.3">
      <c r="A92">
        <v>48</v>
      </c>
      <c r="B92">
        <f t="shared" si="23"/>
        <v>2.3901596787255031E-5</v>
      </c>
      <c r="C92">
        <f t="shared" si="19"/>
        <v>2.3901596787255031E-5</v>
      </c>
      <c r="D92" t="s">
        <v>35</v>
      </c>
      <c r="E92" t="s">
        <v>19</v>
      </c>
      <c r="F92">
        <v>1</v>
      </c>
      <c r="G92">
        <f t="shared" si="24"/>
        <v>150</v>
      </c>
      <c r="I92">
        <v>2150</v>
      </c>
      <c r="J92" t="s">
        <v>28</v>
      </c>
      <c r="K92">
        <f t="shared" si="25"/>
        <v>152.5</v>
      </c>
      <c r="L92" cm="1">
        <f t="array" ref="L92">STOWA2024_NDJF_T(A92*60,K92,I92,J92,"")</f>
        <v>16347.743848402602</v>
      </c>
      <c r="M92">
        <f t="shared" si="26"/>
        <v>6.1170520487309542E-5</v>
      </c>
    </row>
    <row r="93" spans="1:13" x14ac:dyDescent="0.3">
      <c r="A93">
        <v>48</v>
      </c>
      <c r="B93">
        <f t="shared" si="23"/>
        <v>1.6922142888452174E-5</v>
      </c>
      <c r="C93">
        <f t="shared" si="19"/>
        <v>1.6922142888452174E-5</v>
      </c>
      <c r="D93" t="s">
        <v>35</v>
      </c>
      <c r="E93" t="s">
        <v>19</v>
      </c>
      <c r="F93">
        <v>1</v>
      </c>
      <c r="G93">
        <f t="shared" si="24"/>
        <v>155</v>
      </c>
      <c r="I93">
        <v>2150</v>
      </c>
      <c r="J93" t="s">
        <v>28</v>
      </c>
      <c r="K93">
        <f t="shared" si="25"/>
        <v>157.5</v>
      </c>
      <c r="L93" cm="1">
        <f t="array" ref="L93">STOWA2024_NDJF_T(A93*60,K93,I93,J93,"")</f>
        <v>22599.698661625578</v>
      </c>
      <c r="M93">
        <f t="shared" si="26"/>
        <v>4.4248377598857368E-5</v>
      </c>
    </row>
    <row r="94" spans="1:13" x14ac:dyDescent="0.3">
      <c r="A94">
        <v>48</v>
      </c>
      <c r="B94" s="1">
        <f>M93</f>
        <v>4.4248377598857368E-5</v>
      </c>
      <c r="C94">
        <f t="shared" si="19"/>
        <v>4.4248377598857368E-5</v>
      </c>
      <c r="D94" t="s">
        <v>35</v>
      </c>
      <c r="E94" t="s">
        <v>19</v>
      </c>
      <c r="F94">
        <v>1</v>
      </c>
      <c r="G94">
        <f t="shared" si="24"/>
        <v>160</v>
      </c>
      <c r="I94">
        <v>2150</v>
      </c>
      <c r="J94" t="s">
        <v>28</v>
      </c>
      <c r="K94" s="1">
        <v>999</v>
      </c>
      <c r="L94" cm="1">
        <f t="array" ref="L94">STOWA2024_NDJF_T(A94*60,K94,I94,J94,"")</f>
        <v>1394408531836094</v>
      </c>
      <c r="M94">
        <f>1/L94</f>
        <v>7.1714994362752879E-16</v>
      </c>
    </row>
    <row r="95" spans="1:13" x14ac:dyDescent="0.3">
      <c r="A95">
        <v>96</v>
      </c>
      <c r="B95" s="1">
        <f>365.25*24/A95 - M95</f>
        <v>62.798481292311379</v>
      </c>
      <c r="C95">
        <f>B95</f>
        <v>62.798481292311379</v>
      </c>
      <c r="D95" t="s">
        <v>35</v>
      </c>
      <c r="E95" t="s">
        <v>19</v>
      </c>
      <c r="F95">
        <v>1</v>
      </c>
      <c r="G95">
        <v>10</v>
      </c>
      <c r="I95">
        <v>2150</v>
      </c>
      <c r="J95" t="s">
        <v>28</v>
      </c>
      <c r="K95" s="1">
        <v>12.5</v>
      </c>
      <c r="L95" cm="1">
        <f t="array" ref="L95">STOWA2024_NDJF_T(A95*60,K95,I95,J95,"")</f>
        <v>3.5070468678985493E-2</v>
      </c>
      <c r="M95">
        <f>1/L95</f>
        <v>28.514018707688617</v>
      </c>
    </row>
    <row r="96" spans="1:13" x14ac:dyDescent="0.3">
      <c r="A96">
        <v>96</v>
      </c>
      <c r="B96">
        <f t="shared" ref="B96:B100" si="27">M95-M96</f>
        <v>10.281275932932143</v>
      </c>
      <c r="C96">
        <f t="shared" ref="C96:C125" si="28">B96</f>
        <v>10.281275932932143</v>
      </c>
      <c r="D96" t="s">
        <v>35</v>
      </c>
      <c r="E96" t="s">
        <v>19</v>
      </c>
      <c r="F96">
        <v>1</v>
      </c>
      <c r="G96">
        <f t="shared" ref="G96:G100" si="29">G95+5</f>
        <v>15</v>
      </c>
      <c r="I96">
        <v>2150</v>
      </c>
      <c r="J96" t="s">
        <v>28</v>
      </c>
      <c r="K96">
        <f t="shared" ref="K96:K100" si="30">AVERAGE(G96:G97)</f>
        <v>17.5</v>
      </c>
      <c r="L96" cm="1">
        <f t="array" ref="L96">STOWA2024_NDJF_T(A96*60,K96,I96,J96,"")</f>
        <v>5.4846383363918026E-2</v>
      </c>
      <c r="M96">
        <f t="shared" ref="M96:M100" si="31">1/L96</f>
        <v>18.232742774756474</v>
      </c>
    </row>
    <row r="97" spans="1:13" x14ac:dyDescent="0.3">
      <c r="A97">
        <v>96</v>
      </c>
      <c r="B97">
        <f t="shared" si="27"/>
        <v>6.5232908446854996</v>
      </c>
      <c r="C97">
        <f t="shared" si="28"/>
        <v>6.5232908446854996</v>
      </c>
      <c r="D97" t="s">
        <v>35</v>
      </c>
      <c r="E97" t="s">
        <v>19</v>
      </c>
      <c r="F97">
        <v>1</v>
      </c>
      <c r="G97">
        <f t="shared" si="29"/>
        <v>20</v>
      </c>
      <c r="I97">
        <v>2150</v>
      </c>
      <c r="J97" t="s">
        <v>28</v>
      </c>
      <c r="K97">
        <f t="shared" si="30"/>
        <v>22.5</v>
      </c>
      <c r="L97" cm="1">
        <f t="array" ref="L97">STOWA2024_NDJF_T(A97*60,K97,I97,J97,"")</f>
        <v>8.5401093575686995E-2</v>
      </c>
      <c r="M97">
        <f t="shared" si="31"/>
        <v>11.709451930070975</v>
      </c>
    </row>
    <row r="98" spans="1:13" x14ac:dyDescent="0.3">
      <c r="A98">
        <v>96</v>
      </c>
      <c r="B98">
        <f t="shared" si="27"/>
        <v>4.1571469761984634</v>
      </c>
      <c r="C98">
        <f t="shared" si="28"/>
        <v>4.1571469761984634</v>
      </c>
      <c r="D98" t="s">
        <v>35</v>
      </c>
      <c r="E98" t="s">
        <v>19</v>
      </c>
      <c r="F98">
        <v>1</v>
      </c>
      <c r="G98">
        <f t="shared" si="29"/>
        <v>25</v>
      </c>
      <c r="I98">
        <v>2150</v>
      </c>
      <c r="J98" t="s">
        <v>28</v>
      </c>
      <c r="K98">
        <f t="shared" si="30"/>
        <v>27.5</v>
      </c>
      <c r="L98" cm="1">
        <f t="array" ref="L98">STOWA2024_NDJF_T(A98*60,K98,I98,J98,"")</f>
        <v>0.13240990745312015</v>
      </c>
      <c r="M98">
        <f t="shared" si="31"/>
        <v>7.5523049538725111</v>
      </c>
    </row>
    <row r="99" spans="1:13" x14ac:dyDescent="0.3">
      <c r="A99">
        <v>96</v>
      </c>
      <c r="B99">
        <f t="shared" si="27"/>
        <v>2.6608393379669009</v>
      </c>
      <c r="C99">
        <f t="shared" si="28"/>
        <v>2.6608393379669009</v>
      </c>
      <c r="D99" t="s">
        <v>35</v>
      </c>
      <c r="E99" t="s">
        <v>19</v>
      </c>
      <c r="F99">
        <v>1</v>
      </c>
      <c r="G99">
        <f t="shared" si="29"/>
        <v>30</v>
      </c>
      <c r="I99">
        <v>2150</v>
      </c>
      <c r="J99" t="s">
        <v>28</v>
      </c>
      <c r="K99">
        <f t="shared" si="30"/>
        <v>32.5</v>
      </c>
      <c r="L99" cm="1">
        <f t="array" ref="L99">STOWA2024_NDJF_T(A99*60,K99,I99,J99,"")</f>
        <v>0.2044377040591461</v>
      </c>
      <c r="M99">
        <f t="shared" si="31"/>
        <v>4.8914656159056102</v>
      </c>
    </row>
    <row r="100" spans="1:13" x14ac:dyDescent="0.3">
      <c r="A100">
        <v>96</v>
      </c>
      <c r="B100">
        <f t="shared" si="27"/>
        <v>1.7102880358404233</v>
      </c>
      <c r="C100">
        <f t="shared" si="28"/>
        <v>1.7102880358404233</v>
      </c>
      <c r="D100" t="s">
        <v>35</v>
      </c>
      <c r="E100" t="s">
        <v>19</v>
      </c>
      <c r="F100">
        <v>1</v>
      </c>
      <c r="G100">
        <f t="shared" si="29"/>
        <v>35</v>
      </c>
      <c r="I100">
        <v>2150</v>
      </c>
      <c r="J100" t="s">
        <v>28</v>
      </c>
      <c r="K100">
        <f t="shared" si="30"/>
        <v>37.5</v>
      </c>
      <c r="L100" cm="1">
        <f t="array" ref="L100">STOWA2024_NDJF_T(A100*60,K100,I100,J100,"")</f>
        <v>0.31434900279270439</v>
      </c>
      <c r="M100">
        <f t="shared" si="31"/>
        <v>3.1811775800651869</v>
      </c>
    </row>
    <row r="101" spans="1:13" x14ac:dyDescent="0.3">
      <c r="A101">
        <v>96</v>
      </c>
      <c r="B101">
        <f>M100-M101</f>
        <v>1.1039048435053189</v>
      </c>
      <c r="C101">
        <f t="shared" si="28"/>
        <v>1.1039048435053189</v>
      </c>
      <c r="D101" t="s">
        <v>35</v>
      </c>
      <c r="E101" t="s">
        <v>19</v>
      </c>
      <c r="F101">
        <v>1</v>
      </c>
      <c r="G101">
        <f>G100+5</f>
        <v>40</v>
      </c>
      <c r="I101">
        <v>2150</v>
      </c>
      <c r="J101" t="s">
        <v>28</v>
      </c>
      <c r="K101">
        <f>AVERAGE(G101:G102)</f>
        <v>42.5</v>
      </c>
      <c r="L101" cm="1">
        <f t="array" ref="L101">STOWA2024_NDJF_T(A101*60,K101,I101,J101,"")</f>
        <v>0.48140043548450023</v>
      </c>
      <c r="M101">
        <f>1/L101</f>
        <v>2.077272736559868</v>
      </c>
    </row>
    <row r="102" spans="1:13" x14ac:dyDescent="0.3">
      <c r="A102">
        <v>96</v>
      </c>
      <c r="B102">
        <f t="shared" ref="B102:B124" si="32">M101-M102</f>
        <v>0.7154762538859214</v>
      </c>
      <c r="C102">
        <f t="shared" si="28"/>
        <v>0.7154762538859214</v>
      </c>
      <c r="D102" t="s">
        <v>35</v>
      </c>
      <c r="E102" t="s">
        <v>19</v>
      </c>
      <c r="F102">
        <v>1</v>
      </c>
      <c r="G102">
        <f t="shared" ref="G102:G125" si="33">G101+5</f>
        <v>45</v>
      </c>
      <c r="I102">
        <v>2150</v>
      </c>
      <c r="J102" t="s">
        <v>28</v>
      </c>
      <c r="K102">
        <f t="shared" ref="K102:K124" si="34">AVERAGE(G102:G103)</f>
        <v>47.5</v>
      </c>
      <c r="L102" cm="1">
        <f t="array" ref="L102">STOWA2024_NDJF_T(A102*60,K102,I102,J102,"")</f>
        <v>0.73432411723993918</v>
      </c>
      <c r="M102">
        <f t="shared" ref="M102:M124" si="35">1/L102</f>
        <v>1.3617964826739466</v>
      </c>
    </row>
    <row r="103" spans="1:13" x14ac:dyDescent="0.3">
      <c r="A103">
        <v>96</v>
      </c>
      <c r="B103">
        <f t="shared" si="32"/>
        <v>0.46548332279470139</v>
      </c>
      <c r="C103">
        <f t="shared" si="28"/>
        <v>0.46548332279470139</v>
      </c>
      <c r="D103" t="s">
        <v>35</v>
      </c>
      <c r="E103" t="s">
        <v>19</v>
      </c>
      <c r="F103">
        <v>1</v>
      </c>
      <c r="G103">
        <f t="shared" si="33"/>
        <v>50</v>
      </c>
      <c r="I103">
        <v>2150</v>
      </c>
      <c r="J103" t="s">
        <v>28</v>
      </c>
      <c r="K103">
        <f t="shared" si="34"/>
        <v>52.5</v>
      </c>
      <c r="L103" cm="1">
        <f t="array" ref="L103">STOWA2024_NDJF_T(A103*60,K103,I103,J103,"")</f>
        <v>1.1156814880802641</v>
      </c>
      <c r="M103">
        <f t="shared" si="35"/>
        <v>0.8963131598792452</v>
      </c>
    </row>
    <row r="104" spans="1:13" x14ac:dyDescent="0.3">
      <c r="A104">
        <v>96</v>
      </c>
      <c r="B104">
        <f t="shared" si="32"/>
        <v>0.30416816620222697</v>
      </c>
      <c r="C104">
        <f t="shared" si="28"/>
        <v>0.30416816620222697</v>
      </c>
      <c r="D104" t="s">
        <v>35</v>
      </c>
      <c r="E104" t="s">
        <v>19</v>
      </c>
      <c r="F104">
        <v>1</v>
      </c>
      <c r="G104">
        <f t="shared" si="33"/>
        <v>55</v>
      </c>
      <c r="I104">
        <v>2150</v>
      </c>
      <c r="J104" t="s">
        <v>28</v>
      </c>
      <c r="K104">
        <f t="shared" si="34"/>
        <v>57.5</v>
      </c>
      <c r="L104" cm="1">
        <f t="array" ref="L104">STOWA2024_NDJF_T(A104*60,K104,I104,J104,"")</f>
        <v>1.6887755713180002</v>
      </c>
      <c r="M104">
        <f t="shared" si="35"/>
        <v>0.59214499367701823</v>
      </c>
    </row>
    <row r="105" spans="1:13" x14ac:dyDescent="0.3">
      <c r="A105">
        <v>96</v>
      </c>
      <c r="B105">
        <f t="shared" si="32"/>
        <v>0.19948084057867149</v>
      </c>
      <c r="C105">
        <f t="shared" si="28"/>
        <v>0.19948084057867149</v>
      </c>
      <c r="D105" t="s">
        <v>35</v>
      </c>
      <c r="E105" t="s">
        <v>19</v>
      </c>
      <c r="F105">
        <v>1</v>
      </c>
      <c r="G105">
        <f t="shared" si="33"/>
        <v>60</v>
      </c>
      <c r="I105">
        <v>2150</v>
      </c>
      <c r="J105" t="s">
        <v>28</v>
      </c>
      <c r="K105">
        <f t="shared" si="34"/>
        <v>62.5</v>
      </c>
      <c r="L105" cm="1">
        <f t="array" ref="L105">STOWA2024_NDJF_T(A105*60,K105,I105,J105,"")</f>
        <v>2.5467056060743589</v>
      </c>
      <c r="M105">
        <f t="shared" si="35"/>
        <v>0.39266415309834674</v>
      </c>
    </row>
    <row r="106" spans="1:13" x14ac:dyDescent="0.3">
      <c r="A106">
        <v>96</v>
      </c>
      <c r="B106">
        <f t="shared" si="32"/>
        <v>0.13131949069121174</v>
      </c>
      <c r="C106">
        <f t="shared" si="28"/>
        <v>0.13131949069121174</v>
      </c>
      <c r="D106" t="s">
        <v>35</v>
      </c>
      <c r="E106" t="s">
        <v>19</v>
      </c>
      <c r="F106">
        <v>1</v>
      </c>
      <c r="G106">
        <f t="shared" si="33"/>
        <v>65</v>
      </c>
      <c r="I106">
        <v>2150</v>
      </c>
      <c r="J106" t="s">
        <v>28</v>
      </c>
      <c r="K106">
        <f t="shared" si="34"/>
        <v>67.5</v>
      </c>
      <c r="L106" cm="1">
        <f t="array" ref="L106">STOWA2024_NDJF_T(A106*60,K106,I106,J106,"")</f>
        <v>3.8263647353246992</v>
      </c>
      <c r="M106">
        <f t="shared" si="35"/>
        <v>0.261344662407135</v>
      </c>
    </row>
    <row r="107" spans="1:13" x14ac:dyDescent="0.3">
      <c r="A107">
        <v>96</v>
      </c>
      <c r="B107">
        <f t="shared" si="32"/>
        <v>8.6771123975859954E-2</v>
      </c>
      <c r="C107">
        <f t="shared" si="28"/>
        <v>8.6771123975859954E-2</v>
      </c>
      <c r="D107" t="s">
        <v>35</v>
      </c>
      <c r="E107" t="s">
        <v>19</v>
      </c>
      <c r="F107">
        <v>1</v>
      </c>
      <c r="G107">
        <f t="shared" si="33"/>
        <v>70</v>
      </c>
      <c r="I107">
        <v>2150</v>
      </c>
      <c r="J107" t="s">
        <v>28</v>
      </c>
      <c r="K107">
        <f t="shared" si="34"/>
        <v>72.5</v>
      </c>
      <c r="L107" cm="1">
        <f t="array" ref="L107">STOWA2024_NDJF_T(A107*60,K107,I107,J107,"")</f>
        <v>5.7282450077259179</v>
      </c>
      <c r="M107">
        <f t="shared" si="35"/>
        <v>0.17457353843127504</v>
      </c>
    </row>
    <row r="108" spans="1:13" x14ac:dyDescent="0.3">
      <c r="A108">
        <v>96</v>
      </c>
      <c r="B108">
        <f t="shared" si="32"/>
        <v>5.75482303564544E-2</v>
      </c>
      <c r="C108">
        <f t="shared" si="28"/>
        <v>5.75482303564544E-2</v>
      </c>
      <c r="D108" t="s">
        <v>35</v>
      </c>
      <c r="E108" t="s">
        <v>19</v>
      </c>
      <c r="F108">
        <v>1</v>
      </c>
      <c r="G108">
        <f t="shared" si="33"/>
        <v>75</v>
      </c>
      <c r="I108">
        <v>2150</v>
      </c>
      <c r="J108" t="s">
        <v>28</v>
      </c>
      <c r="K108">
        <f t="shared" si="34"/>
        <v>77.5</v>
      </c>
      <c r="L108" cm="1">
        <f t="array" ref="L108">STOWA2024_NDJF_T(A108*60,K108,I108,J108,"")</f>
        <v>8.5451601576698746</v>
      </c>
      <c r="M108">
        <f t="shared" si="35"/>
        <v>0.11702530807482064</v>
      </c>
    </row>
    <row r="109" spans="1:13" x14ac:dyDescent="0.3">
      <c r="A109">
        <v>96</v>
      </c>
      <c r="B109">
        <f t="shared" si="32"/>
        <v>3.8302639710190337E-2</v>
      </c>
      <c r="C109">
        <f t="shared" si="28"/>
        <v>3.8302639710190337E-2</v>
      </c>
      <c r="D109" t="s">
        <v>35</v>
      </c>
      <c r="E109" t="s">
        <v>19</v>
      </c>
      <c r="F109">
        <v>1</v>
      </c>
      <c r="G109">
        <f t="shared" si="33"/>
        <v>80</v>
      </c>
      <c r="I109">
        <v>2150</v>
      </c>
      <c r="J109" t="s">
        <v>28</v>
      </c>
      <c r="K109">
        <f t="shared" si="34"/>
        <v>82.5</v>
      </c>
      <c r="L109" cm="1">
        <f t="array" ref="L109">STOWA2024_NDJF_T(A109*60,K109,I109,J109,"")</f>
        <v>12.702821446145173</v>
      </c>
      <c r="M109">
        <f t="shared" si="35"/>
        <v>7.8722668364630308E-2</v>
      </c>
    </row>
    <row r="110" spans="1:13" x14ac:dyDescent="0.3">
      <c r="A110">
        <v>96</v>
      </c>
      <c r="B110">
        <f t="shared" si="32"/>
        <v>2.5584310768048624E-2</v>
      </c>
      <c r="C110">
        <f t="shared" si="28"/>
        <v>2.5584310768048624E-2</v>
      </c>
      <c r="D110" t="s">
        <v>35</v>
      </c>
      <c r="E110" t="s">
        <v>19</v>
      </c>
      <c r="F110">
        <v>1</v>
      </c>
      <c r="G110">
        <f t="shared" si="33"/>
        <v>85</v>
      </c>
      <c r="I110">
        <v>2150</v>
      </c>
      <c r="J110" t="s">
        <v>28</v>
      </c>
      <c r="K110">
        <f t="shared" si="34"/>
        <v>87.5</v>
      </c>
      <c r="L110" cm="1">
        <f t="array" ref="L110">STOWA2024_NDJF_T(A110*60,K110,I110,J110,"")</f>
        <v>18.818797667625478</v>
      </c>
      <c r="M110">
        <f t="shared" si="35"/>
        <v>5.3138357596581684E-2</v>
      </c>
    </row>
    <row r="111" spans="1:13" x14ac:dyDescent="0.3">
      <c r="A111">
        <v>96</v>
      </c>
      <c r="B111">
        <f t="shared" si="32"/>
        <v>1.7148567727623062E-2</v>
      </c>
      <c r="C111">
        <f t="shared" si="28"/>
        <v>1.7148567727623062E-2</v>
      </c>
      <c r="D111" t="s">
        <v>35</v>
      </c>
      <c r="E111" t="s">
        <v>19</v>
      </c>
      <c r="F111">
        <v>1</v>
      </c>
      <c r="G111">
        <f t="shared" si="33"/>
        <v>90</v>
      </c>
      <c r="I111">
        <v>2150</v>
      </c>
      <c r="J111" t="s">
        <v>28</v>
      </c>
      <c r="K111">
        <f t="shared" si="34"/>
        <v>92.5</v>
      </c>
      <c r="L111" cm="1">
        <f t="array" ref="L111">STOWA2024_NDJF_T(A111*60,K111,I111,J111,"")</f>
        <v>27.785658200313783</v>
      </c>
      <c r="M111">
        <f t="shared" si="35"/>
        <v>3.5989789868958622E-2</v>
      </c>
    </row>
    <row r="112" spans="1:13" x14ac:dyDescent="0.3">
      <c r="A112">
        <v>96</v>
      </c>
      <c r="B112">
        <f t="shared" si="32"/>
        <v>1.1533613761771169E-2</v>
      </c>
      <c r="C112">
        <f t="shared" si="28"/>
        <v>1.1533613761771169E-2</v>
      </c>
      <c r="D112" t="s">
        <v>35</v>
      </c>
      <c r="E112" t="s">
        <v>19</v>
      </c>
      <c r="F112">
        <v>1</v>
      </c>
      <c r="G112">
        <f t="shared" si="33"/>
        <v>95</v>
      </c>
      <c r="I112">
        <v>2150</v>
      </c>
      <c r="J112" t="s">
        <v>28</v>
      </c>
      <c r="K112">
        <f t="shared" si="34"/>
        <v>97.5</v>
      </c>
      <c r="L112" cm="1">
        <f t="array" ref="L112">STOWA2024_NDJF_T(A112*60,K112,I112,J112,"")</f>
        <v>40.889466759527828</v>
      </c>
      <c r="M112">
        <f t="shared" si="35"/>
        <v>2.4456176107187453E-2</v>
      </c>
    </row>
    <row r="113" spans="1:13" x14ac:dyDescent="0.3">
      <c r="A113">
        <v>96</v>
      </c>
      <c r="B113">
        <f t="shared" si="32"/>
        <v>7.7833910572389121E-3</v>
      </c>
      <c r="C113">
        <f t="shared" si="28"/>
        <v>7.7833910572389121E-3</v>
      </c>
      <c r="D113" t="s">
        <v>35</v>
      </c>
      <c r="E113" t="s">
        <v>19</v>
      </c>
      <c r="F113">
        <v>1</v>
      </c>
      <c r="G113">
        <f t="shared" si="33"/>
        <v>100</v>
      </c>
      <c r="I113">
        <v>2150</v>
      </c>
      <c r="J113" t="s">
        <v>28</v>
      </c>
      <c r="K113">
        <f t="shared" si="34"/>
        <v>102.5</v>
      </c>
      <c r="L113" cm="1">
        <f t="array" ref="L113">STOWA2024_NDJF_T(A113*60,K113,I113,J113,"")</f>
        <v>59.977981903094609</v>
      </c>
      <c r="M113">
        <f t="shared" si="35"/>
        <v>1.6672785049948541E-2</v>
      </c>
    </row>
    <row r="114" spans="1:13" x14ac:dyDescent="0.3">
      <c r="A114">
        <v>96</v>
      </c>
      <c r="B114">
        <f t="shared" si="32"/>
        <v>5.2696290220913336E-3</v>
      </c>
      <c r="C114">
        <f t="shared" si="28"/>
        <v>5.2696290220913336E-3</v>
      </c>
      <c r="D114" t="s">
        <v>35</v>
      </c>
      <c r="E114" t="s">
        <v>19</v>
      </c>
      <c r="F114">
        <v>1</v>
      </c>
      <c r="G114">
        <f t="shared" si="33"/>
        <v>105</v>
      </c>
      <c r="I114">
        <v>2150</v>
      </c>
      <c r="J114" t="s">
        <v>28</v>
      </c>
      <c r="K114">
        <f t="shared" si="34"/>
        <v>107.5</v>
      </c>
      <c r="L114" cm="1">
        <f t="array" ref="L114">STOWA2024_NDJF_T(A114*60,K114,I114,J114,"")</f>
        <v>87.695020357264397</v>
      </c>
      <c r="M114">
        <f t="shared" si="35"/>
        <v>1.1403156027857207E-2</v>
      </c>
    </row>
    <row r="115" spans="1:13" x14ac:dyDescent="0.3">
      <c r="A115">
        <v>96</v>
      </c>
      <c r="B115">
        <f t="shared" si="32"/>
        <v>3.5795721077668628E-3</v>
      </c>
      <c r="C115">
        <f t="shared" si="28"/>
        <v>3.5795721077668628E-3</v>
      </c>
      <c r="D115" t="s">
        <v>35</v>
      </c>
      <c r="E115" t="s">
        <v>19</v>
      </c>
      <c r="F115">
        <v>1</v>
      </c>
      <c r="G115">
        <f t="shared" si="33"/>
        <v>110</v>
      </c>
      <c r="I115">
        <v>2150</v>
      </c>
      <c r="J115" t="s">
        <v>28</v>
      </c>
      <c r="K115">
        <f t="shared" si="34"/>
        <v>112.5</v>
      </c>
      <c r="L115" cm="1">
        <f t="array" ref="L115">STOWA2024_NDJF_T(A115*60,K115,I115,J115,"")</f>
        <v>127.81865833024162</v>
      </c>
      <c r="M115">
        <f t="shared" si="35"/>
        <v>7.8235839200903445E-3</v>
      </c>
    </row>
    <row r="116" spans="1:13" x14ac:dyDescent="0.3">
      <c r="A116">
        <v>96</v>
      </c>
      <c r="B116">
        <f t="shared" si="32"/>
        <v>2.4392590086863885E-3</v>
      </c>
      <c r="C116">
        <f t="shared" si="28"/>
        <v>2.4392590086863885E-3</v>
      </c>
      <c r="D116" t="s">
        <v>35</v>
      </c>
      <c r="E116" t="s">
        <v>19</v>
      </c>
      <c r="F116">
        <v>1</v>
      </c>
      <c r="G116">
        <f t="shared" si="33"/>
        <v>115</v>
      </c>
      <c r="I116">
        <v>2150</v>
      </c>
      <c r="J116" t="s">
        <v>28</v>
      </c>
      <c r="K116">
        <f t="shared" si="34"/>
        <v>117.5</v>
      </c>
      <c r="L116" cm="1">
        <f t="array" ref="L116">STOWA2024_NDJF_T(A116*60,K116,I116,J116,"")</f>
        <v>185.72430461653758</v>
      </c>
      <c r="M116">
        <f t="shared" si="35"/>
        <v>5.384324911403956E-3</v>
      </c>
    </row>
    <row r="117" spans="1:13" x14ac:dyDescent="0.3">
      <c r="A117">
        <v>96</v>
      </c>
      <c r="B117">
        <f t="shared" si="32"/>
        <v>1.6674349154618905E-3</v>
      </c>
      <c r="C117">
        <f t="shared" si="28"/>
        <v>1.6674349154618905E-3</v>
      </c>
      <c r="D117" t="s">
        <v>35</v>
      </c>
      <c r="E117" t="s">
        <v>19</v>
      </c>
      <c r="F117">
        <v>1</v>
      </c>
      <c r="G117">
        <f t="shared" si="33"/>
        <v>120</v>
      </c>
      <c r="I117">
        <v>2150</v>
      </c>
      <c r="J117" t="s">
        <v>28</v>
      </c>
      <c r="K117">
        <f t="shared" si="34"/>
        <v>122.5</v>
      </c>
      <c r="L117" cm="1">
        <f t="array" ref="L117">STOWA2024_NDJF_T(A117*60,K117,I117,J117,"")</f>
        <v>269.04212960075637</v>
      </c>
      <c r="M117">
        <f t="shared" si="35"/>
        <v>3.7168899959420655E-3</v>
      </c>
    </row>
    <row r="118" spans="1:13" x14ac:dyDescent="0.3">
      <c r="A118">
        <v>96</v>
      </c>
      <c r="B118">
        <f t="shared" si="32"/>
        <v>1.1433571228427271E-3</v>
      </c>
      <c r="C118">
        <f t="shared" si="28"/>
        <v>1.1433571228427271E-3</v>
      </c>
      <c r="D118" t="s">
        <v>35</v>
      </c>
      <c r="E118" t="s">
        <v>19</v>
      </c>
      <c r="F118">
        <v>1</v>
      </c>
      <c r="G118">
        <f t="shared" si="33"/>
        <v>125</v>
      </c>
      <c r="I118">
        <v>2150</v>
      </c>
      <c r="J118" t="s">
        <v>28</v>
      </c>
      <c r="K118">
        <f t="shared" si="34"/>
        <v>127.5</v>
      </c>
      <c r="L118" cm="1">
        <f t="array" ref="L118">STOWA2024_NDJF_T(A118*60,K118,I118,J118,"")</f>
        <v>388.57090595298564</v>
      </c>
      <c r="M118">
        <f t="shared" si="35"/>
        <v>2.5735328730993384E-3</v>
      </c>
    </row>
    <row r="119" spans="1:13" x14ac:dyDescent="0.3">
      <c r="A119">
        <v>96</v>
      </c>
      <c r="B119">
        <f t="shared" si="32"/>
        <v>7.8638522478529597E-4</v>
      </c>
      <c r="C119">
        <f t="shared" si="28"/>
        <v>7.8638522478529597E-4</v>
      </c>
      <c r="D119" t="s">
        <v>35</v>
      </c>
      <c r="E119" t="s">
        <v>19</v>
      </c>
      <c r="F119">
        <v>1</v>
      </c>
      <c r="G119">
        <f t="shared" si="33"/>
        <v>130</v>
      </c>
      <c r="I119">
        <v>2150</v>
      </c>
      <c r="J119" t="s">
        <v>28</v>
      </c>
      <c r="K119">
        <f t="shared" si="34"/>
        <v>132.5</v>
      </c>
      <c r="L119" cm="1">
        <f t="array" ref="L119">STOWA2024_NDJF_T(A119*60,K119,I119,J119,"")</f>
        <v>559.55085800738345</v>
      </c>
      <c r="M119">
        <f t="shared" si="35"/>
        <v>1.7871476483140424E-3</v>
      </c>
    </row>
    <row r="120" spans="1:13" x14ac:dyDescent="0.3">
      <c r="A120">
        <v>96</v>
      </c>
      <c r="B120">
        <f t="shared" si="32"/>
        <v>5.4247781154247252E-4</v>
      </c>
      <c r="C120">
        <f t="shared" si="28"/>
        <v>5.4247781154247252E-4</v>
      </c>
      <c r="D120" t="s">
        <v>35</v>
      </c>
      <c r="E120" t="s">
        <v>19</v>
      </c>
      <c r="F120">
        <v>1</v>
      </c>
      <c r="G120">
        <f t="shared" si="33"/>
        <v>135</v>
      </c>
      <c r="I120">
        <v>2150</v>
      </c>
      <c r="J120" t="s">
        <v>28</v>
      </c>
      <c r="K120">
        <f t="shared" si="34"/>
        <v>137.5</v>
      </c>
      <c r="L120" cm="1">
        <f t="array" ref="L120">STOWA2024_NDJF_T(A120*60,K120,I120,J120,"")</f>
        <v>803.42591300662059</v>
      </c>
      <c r="M120">
        <f t="shared" si="35"/>
        <v>1.2446698367715699E-3</v>
      </c>
    </row>
    <row r="121" spans="1:13" x14ac:dyDescent="0.3">
      <c r="A121">
        <v>96</v>
      </c>
      <c r="B121">
        <f t="shared" si="32"/>
        <v>3.7533819548914269E-4</v>
      </c>
      <c r="C121">
        <f t="shared" si="28"/>
        <v>3.7533819548914269E-4</v>
      </c>
      <c r="D121" t="s">
        <v>35</v>
      </c>
      <c r="E121" t="s">
        <v>19</v>
      </c>
      <c r="F121">
        <v>1</v>
      </c>
      <c r="G121">
        <f t="shared" si="33"/>
        <v>140</v>
      </c>
      <c r="I121">
        <v>2150</v>
      </c>
      <c r="J121" t="s">
        <v>28</v>
      </c>
      <c r="K121">
        <f t="shared" si="34"/>
        <v>142.5</v>
      </c>
      <c r="L121" cm="1">
        <f t="array" ref="L121">STOWA2024_NDJF_T(A121*60,K121,I121,J121,"")</f>
        <v>1150.3089874018763</v>
      </c>
      <c r="M121">
        <f t="shared" si="35"/>
        <v>8.6933164128242721E-4</v>
      </c>
    </row>
    <row r="122" spans="1:13" x14ac:dyDescent="0.3">
      <c r="A122">
        <v>96</v>
      </c>
      <c r="B122">
        <f t="shared" si="32"/>
        <v>2.6043941673518033E-4</v>
      </c>
      <c r="C122">
        <f t="shared" si="28"/>
        <v>2.6043941673518033E-4</v>
      </c>
      <c r="D122" t="s">
        <v>35</v>
      </c>
      <c r="E122" t="s">
        <v>19</v>
      </c>
      <c r="F122">
        <v>1</v>
      </c>
      <c r="G122">
        <f t="shared" si="33"/>
        <v>145</v>
      </c>
      <c r="I122">
        <v>2150</v>
      </c>
      <c r="J122" t="s">
        <v>28</v>
      </c>
      <c r="K122">
        <f t="shared" si="34"/>
        <v>147.5</v>
      </c>
      <c r="L122" cm="1">
        <f t="array" ref="L122">STOWA2024_NDJF_T(A122*60,K122,I122,J122,"")</f>
        <v>1642.3267693122023</v>
      </c>
      <c r="M122">
        <f t="shared" si="35"/>
        <v>6.0889222454724688E-4</v>
      </c>
    </row>
    <row r="123" spans="1:13" x14ac:dyDescent="0.3">
      <c r="A123">
        <v>96</v>
      </c>
      <c r="B123">
        <f t="shared" si="32"/>
        <v>1.8123612613397283E-4</v>
      </c>
      <c r="C123">
        <f t="shared" si="28"/>
        <v>1.8123612613397283E-4</v>
      </c>
      <c r="D123" t="s">
        <v>35</v>
      </c>
      <c r="E123" t="s">
        <v>19</v>
      </c>
      <c r="F123">
        <v>1</v>
      </c>
      <c r="G123">
        <f t="shared" si="33"/>
        <v>150</v>
      </c>
      <c r="I123">
        <v>2150</v>
      </c>
      <c r="J123" t="s">
        <v>28</v>
      </c>
      <c r="K123">
        <f t="shared" si="34"/>
        <v>152.5</v>
      </c>
      <c r="L123" cm="1">
        <f t="array" ref="L123">STOWA2024_NDJF_T(A123*60,K123,I123,J123,"")</f>
        <v>2338.3274638436933</v>
      </c>
      <c r="M123">
        <f t="shared" si="35"/>
        <v>4.2765609841327406E-4</v>
      </c>
    </row>
    <row r="124" spans="1:13" x14ac:dyDescent="0.3">
      <c r="A124">
        <v>96</v>
      </c>
      <c r="B124">
        <f t="shared" si="32"/>
        <v>1.2647001246744922E-4</v>
      </c>
      <c r="C124">
        <f t="shared" si="28"/>
        <v>1.2647001246744922E-4</v>
      </c>
      <c r="D124" t="s">
        <v>35</v>
      </c>
      <c r="E124" t="s">
        <v>19</v>
      </c>
      <c r="F124">
        <v>1</v>
      </c>
      <c r="G124">
        <f t="shared" si="33"/>
        <v>155</v>
      </c>
      <c r="I124">
        <v>2150</v>
      </c>
      <c r="J124" t="s">
        <v>28</v>
      </c>
      <c r="K124">
        <f t="shared" si="34"/>
        <v>157.5</v>
      </c>
      <c r="L124" cm="1">
        <f t="array" ref="L124">STOWA2024_NDJF_T(A124*60,K124,I124,J124,"")</f>
        <v>3320.2064991138823</v>
      </c>
      <c r="M124">
        <f t="shared" si="35"/>
        <v>3.0118608594582484E-4</v>
      </c>
    </row>
    <row r="125" spans="1:13" x14ac:dyDescent="0.3">
      <c r="A125">
        <v>96</v>
      </c>
      <c r="B125" s="1">
        <f>M124</f>
        <v>3.0118608594582484E-4</v>
      </c>
      <c r="C125">
        <f t="shared" si="28"/>
        <v>3.0118608594582484E-4</v>
      </c>
      <c r="D125" t="s">
        <v>35</v>
      </c>
      <c r="E125" t="s">
        <v>19</v>
      </c>
      <c r="F125">
        <v>1</v>
      </c>
      <c r="G125">
        <f t="shared" si="33"/>
        <v>160</v>
      </c>
      <c r="I125">
        <v>2150</v>
      </c>
      <c r="J125" t="s">
        <v>28</v>
      </c>
      <c r="K125" s="1">
        <v>666</v>
      </c>
      <c r="L125" cm="1">
        <f t="array" ref="L125">STOWA2024_NDJF_T(A125*60,K125,I125,J125,"")</f>
        <v>856843031907730.13</v>
      </c>
      <c r="M125">
        <f>1/L125</f>
        <v>1.1670749049257435E-15</v>
      </c>
    </row>
    <row r="126" spans="1:13" x14ac:dyDescent="0.3">
      <c r="A126">
        <v>192</v>
      </c>
      <c r="B126" s="1">
        <f>365.25*24/A126 - M126</f>
        <v>19.473374944378882</v>
      </c>
      <c r="C126">
        <f>B126</f>
        <v>19.473374944378882</v>
      </c>
      <c r="D126" t="s">
        <v>35</v>
      </c>
      <c r="E126" t="s">
        <v>19</v>
      </c>
      <c r="F126">
        <v>1</v>
      </c>
      <c r="G126">
        <v>10</v>
      </c>
      <c r="I126">
        <v>2150</v>
      </c>
      <c r="J126" t="s">
        <v>28</v>
      </c>
      <c r="K126" s="1">
        <v>12.5</v>
      </c>
      <c r="L126" cm="1">
        <f t="array" ref="L126">STOWA2024_NDJF_T(A126*60,K126,I126,J126,"")</f>
        <v>3.8192902722702073E-2</v>
      </c>
      <c r="M126">
        <f>1/L126</f>
        <v>26.182875055621118</v>
      </c>
    </row>
    <row r="127" spans="1:13" x14ac:dyDescent="0.3">
      <c r="A127">
        <v>192</v>
      </c>
      <c r="B127">
        <f t="shared" ref="B127:B131" si="36">M126-M127</f>
        <v>5.9914425249897434</v>
      </c>
      <c r="C127">
        <f t="shared" ref="C127:C156" si="37">B127</f>
        <v>5.9914425249897434</v>
      </c>
      <c r="D127" t="s">
        <v>35</v>
      </c>
      <c r="E127" t="s">
        <v>19</v>
      </c>
      <c r="F127">
        <v>1</v>
      </c>
      <c r="G127">
        <f t="shared" ref="G127:G131" si="38">G126+5</f>
        <v>15</v>
      </c>
      <c r="I127">
        <v>2150</v>
      </c>
      <c r="J127" t="s">
        <v>28</v>
      </c>
      <c r="K127">
        <f t="shared" ref="K127:K131" si="39">AVERAGE(G127:G128)</f>
        <v>17.5</v>
      </c>
      <c r="L127" cm="1">
        <f t="array" ref="L127">STOWA2024_NDJF_T(A127*60,K127,I127,J127,"")</f>
        <v>4.9525956045117246E-2</v>
      </c>
      <c r="M127">
        <f t="shared" ref="M127:M131" si="40">1/L127</f>
        <v>20.191432530631374</v>
      </c>
    </row>
    <row r="128" spans="1:13" x14ac:dyDescent="0.3">
      <c r="A128">
        <v>192</v>
      </c>
      <c r="B128">
        <f t="shared" si="36"/>
        <v>4.6694902315860265</v>
      </c>
      <c r="C128">
        <f t="shared" si="37"/>
        <v>4.6694902315860265</v>
      </c>
      <c r="D128" t="s">
        <v>35</v>
      </c>
      <c r="E128" t="s">
        <v>19</v>
      </c>
      <c r="F128">
        <v>1</v>
      </c>
      <c r="G128">
        <f t="shared" si="38"/>
        <v>20</v>
      </c>
      <c r="I128">
        <v>2150</v>
      </c>
      <c r="J128" t="s">
        <v>28</v>
      </c>
      <c r="K128">
        <f t="shared" si="39"/>
        <v>22.5</v>
      </c>
      <c r="L128" cm="1">
        <f t="array" ref="L128">STOWA2024_NDJF_T(A128*60,K128,I128,J128,"")</f>
        <v>6.4424927031297069E-2</v>
      </c>
      <c r="M128">
        <f t="shared" si="40"/>
        <v>15.521942299045348</v>
      </c>
    </row>
    <row r="129" spans="1:13" x14ac:dyDescent="0.3">
      <c r="A129">
        <v>192</v>
      </c>
      <c r="B129">
        <f t="shared" si="36"/>
        <v>3.6279797871829533</v>
      </c>
      <c r="C129">
        <f t="shared" si="37"/>
        <v>3.6279797871829533</v>
      </c>
      <c r="D129" t="s">
        <v>35</v>
      </c>
      <c r="E129" t="s">
        <v>19</v>
      </c>
      <c r="F129">
        <v>1</v>
      </c>
      <c r="G129">
        <f t="shared" si="38"/>
        <v>25</v>
      </c>
      <c r="I129">
        <v>2150</v>
      </c>
      <c r="J129" t="s">
        <v>28</v>
      </c>
      <c r="K129">
        <f t="shared" si="39"/>
        <v>27.5</v>
      </c>
      <c r="L129" cm="1">
        <f t="array" ref="L129">STOWA2024_NDJF_T(A129*60,K129,I129,J129,"")</f>
        <v>8.4076269704285195E-2</v>
      </c>
      <c r="M129">
        <f t="shared" si="40"/>
        <v>11.893962511862394</v>
      </c>
    </row>
    <row r="130" spans="1:13" x14ac:dyDescent="0.3">
      <c r="A130">
        <v>192</v>
      </c>
      <c r="B130">
        <f t="shared" si="36"/>
        <v>2.8100548902593925</v>
      </c>
      <c r="C130">
        <f t="shared" si="37"/>
        <v>2.8100548902593925</v>
      </c>
      <c r="D130" t="s">
        <v>35</v>
      </c>
      <c r="E130" t="s">
        <v>19</v>
      </c>
      <c r="F130">
        <v>1</v>
      </c>
      <c r="G130">
        <f t="shared" si="38"/>
        <v>30</v>
      </c>
      <c r="I130">
        <v>2150</v>
      </c>
      <c r="J130" t="s">
        <v>28</v>
      </c>
      <c r="K130">
        <f t="shared" si="39"/>
        <v>32.5</v>
      </c>
      <c r="L130" cm="1">
        <f t="array" ref="L130">STOWA2024_NDJF_T(A130*60,K130,I130,J130,"")</f>
        <v>0.1100847830752746</v>
      </c>
      <c r="M130">
        <f t="shared" si="40"/>
        <v>9.0839076216030019</v>
      </c>
    </row>
    <row r="131" spans="1:13" x14ac:dyDescent="0.3">
      <c r="A131">
        <v>192</v>
      </c>
      <c r="B131">
        <f t="shared" si="36"/>
        <v>2.169637973256485</v>
      </c>
      <c r="C131">
        <f t="shared" si="37"/>
        <v>2.169637973256485</v>
      </c>
      <c r="D131" t="s">
        <v>35</v>
      </c>
      <c r="E131" t="s">
        <v>19</v>
      </c>
      <c r="F131">
        <v>1</v>
      </c>
      <c r="G131">
        <f t="shared" si="38"/>
        <v>35</v>
      </c>
      <c r="I131">
        <v>2150</v>
      </c>
      <c r="J131" t="s">
        <v>28</v>
      </c>
      <c r="K131">
        <f t="shared" si="39"/>
        <v>37.5</v>
      </c>
      <c r="L131" cm="1">
        <f t="array" ref="L131">STOWA2024_NDJF_T(A131*60,K131,I131,J131,"")</f>
        <v>0.14462843523019683</v>
      </c>
      <c r="M131">
        <f t="shared" si="40"/>
        <v>6.9142696483465169</v>
      </c>
    </row>
    <row r="132" spans="1:13" x14ac:dyDescent="0.3">
      <c r="A132">
        <v>192</v>
      </c>
      <c r="B132">
        <f>M131-M132</f>
        <v>1.6696193489153961</v>
      </c>
      <c r="C132">
        <f t="shared" si="37"/>
        <v>1.6696193489153961</v>
      </c>
      <c r="D132" t="s">
        <v>35</v>
      </c>
      <c r="E132" t="s">
        <v>19</v>
      </c>
      <c r="F132">
        <v>1</v>
      </c>
      <c r="G132">
        <f>G131+5</f>
        <v>40</v>
      </c>
      <c r="I132">
        <v>2150</v>
      </c>
      <c r="J132" t="s">
        <v>28</v>
      </c>
      <c r="K132">
        <f>AVERAGE(G132:G133)</f>
        <v>42.5</v>
      </c>
      <c r="L132" cm="1">
        <f t="array" ref="L132">STOWA2024_NDJF_T(A132*60,K132,I132,J132,"")</f>
        <v>0.19067048190199992</v>
      </c>
      <c r="M132">
        <f>1/L132</f>
        <v>5.2446502994311208</v>
      </c>
    </row>
    <row r="133" spans="1:13" x14ac:dyDescent="0.3">
      <c r="A133">
        <v>192</v>
      </c>
      <c r="B133">
        <f t="shared" ref="B133:B155" si="41">M132-M133</f>
        <v>1.2805770486097949</v>
      </c>
      <c r="C133">
        <f t="shared" si="37"/>
        <v>1.2805770486097949</v>
      </c>
      <c r="D133" t="s">
        <v>35</v>
      </c>
      <c r="E133" t="s">
        <v>19</v>
      </c>
      <c r="F133">
        <v>1</v>
      </c>
      <c r="G133">
        <f t="shared" ref="G133:G156" si="42">G132+5</f>
        <v>45</v>
      </c>
      <c r="I133">
        <v>2150</v>
      </c>
      <c r="J133" t="s">
        <v>28</v>
      </c>
      <c r="K133">
        <f t="shared" ref="K133:K155" si="43">AVERAGE(G133:G134)</f>
        <v>47.5</v>
      </c>
      <c r="L133" cm="1">
        <f t="array" ref="L133">STOWA2024_NDJF_T(A133*60,K133,I133,J133,"")</f>
        <v>0.25226577228178304</v>
      </c>
      <c r="M133">
        <f t="shared" ref="M133:M155" si="44">1/L133</f>
        <v>3.9640732508213259</v>
      </c>
    </row>
    <row r="134" spans="1:13" x14ac:dyDescent="0.3">
      <c r="A134">
        <v>192</v>
      </c>
      <c r="B134">
        <f t="shared" si="41"/>
        <v>0.97884391944407767</v>
      </c>
      <c r="C134">
        <f t="shared" si="37"/>
        <v>0.97884391944407767</v>
      </c>
      <c r="D134" t="s">
        <v>35</v>
      </c>
      <c r="E134" t="s">
        <v>19</v>
      </c>
      <c r="F134">
        <v>1</v>
      </c>
      <c r="G134">
        <f t="shared" si="42"/>
        <v>50</v>
      </c>
      <c r="I134">
        <v>2150</v>
      </c>
      <c r="J134" t="s">
        <v>28</v>
      </c>
      <c r="K134">
        <f t="shared" si="43"/>
        <v>52.5</v>
      </c>
      <c r="L134" cm="1">
        <f t="array" ref="L134">STOWA2024_NDJF_T(A134*60,K134,I134,J134,"")</f>
        <v>0.33498263918593008</v>
      </c>
      <c r="M134">
        <f t="shared" si="44"/>
        <v>2.9852293313772482</v>
      </c>
    </row>
    <row r="135" spans="1:13" x14ac:dyDescent="0.3">
      <c r="A135">
        <v>192</v>
      </c>
      <c r="B135">
        <f t="shared" si="41"/>
        <v>0.74554374581478999</v>
      </c>
      <c r="C135">
        <f t="shared" si="37"/>
        <v>0.74554374581478999</v>
      </c>
      <c r="D135" t="s">
        <v>35</v>
      </c>
      <c r="E135" t="s">
        <v>19</v>
      </c>
      <c r="F135">
        <v>1</v>
      </c>
      <c r="G135">
        <f t="shared" si="42"/>
        <v>55</v>
      </c>
      <c r="I135">
        <v>2150</v>
      </c>
      <c r="J135" t="s">
        <v>28</v>
      </c>
      <c r="K135">
        <f t="shared" si="43"/>
        <v>57.5</v>
      </c>
      <c r="L135" cm="1">
        <f t="array" ref="L135">STOWA2024_NDJF_T(A135*60,K135,I135,J135,"")</f>
        <v>0.44649124254146921</v>
      </c>
      <c r="M135">
        <f t="shared" si="44"/>
        <v>2.2396855855624582</v>
      </c>
    </row>
    <row r="136" spans="1:13" x14ac:dyDescent="0.3">
      <c r="A136">
        <v>192</v>
      </c>
      <c r="B136">
        <f t="shared" si="41"/>
        <v>0.56579271248806751</v>
      </c>
      <c r="C136">
        <f t="shared" si="37"/>
        <v>0.56579271248806751</v>
      </c>
      <c r="D136" t="s">
        <v>35</v>
      </c>
      <c r="E136" t="s">
        <v>19</v>
      </c>
      <c r="F136">
        <v>1</v>
      </c>
      <c r="G136">
        <f t="shared" si="42"/>
        <v>60</v>
      </c>
      <c r="I136">
        <v>2150</v>
      </c>
      <c r="J136" t="s">
        <v>28</v>
      </c>
      <c r="K136">
        <f t="shared" si="43"/>
        <v>62.5</v>
      </c>
      <c r="L136" cm="1">
        <f t="array" ref="L136">STOWA2024_NDJF_T(A136*60,K136,I136,J136,"")</f>
        <v>0.59740979610202227</v>
      </c>
      <c r="M136">
        <f t="shared" si="44"/>
        <v>1.6738928730743907</v>
      </c>
    </row>
    <row r="137" spans="1:13" x14ac:dyDescent="0.3">
      <c r="A137">
        <v>192</v>
      </c>
      <c r="B137">
        <f t="shared" si="41"/>
        <v>0.4278015036152738</v>
      </c>
      <c r="C137">
        <f t="shared" si="37"/>
        <v>0.4278015036152738</v>
      </c>
      <c r="D137" t="s">
        <v>35</v>
      </c>
      <c r="E137" t="s">
        <v>19</v>
      </c>
      <c r="F137">
        <v>1</v>
      </c>
      <c r="G137">
        <f t="shared" si="42"/>
        <v>65</v>
      </c>
      <c r="I137">
        <v>2150</v>
      </c>
      <c r="J137" t="s">
        <v>28</v>
      </c>
      <c r="K137">
        <f t="shared" si="43"/>
        <v>67.5</v>
      </c>
      <c r="L137" cm="1">
        <f t="array" ref="L137">STOWA2024_NDJF_T(A137*60,K137,I137,J137,"")</f>
        <v>0.802509370106675</v>
      </c>
      <c r="M137">
        <f t="shared" si="44"/>
        <v>1.2460913694591169</v>
      </c>
    </row>
    <row r="138" spans="1:13" x14ac:dyDescent="0.3">
      <c r="A138">
        <v>192</v>
      </c>
      <c r="B138">
        <f t="shared" si="41"/>
        <v>0.32216662955604003</v>
      </c>
      <c r="C138">
        <f t="shared" si="37"/>
        <v>0.32216662955604003</v>
      </c>
      <c r="D138" t="s">
        <v>35</v>
      </c>
      <c r="E138" t="s">
        <v>19</v>
      </c>
      <c r="F138">
        <v>1</v>
      </c>
      <c r="G138">
        <f t="shared" si="42"/>
        <v>70</v>
      </c>
      <c r="I138">
        <v>2150</v>
      </c>
      <c r="J138" t="s">
        <v>28</v>
      </c>
      <c r="K138">
        <f t="shared" si="43"/>
        <v>72.5</v>
      </c>
      <c r="L138" cm="1">
        <f t="array" ref="L138">STOWA2024_NDJF_T(A138*60,K138,I138,J138,"")</f>
        <v>1.082339239129914</v>
      </c>
      <c r="M138">
        <f t="shared" si="44"/>
        <v>0.92392473990307689</v>
      </c>
    </row>
    <row r="139" spans="1:13" x14ac:dyDescent="0.3">
      <c r="A139">
        <v>192</v>
      </c>
      <c r="B139">
        <f t="shared" si="41"/>
        <v>0.24176935780246456</v>
      </c>
      <c r="C139">
        <f t="shared" si="37"/>
        <v>0.24176935780246456</v>
      </c>
      <c r="D139" t="s">
        <v>35</v>
      </c>
      <c r="E139" t="s">
        <v>19</v>
      </c>
      <c r="F139">
        <v>1</v>
      </c>
      <c r="G139">
        <f t="shared" si="42"/>
        <v>75</v>
      </c>
      <c r="I139">
        <v>2150</v>
      </c>
      <c r="J139" t="s">
        <v>28</v>
      </c>
      <c r="K139">
        <f t="shared" si="43"/>
        <v>77.5</v>
      </c>
      <c r="L139" cm="1">
        <f t="array" ref="L139">STOWA2024_NDJF_T(A139*60,K139,I139,J139,"")</f>
        <v>1.4659416699471386</v>
      </c>
      <c r="M139">
        <f t="shared" si="44"/>
        <v>0.68215538210061233</v>
      </c>
    </row>
    <row r="140" spans="1:13" x14ac:dyDescent="0.3">
      <c r="A140">
        <v>192</v>
      </c>
      <c r="B140">
        <f t="shared" si="41"/>
        <v>0.1806588092241469</v>
      </c>
      <c r="C140">
        <f t="shared" si="37"/>
        <v>0.1806588092241469</v>
      </c>
      <c r="D140" t="s">
        <v>35</v>
      </c>
      <c r="E140" t="s">
        <v>19</v>
      </c>
      <c r="F140">
        <v>1</v>
      </c>
      <c r="G140">
        <f t="shared" si="42"/>
        <v>80</v>
      </c>
      <c r="I140">
        <v>2150</v>
      </c>
      <c r="J140" t="s">
        <v>28</v>
      </c>
      <c r="K140">
        <f t="shared" si="43"/>
        <v>82.5</v>
      </c>
      <c r="L140" cm="1">
        <f t="array" ref="L140">STOWA2024_NDJF_T(A140*60,K140,I140,J140,"")</f>
        <v>1.9940315728664646</v>
      </c>
      <c r="M140">
        <f t="shared" si="44"/>
        <v>0.50149657287646543</v>
      </c>
    </row>
    <row r="141" spans="1:13" x14ac:dyDescent="0.3">
      <c r="A141">
        <v>192</v>
      </c>
      <c r="B141">
        <f t="shared" si="41"/>
        <v>0.13444378271463514</v>
      </c>
      <c r="C141">
        <f t="shared" si="37"/>
        <v>0.13444378271463514</v>
      </c>
      <c r="D141" t="s">
        <v>35</v>
      </c>
      <c r="E141" t="s">
        <v>19</v>
      </c>
      <c r="F141">
        <v>1</v>
      </c>
      <c r="G141">
        <f t="shared" si="42"/>
        <v>85</v>
      </c>
      <c r="I141">
        <v>2150</v>
      </c>
      <c r="J141" t="s">
        <v>28</v>
      </c>
      <c r="K141">
        <f t="shared" si="43"/>
        <v>87.5</v>
      </c>
      <c r="L141" cm="1">
        <f t="array" ref="L141">STOWA2024_NDJF_T(A141*60,K141,I141,J141,"")</f>
        <v>2.7244037555445608</v>
      </c>
      <c r="M141">
        <f t="shared" si="44"/>
        <v>0.36705279016183029</v>
      </c>
    </row>
    <row r="142" spans="1:13" x14ac:dyDescent="0.3">
      <c r="A142">
        <v>192</v>
      </c>
      <c r="B142">
        <f t="shared" si="41"/>
        <v>9.9617896816173501E-2</v>
      </c>
      <c r="C142">
        <f t="shared" si="37"/>
        <v>9.9617896816173501E-2</v>
      </c>
      <c r="D142" t="s">
        <v>35</v>
      </c>
      <c r="E142" t="s">
        <v>19</v>
      </c>
      <c r="F142">
        <v>1</v>
      </c>
      <c r="G142">
        <f t="shared" si="42"/>
        <v>90</v>
      </c>
      <c r="I142">
        <v>2150</v>
      </c>
      <c r="J142" t="s">
        <v>28</v>
      </c>
      <c r="K142">
        <f t="shared" si="43"/>
        <v>92.5</v>
      </c>
      <c r="L142" cm="1">
        <f t="array" ref="L142">STOWA2024_NDJF_T(A142*60,K142,I142,J142,"")</f>
        <v>3.7392278452890984</v>
      </c>
      <c r="M142">
        <f t="shared" si="44"/>
        <v>0.26743489334565679</v>
      </c>
    </row>
    <row r="143" spans="1:13" x14ac:dyDescent="0.3">
      <c r="A143">
        <v>192</v>
      </c>
      <c r="B143">
        <f t="shared" si="41"/>
        <v>7.3491476349851009E-2</v>
      </c>
      <c r="C143">
        <f t="shared" si="37"/>
        <v>7.3491476349851009E-2</v>
      </c>
      <c r="D143" t="s">
        <v>35</v>
      </c>
      <c r="E143" t="s">
        <v>19</v>
      </c>
      <c r="F143">
        <v>1</v>
      </c>
      <c r="G143">
        <f t="shared" si="42"/>
        <v>95</v>
      </c>
      <c r="I143">
        <v>2150</v>
      </c>
      <c r="J143" t="s">
        <v>28</v>
      </c>
      <c r="K143">
        <f t="shared" si="43"/>
        <v>97.5</v>
      </c>
      <c r="L143" cm="1">
        <f t="array" ref="L143">STOWA2024_NDJF_T(A143*60,K143,I143,J143,"")</f>
        <v>5.1561430415636433</v>
      </c>
      <c r="M143">
        <f t="shared" si="44"/>
        <v>0.19394341699580578</v>
      </c>
    </row>
    <row r="144" spans="1:13" x14ac:dyDescent="0.3">
      <c r="A144">
        <v>192</v>
      </c>
      <c r="B144">
        <f t="shared" si="41"/>
        <v>5.3972220970154999E-2</v>
      </c>
      <c r="C144">
        <f t="shared" si="37"/>
        <v>5.3972220970154999E-2</v>
      </c>
      <c r="D144" t="s">
        <v>35</v>
      </c>
      <c r="E144" t="s">
        <v>19</v>
      </c>
      <c r="F144">
        <v>1</v>
      </c>
      <c r="G144">
        <f t="shared" si="42"/>
        <v>100</v>
      </c>
      <c r="I144">
        <v>2150</v>
      </c>
      <c r="J144" t="s">
        <v>28</v>
      </c>
      <c r="K144">
        <f t="shared" si="43"/>
        <v>102.5</v>
      </c>
      <c r="L144" cm="1">
        <f t="array" ref="L144">STOWA2024_NDJF_T(A144*60,K144,I144,J144,"")</f>
        <v>7.1443270358048698</v>
      </c>
      <c r="M144">
        <f t="shared" si="44"/>
        <v>0.13997119602565078</v>
      </c>
    </row>
    <row r="145" spans="1:13" x14ac:dyDescent="0.3">
      <c r="A145">
        <v>192</v>
      </c>
      <c r="B145">
        <f t="shared" si="41"/>
        <v>3.945285654398388E-2</v>
      </c>
      <c r="C145">
        <f t="shared" si="37"/>
        <v>3.945285654398388E-2</v>
      </c>
      <c r="D145" t="s">
        <v>35</v>
      </c>
      <c r="E145" t="s">
        <v>19</v>
      </c>
      <c r="F145">
        <v>1</v>
      </c>
      <c r="G145">
        <f t="shared" si="42"/>
        <v>105</v>
      </c>
      <c r="I145">
        <v>2150</v>
      </c>
      <c r="J145" t="s">
        <v>28</v>
      </c>
      <c r="K145">
        <f t="shared" si="43"/>
        <v>107.5</v>
      </c>
      <c r="L145" cm="1">
        <f t="array" ref="L145">STOWA2024_NDJF_T(A145*60,K145,I145,J145,"")</f>
        <v>9.9484333421801665</v>
      </c>
      <c r="M145">
        <f t="shared" si="44"/>
        <v>0.1005183394816669</v>
      </c>
    </row>
    <row r="146" spans="1:13" x14ac:dyDescent="0.3">
      <c r="A146">
        <v>192</v>
      </c>
      <c r="B146">
        <f t="shared" si="41"/>
        <v>2.8701169445494987E-2</v>
      </c>
      <c r="C146">
        <f t="shared" si="37"/>
        <v>2.8701169445494987E-2</v>
      </c>
      <c r="D146" t="s">
        <v>35</v>
      </c>
      <c r="E146" t="s">
        <v>19</v>
      </c>
      <c r="F146">
        <v>1</v>
      </c>
      <c r="G146">
        <f t="shared" si="42"/>
        <v>110</v>
      </c>
      <c r="I146">
        <v>2150</v>
      </c>
      <c r="J146" t="s">
        <v>28</v>
      </c>
      <c r="K146">
        <f t="shared" si="43"/>
        <v>112.5</v>
      </c>
      <c r="L146" cm="1">
        <f t="array" ref="L146">STOWA2024_NDJF_T(A146*60,K146,I146,J146,"")</f>
        <v>13.924246799147522</v>
      </c>
      <c r="M146">
        <f t="shared" si="44"/>
        <v>7.1817170036171912E-2</v>
      </c>
    </row>
    <row r="147" spans="1:13" x14ac:dyDescent="0.3">
      <c r="A147">
        <v>192</v>
      </c>
      <c r="B147">
        <f t="shared" si="41"/>
        <v>2.0776329776230881E-2</v>
      </c>
      <c r="C147">
        <f t="shared" si="37"/>
        <v>2.0776329776230881E-2</v>
      </c>
      <c r="D147" t="s">
        <v>35</v>
      </c>
      <c r="E147" t="s">
        <v>19</v>
      </c>
      <c r="F147">
        <v>1</v>
      </c>
      <c r="G147">
        <f t="shared" si="42"/>
        <v>115</v>
      </c>
      <c r="I147">
        <v>2150</v>
      </c>
      <c r="J147" t="s">
        <v>28</v>
      </c>
      <c r="K147">
        <f t="shared" si="43"/>
        <v>117.5</v>
      </c>
      <c r="L147" cm="1">
        <f t="array" ref="L147">STOWA2024_NDJF_T(A147*60,K147,I147,J147,"")</f>
        <v>19.592153947842458</v>
      </c>
      <c r="M147">
        <f t="shared" si="44"/>
        <v>5.1040840259941031E-2</v>
      </c>
    </row>
    <row r="148" spans="1:13" x14ac:dyDescent="0.3">
      <c r="A148">
        <v>192</v>
      </c>
      <c r="B148">
        <f t="shared" si="41"/>
        <v>1.4963249251786152E-2</v>
      </c>
      <c r="C148">
        <f t="shared" si="37"/>
        <v>1.4963249251786152E-2</v>
      </c>
      <c r="D148" t="s">
        <v>35</v>
      </c>
      <c r="E148" t="s">
        <v>19</v>
      </c>
      <c r="F148">
        <v>1</v>
      </c>
      <c r="G148">
        <f t="shared" si="42"/>
        <v>120</v>
      </c>
      <c r="I148">
        <v>2150</v>
      </c>
      <c r="J148" t="s">
        <v>28</v>
      </c>
      <c r="K148">
        <f t="shared" si="43"/>
        <v>122.5</v>
      </c>
      <c r="L148" cm="1">
        <f t="array" ref="L148">STOWA2024_NDJF_T(A148*60,K148,I148,J148,"")</f>
        <v>27.718036932509232</v>
      </c>
      <c r="M148">
        <f t="shared" si="44"/>
        <v>3.6077591008154879E-2</v>
      </c>
    </row>
    <row r="149" spans="1:13" x14ac:dyDescent="0.3">
      <c r="A149">
        <v>192</v>
      </c>
      <c r="B149">
        <f t="shared" si="41"/>
        <v>1.0719651005521177E-2</v>
      </c>
      <c r="C149">
        <f t="shared" si="37"/>
        <v>1.0719651005521177E-2</v>
      </c>
      <c r="D149" t="s">
        <v>35</v>
      </c>
      <c r="E149" t="s">
        <v>19</v>
      </c>
      <c r="F149">
        <v>1</v>
      </c>
      <c r="G149">
        <f t="shared" si="42"/>
        <v>125</v>
      </c>
      <c r="I149">
        <v>2150</v>
      </c>
      <c r="J149" t="s">
        <v>28</v>
      </c>
      <c r="K149">
        <f t="shared" si="43"/>
        <v>127.5</v>
      </c>
      <c r="L149" cm="1">
        <f t="array" ref="L149">STOWA2024_NDJF_T(A149*60,K149,I149,J149,"")</f>
        <v>39.435379999169449</v>
      </c>
      <c r="M149">
        <f t="shared" si="44"/>
        <v>2.5357940002633701E-2</v>
      </c>
    </row>
    <row r="150" spans="1:13" x14ac:dyDescent="0.3">
      <c r="A150">
        <v>192</v>
      </c>
      <c r="B150">
        <f t="shared" si="41"/>
        <v>7.6378270032046169E-3</v>
      </c>
      <c r="C150">
        <f t="shared" si="37"/>
        <v>7.6378270032046169E-3</v>
      </c>
      <c r="D150" t="s">
        <v>35</v>
      </c>
      <c r="E150" t="s">
        <v>19</v>
      </c>
      <c r="F150">
        <v>1</v>
      </c>
      <c r="G150">
        <f t="shared" si="42"/>
        <v>130</v>
      </c>
      <c r="I150">
        <v>2150</v>
      </c>
      <c r="J150" t="s">
        <v>28</v>
      </c>
      <c r="K150">
        <f t="shared" si="43"/>
        <v>132.5</v>
      </c>
      <c r="L150" cm="1">
        <f t="array" ref="L150">STOWA2024_NDJF_T(A150*60,K150,I150,J150,"")</f>
        <v>56.433048707545964</v>
      </c>
      <c r="M150">
        <f t="shared" si="44"/>
        <v>1.7720112999429084E-2</v>
      </c>
    </row>
    <row r="151" spans="1:13" x14ac:dyDescent="0.3">
      <c r="A151">
        <v>192</v>
      </c>
      <c r="B151">
        <f t="shared" si="41"/>
        <v>5.4114629467908581E-3</v>
      </c>
      <c r="C151">
        <f t="shared" si="37"/>
        <v>5.4114629467908581E-3</v>
      </c>
      <c r="D151" t="s">
        <v>35</v>
      </c>
      <c r="E151" t="s">
        <v>19</v>
      </c>
      <c r="F151">
        <v>1</v>
      </c>
      <c r="G151">
        <f t="shared" si="42"/>
        <v>135</v>
      </c>
      <c r="I151">
        <v>2150</v>
      </c>
      <c r="J151" t="s">
        <v>28</v>
      </c>
      <c r="K151">
        <f t="shared" si="43"/>
        <v>137.5</v>
      </c>
      <c r="L151" cm="1">
        <f t="array" ref="L151">STOWA2024_NDJF_T(A151*60,K151,I151,J151,"")</f>
        <v>81.243677878847549</v>
      </c>
      <c r="M151">
        <f t="shared" si="44"/>
        <v>1.2308650052638226E-2</v>
      </c>
    </row>
    <row r="152" spans="1:13" x14ac:dyDescent="0.3">
      <c r="A152">
        <v>192</v>
      </c>
      <c r="B152">
        <f t="shared" si="41"/>
        <v>3.8118220352185497E-3</v>
      </c>
      <c r="C152">
        <f t="shared" si="37"/>
        <v>3.8118220352185497E-3</v>
      </c>
      <c r="D152" t="s">
        <v>35</v>
      </c>
      <c r="E152" t="s">
        <v>19</v>
      </c>
      <c r="F152">
        <v>1</v>
      </c>
      <c r="G152">
        <f t="shared" si="42"/>
        <v>140</v>
      </c>
      <c r="I152">
        <v>2150</v>
      </c>
      <c r="J152" t="s">
        <v>28</v>
      </c>
      <c r="K152">
        <f t="shared" si="43"/>
        <v>142.5</v>
      </c>
      <c r="L152" cm="1">
        <f t="array" ref="L152">STOWA2024_NDJF_T(A152*60,K152,I152,J152,"")</f>
        <v>117.69097808615888</v>
      </c>
      <c r="M152">
        <f t="shared" si="44"/>
        <v>8.4968280174196765E-3</v>
      </c>
    </row>
    <row r="153" spans="1:13" x14ac:dyDescent="0.3">
      <c r="A153">
        <v>192</v>
      </c>
      <c r="B153">
        <f t="shared" si="41"/>
        <v>2.6689273351312723E-3</v>
      </c>
      <c r="C153">
        <f t="shared" si="37"/>
        <v>2.6689273351312723E-3</v>
      </c>
      <c r="D153" t="s">
        <v>35</v>
      </c>
      <c r="E153" t="s">
        <v>19</v>
      </c>
      <c r="F153">
        <v>1</v>
      </c>
      <c r="G153">
        <f t="shared" si="42"/>
        <v>145</v>
      </c>
      <c r="I153">
        <v>2150</v>
      </c>
      <c r="J153" t="s">
        <v>28</v>
      </c>
      <c r="K153">
        <f t="shared" si="43"/>
        <v>147.5</v>
      </c>
      <c r="L153" cm="1">
        <f t="array" ref="L153">STOWA2024_NDJF_T(A153*60,K153,I153,J153,"")</f>
        <v>171.58837367271957</v>
      </c>
      <c r="M153">
        <f t="shared" si="44"/>
        <v>5.8279006822884042E-3</v>
      </c>
    </row>
    <row r="154" spans="1:13" x14ac:dyDescent="0.3">
      <c r="A154">
        <v>192</v>
      </c>
      <c r="B154">
        <f t="shared" si="41"/>
        <v>1.8571270747051154E-3</v>
      </c>
      <c r="C154">
        <f t="shared" si="37"/>
        <v>1.8571270747051154E-3</v>
      </c>
      <c r="D154" t="s">
        <v>35</v>
      </c>
      <c r="E154" t="s">
        <v>19</v>
      </c>
      <c r="F154">
        <v>1</v>
      </c>
      <c r="G154">
        <f t="shared" si="42"/>
        <v>150</v>
      </c>
      <c r="I154">
        <v>2150</v>
      </c>
      <c r="J154" t="s">
        <v>28</v>
      </c>
      <c r="K154">
        <f t="shared" si="43"/>
        <v>152.5</v>
      </c>
      <c r="L154" cm="1">
        <f t="array" ref="L154">STOWA2024_NDJF_T(A154*60,K154,I154,J154,"")</f>
        <v>251.84009435597733</v>
      </c>
      <c r="M154">
        <f t="shared" si="44"/>
        <v>3.9707736075832887E-3</v>
      </c>
    </row>
    <row r="155" spans="1:13" x14ac:dyDescent="0.3">
      <c r="A155">
        <v>192</v>
      </c>
      <c r="B155">
        <f t="shared" si="41"/>
        <v>1.2839156712253024E-3</v>
      </c>
      <c r="C155">
        <f t="shared" si="37"/>
        <v>1.2839156712253024E-3</v>
      </c>
      <c r="D155" t="s">
        <v>35</v>
      </c>
      <c r="E155" t="s">
        <v>19</v>
      </c>
      <c r="F155">
        <v>1</v>
      </c>
      <c r="G155">
        <f t="shared" si="42"/>
        <v>155</v>
      </c>
      <c r="I155">
        <v>2150</v>
      </c>
      <c r="J155" t="s">
        <v>28</v>
      </c>
      <c r="K155">
        <f t="shared" si="43"/>
        <v>157.5</v>
      </c>
      <c r="L155" cm="1">
        <f t="array" ref="L155">STOWA2024_NDJF_T(A155*60,K155,I155,J155,"")</f>
        <v>372.18194027611736</v>
      </c>
      <c r="M155">
        <f t="shared" si="44"/>
        <v>2.6868579363579863E-3</v>
      </c>
    </row>
    <row r="156" spans="1:13" x14ac:dyDescent="0.3">
      <c r="A156">
        <v>192</v>
      </c>
      <c r="B156" s="1">
        <f>M155</f>
        <v>2.6868579363579863E-3</v>
      </c>
      <c r="C156">
        <f t="shared" si="37"/>
        <v>2.6868579363579863E-3</v>
      </c>
      <c r="D156" t="s">
        <v>35</v>
      </c>
      <c r="E156" t="s">
        <v>19</v>
      </c>
      <c r="F156">
        <v>1</v>
      </c>
      <c r="G156">
        <f t="shared" si="42"/>
        <v>160</v>
      </c>
      <c r="I156">
        <v>2150</v>
      </c>
      <c r="J156" t="s">
        <v>28</v>
      </c>
      <c r="K156" s="1">
        <v>555</v>
      </c>
      <c r="L156" cm="1">
        <f t="array" ref="L156">STOWA2024_NDJF_T(A156*60,K156,I156,J156,"")</f>
        <v>3.4047965183716805E+225</v>
      </c>
      <c r="M156">
        <f>1/L156</f>
        <v>2.9370330784943435E-226</v>
      </c>
    </row>
    <row r="157" spans="1:13" x14ac:dyDescent="0.3">
      <c r="A157">
        <v>216</v>
      </c>
      <c r="B157" s="1">
        <f>365.25*24/A157 - M157</f>
        <v>15.638642208250545</v>
      </c>
      <c r="C157">
        <f>B157</f>
        <v>15.638642208250545</v>
      </c>
      <c r="D157" t="s">
        <v>35</v>
      </c>
      <c r="E157" t="s">
        <v>19</v>
      </c>
      <c r="F157">
        <v>1</v>
      </c>
      <c r="G157">
        <v>10</v>
      </c>
      <c r="I157">
        <v>2150</v>
      </c>
      <c r="J157" t="s">
        <v>28</v>
      </c>
      <c r="K157" s="1">
        <v>12.5</v>
      </c>
      <c r="L157" cm="1">
        <f t="array" ref="L157">STOWA2024_NDJF_T(A157*60,K157,I157,J157,"")</f>
        <v>4.0088690414549322E-2</v>
      </c>
      <c r="M157">
        <f>1/L157</f>
        <v>24.944691125082791</v>
      </c>
    </row>
    <row r="158" spans="1:13" x14ac:dyDescent="0.3">
      <c r="A158">
        <v>216</v>
      </c>
      <c r="B158">
        <f t="shared" ref="B158:B162" si="45">M157-M158</f>
        <v>5.1813634049709982</v>
      </c>
      <c r="C158">
        <f t="shared" ref="C158:C187" si="46">B158</f>
        <v>5.1813634049709982</v>
      </c>
      <c r="D158" t="s">
        <v>35</v>
      </c>
      <c r="E158" t="s">
        <v>19</v>
      </c>
      <c r="F158">
        <v>1</v>
      </c>
      <c r="G158">
        <f t="shared" ref="G158:G162" si="47">G157+5</f>
        <v>15</v>
      </c>
      <c r="I158">
        <v>2150</v>
      </c>
      <c r="J158" t="s">
        <v>28</v>
      </c>
      <c r="K158">
        <f t="shared" ref="K158:K162" si="48">AVERAGE(G158:G159)</f>
        <v>17.5</v>
      </c>
      <c r="L158" cm="1">
        <f t="array" ref="L158">STOWA2024_NDJF_T(A158*60,K158,I158,J158,"")</f>
        <v>5.0598766268616195E-2</v>
      </c>
      <c r="M158">
        <f t="shared" ref="M158:M162" si="49">1/L158</f>
        <v>19.763327720111793</v>
      </c>
    </row>
    <row r="159" spans="1:13" x14ac:dyDescent="0.3">
      <c r="A159">
        <v>216</v>
      </c>
      <c r="B159">
        <f t="shared" si="45"/>
        <v>4.1596782562740344</v>
      </c>
      <c r="C159">
        <f t="shared" si="46"/>
        <v>4.1596782562740344</v>
      </c>
      <c r="D159" t="s">
        <v>35</v>
      </c>
      <c r="E159" t="s">
        <v>19</v>
      </c>
      <c r="F159">
        <v>1</v>
      </c>
      <c r="G159">
        <f t="shared" si="47"/>
        <v>20</v>
      </c>
      <c r="I159">
        <v>2150</v>
      </c>
      <c r="J159" t="s">
        <v>28</v>
      </c>
      <c r="K159">
        <f t="shared" si="48"/>
        <v>22.5</v>
      </c>
      <c r="L159" cm="1">
        <f t="array" ref="L159">STOWA2024_NDJF_T(A159*60,K159,I159,J159,"")</f>
        <v>6.4087571456764025E-2</v>
      </c>
      <c r="M159">
        <f t="shared" si="49"/>
        <v>15.603649463837758</v>
      </c>
    </row>
    <row r="160" spans="1:13" x14ac:dyDescent="0.3">
      <c r="A160">
        <v>216</v>
      </c>
      <c r="B160">
        <f t="shared" si="45"/>
        <v>3.3281072018979678</v>
      </c>
      <c r="C160">
        <f t="shared" si="46"/>
        <v>3.3281072018979678</v>
      </c>
      <c r="D160" t="s">
        <v>35</v>
      </c>
      <c r="E160" t="s">
        <v>19</v>
      </c>
      <c r="F160">
        <v>1</v>
      </c>
      <c r="G160">
        <f t="shared" si="47"/>
        <v>25</v>
      </c>
      <c r="I160">
        <v>2150</v>
      </c>
      <c r="J160" t="s">
        <v>28</v>
      </c>
      <c r="K160">
        <f t="shared" si="48"/>
        <v>27.5</v>
      </c>
      <c r="L160" cm="1">
        <f t="array" ref="L160">STOWA2024_NDJF_T(A160*60,K160,I160,J160,"")</f>
        <v>8.1462796401303675E-2</v>
      </c>
      <c r="M160">
        <f t="shared" si="49"/>
        <v>12.27554226193979</v>
      </c>
    </row>
    <row r="161" spans="1:13" x14ac:dyDescent="0.3">
      <c r="A161">
        <v>216</v>
      </c>
      <c r="B161">
        <f t="shared" si="45"/>
        <v>2.6537464073984367</v>
      </c>
      <c r="C161">
        <f t="shared" si="46"/>
        <v>2.6537464073984367</v>
      </c>
      <c r="D161" t="s">
        <v>35</v>
      </c>
      <c r="E161" t="s">
        <v>19</v>
      </c>
      <c r="F161">
        <v>1</v>
      </c>
      <c r="G161">
        <f t="shared" si="47"/>
        <v>30</v>
      </c>
      <c r="I161">
        <v>2150</v>
      </c>
      <c r="J161" t="s">
        <v>28</v>
      </c>
      <c r="K161">
        <f t="shared" si="48"/>
        <v>32.5</v>
      </c>
      <c r="L161" cm="1">
        <f t="array" ref="L161">STOWA2024_NDJF_T(A161*60,K161,I161,J161,"")</f>
        <v>0.1039307022428681</v>
      </c>
      <c r="M161">
        <f t="shared" si="49"/>
        <v>9.6217958545413538</v>
      </c>
    </row>
    <row r="162" spans="1:13" x14ac:dyDescent="0.3">
      <c r="A162">
        <v>216</v>
      </c>
      <c r="B162">
        <f t="shared" si="45"/>
        <v>2.1086267942186048</v>
      </c>
      <c r="C162">
        <f t="shared" si="46"/>
        <v>2.1086267942186048</v>
      </c>
      <c r="D162" t="s">
        <v>35</v>
      </c>
      <c r="E162" t="s">
        <v>19</v>
      </c>
      <c r="F162">
        <v>1</v>
      </c>
      <c r="G162">
        <f t="shared" si="47"/>
        <v>35</v>
      </c>
      <c r="I162">
        <v>2150</v>
      </c>
      <c r="J162" t="s">
        <v>28</v>
      </c>
      <c r="K162">
        <f t="shared" si="48"/>
        <v>37.5</v>
      </c>
      <c r="L162" cm="1">
        <f t="array" ref="L162">STOWA2024_NDJF_T(A162*60,K162,I162,J162,"")</f>
        <v>0.13309962706430065</v>
      </c>
      <c r="M162">
        <f t="shared" si="49"/>
        <v>7.513169060322749</v>
      </c>
    </row>
    <row r="163" spans="1:13" x14ac:dyDescent="0.3">
      <c r="A163">
        <v>216</v>
      </c>
      <c r="B163">
        <f>M162-M163</f>
        <v>1.6694851503934922</v>
      </c>
      <c r="C163">
        <f t="shared" si="46"/>
        <v>1.6694851503934922</v>
      </c>
      <c r="D163" t="s">
        <v>35</v>
      </c>
      <c r="E163" t="s">
        <v>19</v>
      </c>
      <c r="F163">
        <v>1</v>
      </c>
      <c r="G163">
        <f>G162+5</f>
        <v>40</v>
      </c>
      <c r="I163">
        <v>2150</v>
      </c>
      <c r="J163" t="s">
        <v>28</v>
      </c>
      <c r="K163">
        <f>AVERAGE(G163:G164)</f>
        <v>42.5</v>
      </c>
      <c r="L163" cm="1">
        <f t="array" ref="L163">STOWA2024_NDJF_T(A163*60,K163,I163,J163,"")</f>
        <v>0.17112492999507667</v>
      </c>
      <c r="M163">
        <f>1/L163</f>
        <v>5.8436839099292568</v>
      </c>
    </row>
    <row r="164" spans="1:13" x14ac:dyDescent="0.3">
      <c r="A164">
        <v>216</v>
      </c>
      <c r="B164">
        <f t="shared" ref="B164:B186" si="50">M163-M164</f>
        <v>1.3168131786969539</v>
      </c>
      <c r="C164">
        <f t="shared" si="46"/>
        <v>1.3168131786969539</v>
      </c>
      <c r="D164" t="s">
        <v>35</v>
      </c>
      <c r="E164" t="s">
        <v>19</v>
      </c>
      <c r="F164">
        <v>1</v>
      </c>
      <c r="G164">
        <f t="shared" ref="G164:G187" si="51">G163+5</f>
        <v>45</v>
      </c>
      <c r="I164">
        <v>2150</v>
      </c>
      <c r="J164" t="s">
        <v>28</v>
      </c>
      <c r="K164">
        <f t="shared" ref="K164:K186" si="52">AVERAGE(G164:G165)</f>
        <v>47.5</v>
      </c>
      <c r="L164" cm="1">
        <f t="array" ref="L164">STOWA2024_NDJF_T(A164*60,K164,I164,J164,"")</f>
        <v>0.22090314907838784</v>
      </c>
      <c r="M164">
        <f t="shared" ref="M164:M186" si="53">1/L164</f>
        <v>4.5268707312323029</v>
      </c>
    </row>
    <row r="165" spans="1:13" x14ac:dyDescent="0.3">
      <c r="A165">
        <v>216</v>
      </c>
      <c r="B165">
        <f t="shared" si="50"/>
        <v>1.0347179582393089</v>
      </c>
      <c r="C165">
        <f t="shared" si="46"/>
        <v>1.0347179582393089</v>
      </c>
      <c r="D165" t="s">
        <v>35</v>
      </c>
      <c r="E165" t="s">
        <v>19</v>
      </c>
      <c r="F165">
        <v>1</v>
      </c>
      <c r="G165">
        <f t="shared" si="51"/>
        <v>50</v>
      </c>
      <c r="I165">
        <v>2150</v>
      </c>
      <c r="J165" t="s">
        <v>28</v>
      </c>
      <c r="K165">
        <f t="shared" si="52"/>
        <v>52.5</v>
      </c>
      <c r="L165" cm="1">
        <f t="array" ref="L165">STOWA2024_NDJF_T(A165*60,K165,I165,J165,"")</f>
        <v>0.28635631514566795</v>
      </c>
      <c r="M165">
        <f t="shared" si="53"/>
        <v>3.492152772992994</v>
      </c>
    </row>
    <row r="166" spans="1:13" x14ac:dyDescent="0.3">
      <c r="A166">
        <v>216</v>
      </c>
      <c r="B166">
        <f t="shared" si="50"/>
        <v>0.80977582736719711</v>
      </c>
      <c r="C166">
        <f t="shared" si="46"/>
        <v>0.80977582736719711</v>
      </c>
      <c r="D166" t="s">
        <v>35</v>
      </c>
      <c r="E166" t="s">
        <v>19</v>
      </c>
      <c r="F166">
        <v>1</v>
      </c>
      <c r="G166">
        <f t="shared" si="51"/>
        <v>55</v>
      </c>
      <c r="I166">
        <v>2150</v>
      </c>
      <c r="J166" t="s">
        <v>28</v>
      </c>
      <c r="K166">
        <f t="shared" si="52"/>
        <v>57.5</v>
      </c>
      <c r="L166" cm="1">
        <f t="array" ref="L166">STOWA2024_NDJF_T(A166*60,K166,I166,J166,"")</f>
        <v>0.37280368131358982</v>
      </c>
      <c r="M166">
        <f t="shared" si="53"/>
        <v>2.6823769456257969</v>
      </c>
    </row>
    <row r="167" spans="1:13" x14ac:dyDescent="0.3">
      <c r="A167">
        <v>216</v>
      </c>
      <c r="B167">
        <f t="shared" si="50"/>
        <v>0.63118049795975306</v>
      </c>
      <c r="C167">
        <f t="shared" si="46"/>
        <v>0.63118049795975306</v>
      </c>
      <c r="D167" t="s">
        <v>35</v>
      </c>
      <c r="E167" t="s">
        <v>19</v>
      </c>
      <c r="F167">
        <v>1</v>
      </c>
      <c r="G167">
        <f t="shared" si="51"/>
        <v>60</v>
      </c>
      <c r="I167">
        <v>2150</v>
      </c>
      <c r="J167" t="s">
        <v>28</v>
      </c>
      <c r="K167">
        <f t="shared" si="52"/>
        <v>62.5</v>
      </c>
      <c r="L167" cm="1">
        <f t="array" ref="L167">STOWA2024_NDJF_T(A167*60,K167,I167,J167,"")</f>
        <v>0.48752034508340297</v>
      </c>
      <c r="M167">
        <f t="shared" si="53"/>
        <v>2.0511964476660438</v>
      </c>
    </row>
    <row r="168" spans="1:13" x14ac:dyDescent="0.3">
      <c r="A168">
        <v>216</v>
      </c>
      <c r="B168">
        <f t="shared" si="50"/>
        <v>0.48988234824829657</v>
      </c>
      <c r="C168">
        <f t="shared" si="46"/>
        <v>0.48988234824829657</v>
      </c>
      <c r="D168" t="s">
        <v>35</v>
      </c>
      <c r="E168" t="s">
        <v>19</v>
      </c>
      <c r="F168">
        <v>1</v>
      </c>
      <c r="G168">
        <f t="shared" si="51"/>
        <v>65</v>
      </c>
      <c r="I168">
        <v>2150</v>
      </c>
      <c r="J168" t="s">
        <v>28</v>
      </c>
      <c r="K168">
        <f t="shared" si="52"/>
        <v>67.5</v>
      </c>
      <c r="L168" cm="1">
        <f t="array" ref="L168">STOWA2024_NDJF_T(A168*60,K168,I168,J168,"")</f>
        <v>0.64048611382740017</v>
      </c>
      <c r="M168">
        <f t="shared" si="53"/>
        <v>1.5613140994177472</v>
      </c>
    </row>
    <row r="169" spans="1:13" x14ac:dyDescent="0.3">
      <c r="A169">
        <v>216</v>
      </c>
      <c r="B169">
        <f t="shared" si="50"/>
        <v>0.37853424077729736</v>
      </c>
      <c r="C169">
        <f t="shared" si="46"/>
        <v>0.37853424077729736</v>
      </c>
      <c r="D169" t="s">
        <v>35</v>
      </c>
      <c r="E169" t="s">
        <v>19</v>
      </c>
      <c r="F169">
        <v>1</v>
      </c>
      <c r="G169">
        <f t="shared" si="51"/>
        <v>70</v>
      </c>
      <c r="I169">
        <v>2150</v>
      </c>
      <c r="J169" t="s">
        <v>28</v>
      </c>
      <c r="K169">
        <f t="shared" si="52"/>
        <v>72.5</v>
      </c>
      <c r="L169" cm="1">
        <f t="array" ref="L169">STOWA2024_NDJF_T(A169*60,K169,I169,J169,"")</f>
        <v>0.84546586813665658</v>
      </c>
      <c r="M169">
        <f t="shared" si="53"/>
        <v>1.1827798586404499</v>
      </c>
    </row>
    <row r="170" spans="1:13" x14ac:dyDescent="0.3">
      <c r="A170">
        <v>216</v>
      </c>
      <c r="B170">
        <f t="shared" si="50"/>
        <v>0.29112950992267372</v>
      </c>
      <c r="C170">
        <f t="shared" si="46"/>
        <v>0.29112950992267372</v>
      </c>
      <c r="D170" t="s">
        <v>35</v>
      </c>
      <c r="E170" t="s">
        <v>19</v>
      </c>
      <c r="F170">
        <v>1</v>
      </c>
      <c r="G170">
        <f t="shared" si="51"/>
        <v>75</v>
      </c>
      <c r="I170">
        <v>2150</v>
      </c>
      <c r="J170" t="s">
        <v>28</v>
      </c>
      <c r="K170">
        <f t="shared" si="52"/>
        <v>77.5</v>
      </c>
      <c r="L170" cm="1">
        <f t="array" ref="L170">STOWA2024_NDJF_T(A170*60,K170,I170,J170,"")</f>
        <v>1.1215158514074877</v>
      </c>
      <c r="M170">
        <f t="shared" si="53"/>
        <v>0.89165034871777615</v>
      </c>
    </row>
    <row r="171" spans="1:13" x14ac:dyDescent="0.3">
      <c r="A171">
        <v>216</v>
      </c>
      <c r="B171">
        <f t="shared" si="50"/>
        <v>0.22294316403590575</v>
      </c>
      <c r="C171">
        <f t="shared" si="46"/>
        <v>0.22294316403590575</v>
      </c>
      <c r="D171" t="s">
        <v>35</v>
      </c>
      <c r="E171" t="s">
        <v>19</v>
      </c>
      <c r="F171">
        <v>1</v>
      </c>
      <c r="G171">
        <f t="shared" si="51"/>
        <v>80</v>
      </c>
      <c r="I171">
        <v>2150</v>
      </c>
      <c r="J171" t="s">
        <v>28</v>
      </c>
      <c r="K171">
        <f t="shared" si="52"/>
        <v>82.5</v>
      </c>
      <c r="L171" cm="1">
        <f t="array" ref="L171">STOWA2024_NDJF_T(A171*60,K171,I171,J171,"")</f>
        <v>1.4954228441193409</v>
      </c>
      <c r="M171">
        <f t="shared" si="53"/>
        <v>0.6687071846818704</v>
      </c>
    </row>
    <row r="172" spans="1:13" x14ac:dyDescent="0.3">
      <c r="A172">
        <v>216</v>
      </c>
      <c r="B172">
        <f t="shared" si="50"/>
        <v>0.16985379450040788</v>
      </c>
      <c r="C172">
        <f t="shared" si="46"/>
        <v>0.16985379450040788</v>
      </c>
      <c r="D172" t="s">
        <v>35</v>
      </c>
      <c r="E172" t="s">
        <v>19</v>
      </c>
      <c r="F172">
        <v>1</v>
      </c>
      <c r="G172">
        <f t="shared" si="51"/>
        <v>85</v>
      </c>
      <c r="I172">
        <v>2150</v>
      </c>
      <c r="J172" t="s">
        <v>28</v>
      </c>
      <c r="K172">
        <f t="shared" si="52"/>
        <v>87.5</v>
      </c>
      <c r="L172" cm="1">
        <f t="array" ref="L172">STOWA2024_NDJF_T(A172*60,K172,I172,J172,"")</f>
        <v>2.0045969811616211</v>
      </c>
      <c r="M172">
        <f t="shared" si="53"/>
        <v>0.49885339018146252</v>
      </c>
    </row>
    <row r="173" spans="1:13" x14ac:dyDescent="0.3">
      <c r="A173">
        <v>216</v>
      </c>
      <c r="B173">
        <f t="shared" si="50"/>
        <v>0.12875723128154271</v>
      </c>
      <c r="C173">
        <f t="shared" si="46"/>
        <v>0.12875723128154271</v>
      </c>
      <c r="D173" t="s">
        <v>35</v>
      </c>
      <c r="E173" t="s">
        <v>19</v>
      </c>
      <c r="F173">
        <v>1</v>
      </c>
      <c r="G173">
        <f t="shared" si="51"/>
        <v>90</v>
      </c>
      <c r="I173">
        <v>2150</v>
      </c>
      <c r="J173" t="s">
        <v>28</v>
      </c>
      <c r="K173">
        <f t="shared" si="52"/>
        <v>92.5</v>
      </c>
      <c r="L173" cm="1">
        <f t="array" ref="L173">STOWA2024_NDJF_T(A173*60,K173,I173,J173,"")</f>
        <v>2.7020004827189159</v>
      </c>
      <c r="M173">
        <f t="shared" si="53"/>
        <v>0.37009615889991981</v>
      </c>
    </row>
    <row r="174" spans="1:13" x14ac:dyDescent="0.3">
      <c r="A174">
        <v>216</v>
      </c>
      <c r="B174">
        <f t="shared" si="50"/>
        <v>9.7093487706384818E-2</v>
      </c>
      <c r="C174">
        <f t="shared" si="46"/>
        <v>9.7093487706384818E-2</v>
      </c>
      <c r="D174" t="s">
        <v>35</v>
      </c>
      <c r="E174" t="s">
        <v>19</v>
      </c>
      <c r="F174">
        <v>1</v>
      </c>
      <c r="G174">
        <f t="shared" si="51"/>
        <v>95</v>
      </c>
      <c r="I174">
        <v>2150</v>
      </c>
      <c r="J174" t="s">
        <v>28</v>
      </c>
      <c r="K174">
        <f t="shared" si="52"/>
        <v>97.5</v>
      </c>
      <c r="L174" cm="1">
        <f t="array" ref="L174">STOWA2024_NDJF_T(A174*60,K174,I174,J174,"")</f>
        <v>3.6629678223590991</v>
      </c>
      <c r="M174">
        <f t="shared" si="53"/>
        <v>0.273002671193535</v>
      </c>
    </row>
    <row r="175" spans="1:13" x14ac:dyDescent="0.3">
      <c r="A175">
        <v>216</v>
      </c>
      <c r="B175">
        <f t="shared" si="50"/>
        <v>7.2813773408035298E-2</v>
      </c>
      <c r="C175">
        <f t="shared" si="46"/>
        <v>7.2813773408035298E-2</v>
      </c>
      <c r="D175" t="s">
        <v>35</v>
      </c>
      <c r="E175" t="s">
        <v>19</v>
      </c>
      <c r="F175">
        <v>1</v>
      </c>
      <c r="G175">
        <f t="shared" si="51"/>
        <v>100</v>
      </c>
      <c r="I175">
        <v>2150</v>
      </c>
      <c r="J175" t="s">
        <v>28</v>
      </c>
      <c r="K175">
        <f t="shared" si="52"/>
        <v>102.5</v>
      </c>
      <c r="L175" cm="1">
        <f t="array" ref="L175">STOWA2024_NDJF_T(A175*60,K175,I175,J175,"")</f>
        <v>4.9952820114504526</v>
      </c>
      <c r="M175">
        <f t="shared" si="53"/>
        <v>0.2001888977854997</v>
      </c>
    </row>
    <row r="176" spans="1:13" x14ac:dyDescent="0.3">
      <c r="A176">
        <v>216</v>
      </c>
      <c r="B176">
        <f t="shared" si="50"/>
        <v>5.4298170478968732E-2</v>
      </c>
      <c r="C176">
        <f t="shared" si="46"/>
        <v>5.4298170478968732E-2</v>
      </c>
      <c r="D176" t="s">
        <v>35</v>
      </c>
      <c r="E176" t="s">
        <v>19</v>
      </c>
      <c r="F176">
        <v>1</v>
      </c>
      <c r="G176">
        <f t="shared" si="51"/>
        <v>105</v>
      </c>
      <c r="I176">
        <v>2150</v>
      </c>
      <c r="J176" t="s">
        <v>28</v>
      </c>
      <c r="K176">
        <f t="shared" si="52"/>
        <v>107.5</v>
      </c>
      <c r="L176" cm="1">
        <f t="array" ref="L176">STOWA2024_NDJF_T(A176*60,K176,I176,J176,"")</f>
        <v>6.8544452307712485</v>
      </c>
      <c r="M176">
        <f t="shared" si="53"/>
        <v>0.14589072730653097</v>
      </c>
    </row>
    <row r="177" spans="1:13" x14ac:dyDescent="0.3">
      <c r="A177">
        <v>216</v>
      </c>
      <c r="B177">
        <f t="shared" si="50"/>
        <v>4.0252551274086071E-2</v>
      </c>
      <c r="C177">
        <f t="shared" si="46"/>
        <v>4.0252551274086071E-2</v>
      </c>
      <c r="D177" t="s">
        <v>35</v>
      </c>
      <c r="E177" t="s">
        <v>19</v>
      </c>
      <c r="F177">
        <v>1</v>
      </c>
      <c r="G177">
        <f t="shared" si="51"/>
        <v>110</v>
      </c>
      <c r="I177">
        <v>2150</v>
      </c>
      <c r="J177" t="s">
        <v>28</v>
      </c>
      <c r="K177">
        <f t="shared" si="52"/>
        <v>112.5</v>
      </c>
      <c r="L177" cm="1">
        <f t="array" ref="L177">STOWA2024_NDJF_T(A177*60,K177,I177,J177,"")</f>
        <v>9.4662747650325549</v>
      </c>
      <c r="M177">
        <f t="shared" si="53"/>
        <v>0.10563817603244489</v>
      </c>
    </row>
    <row r="178" spans="1:13" x14ac:dyDescent="0.3">
      <c r="A178">
        <v>216</v>
      </c>
      <c r="B178">
        <f t="shared" si="50"/>
        <v>2.9657981314567691E-2</v>
      </c>
      <c r="C178">
        <f t="shared" si="46"/>
        <v>2.9657981314567691E-2</v>
      </c>
      <c r="D178" t="s">
        <v>35</v>
      </c>
      <c r="E178" t="s">
        <v>19</v>
      </c>
      <c r="F178">
        <v>1</v>
      </c>
      <c r="G178">
        <f t="shared" si="51"/>
        <v>115</v>
      </c>
      <c r="I178">
        <v>2150</v>
      </c>
      <c r="J178" t="s">
        <v>28</v>
      </c>
      <c r="K178">
        <f t="shared" si="52"/>
        <v>117.5</v>
      </c>
      <c r="L178" cm="1">
        <f t="array" ref="L178">STOWA2024_NDJF_T(A178*60,K178,I178,J178,"")</f>
        <v>13.161324522964303</v>
      </c>
      <c r="M178">
        <f t="shared" si="53"/>
        <v>7.5980194717877203E-2</v>
      </c>
    </row>
    <row r="179" spans="1:13" x14ac:dyDescent="0.3">
      <c r="A179">
        <v>216</v>
      </c>
      <c r="B179">
        <f t="shared" si="50"/>
        <v>2.1711904956182776E-2</v>
      </c>
      <c r="C179">
        <f t="shared" si="46"/>
        <v>2.1711904956182776E-2</v>
      </c>
      <c r="D179" t="s">
        <v>35</v>
      </c>
      <c r="E179" t="s">
        <v>19</v>
      </c>
      <c r="F179">
        <v>1</v>
      </c>
      <c r="G179">
        <f t="shared" si="51"/>
        <v>120</v>
      </c>
      <c r="I179">
        <v>2150</v>
      </c>
      <c r="J179" t="s">
        <v>28</v>
      </c>
      <c r="K179">
        <f t="shared" si="52"/>
        <v>122.5</v>
      </c>
      <c r="L179" cm="1">
        <f t="array" ref="L179">STOWA2024_NDJF_T(A179*60,K179,I179,J179,"")</f>
        <v>18.426967284048363</v>
      </c>
      <c r="M179">
        <f t="shared" si="53"/>
        <v>5.4268289761694427E-2</v>
      </c>
    </row>
    <row r="180" spans="1:13" x14ac:dyDescent="0.3">
      <c r="A180">
        <v>216</v>
      </c>
      <c r="B180">
        <f t="shared" si="50"/>
        <v>1.5789040445613592E-2</v>
      </c>
      <c r="C180">
        <f t="shared" si="46"/>
        <v>1.5789040445613592E-2</v>
      </c>
      <c r="D180" t="s">
        <v>35</v>
      </c>
      <c r="E180" t="s">
        <v>19</v>
      </c>
      <c r="F180">
        <v>1</v>
      </c>
      <c r="G180">
        <f t="shared" si="51"/>
        <v>125</v>
      </c>
      <c r="I180">
        <v>2150</v>
      </c>
      <c r="J180" t="s">
        <v>28</v>
      </c>
      <c r="K180">
        <f t="shared" si="52"/>
        <v>127.5</v>
      </c>
      <c r="L180" cm="1">
        <f t="array" ref="L180">STOWA2024_NDJF_T(A180*60,K180,I180,J180,"")</f>
        <v>25.988032972932523</v>
      </c>
      <c r="M180">
        <f t="shared" si="53"/>
        <v>3.8479249316080835E-2</v>
      </c>
    </row>
    <row r="181" spans="1:13" x14ac:dyDescent="0.3">
      <c r="A181">
        <v>216</v>
      </c>
      <c r="B181">
        <f t="shared" si="50"/>
        <v>1.1402184109394999E-2</v>
      </c>
      <c r="C181">
        <f t="shared" si="46"/>
        <v>1.1402184109394999E-2</v>
      </c>
      <c r="D181" t="s">
        <v>35</v>
      </c>
      <c r="E181" t="s">
        <v>19</v>
      </c>
      <c r="F181">
        <v>1</v>
      </c>
      <c r="G181">
        <f t="shared" si="51"/>
        <v>130</v>
      </c>
      <c r="I181">
        <v>2150</v>
      </c>
      <c r="J181" t="s">
        <v>28</v>
      </c>
      <c r="K181">
        <f t="shared" si="52"/>
        <v>132.5</v>
      </c>
      <c r="L181" cm="1">
        <f t="array" ref="L181">STOWA2024_NDJF_T(A181*60,K181,I181,J181,"")</f>
        <v>36.931624323639078</v>
      </c>
      <c r="M181">
        <f t="shared" si="53"/>
        <v>2.7077065206685836E-2</v>
      </c>
    </row>
    <row r="182" spans="1:13" x14ac:dyDescent="0.3">
      <c r="A182">
        <v>216</v>
      </c>
      <c r="B182">
        <f t="shared" si="50"/>
        <v>8.1745909306827971E-3</v>
      </c>
      <c r="C182">
        <f t="shared" si="46"/>
        <v>8.1745909306827971E-3</v>
      </c>
      <c r="D182" t="s">
        <v>35</v>
      </c>
      <c r="E182" t="s">
        <v>19</v>
      </c>
      <c r="F182">
        <v>1</v>
      </c>
      <c r="G182">
        <f t="shared" si="51"/>
        <v>135</v>
      </c>
      <c r="I182">
        <v>2150</v>
      </c>
      <c r="J182" t="s">
        <v>28</v>
      </c>
      <c r="K182">
        <f t="shared" si="52"/>
        <v>137.5</v>
      </c>
      <c r="L182" cm="1">
        <f t="array" ref="L182">STOWA2024_NDJF_T(A182*60,K182,I182,J182,"")</f>
        <v>52.903127146138445</v>
      </c>
      <c r="M182">
        <f t="shared" si="53"/>
        <v>1.8902474276003039E-2</v>
      </c>
    </row>
    <row r="183" spans="1:13" x14ac:dyDescent="0.3">
      <c r="A183">
        <v>216</v>
      </c>
      <c r="B183">
        <f t="shared" si="50"/>
        <v>5.8160631778384955E-3</v>
      </c>
      <c r="C183">
        <f t="shared" si="46"/>
        <v>5.8160631778384955E-3</v>
      </c>
      <c r="D183" t="s">
        <v>35</v>
      </c>
      <c r="E183" t="s">
        <v>19</v>
      </c>
      <c r="F183">
        <v>1</v>
      </c>
      <c r="G183">
        <f t="shared" si="51"/>
        <v>140</v>
      </c>
      <c r="I183">
        <v>2150</v>
      </c>
      <c r="J183" t="s">
        <v>28</v>
      </c>
      <c r="K183">
        <f t="shared" si="52"/>
        <v>142.5</v>
      </c>
      <c r="L183" cm="1">
        <f t="array" ref="L183">STOWA2024_NDJF_T(A183*60,K183,I183,J183,"")</f>
        <v>76.415144878052672</v>
      </c>
      <c r="M183">
        <f t="shared" si="53"/>
        <v>1.3086411098164543E-2</v>
      </c>
    </row>
    <row r="184" spans="1:13" x14ac:dyDescent="0.3">
      <c r="A184">
        <v>216</v>
      </c>
      <c r="B184">
        <f t="shared" si="50"/>
        <v>4.1051827171417477E-3</v>
      </c>
      <c r="C184">
        <f t="shared" si="46"/>
        <v>4.1051827171417477E-3</v>
      </c>
      <c r="D184" t="s">
        <v>35</v>
      </c>
      <c r="E184" t="s">
        <v>19</v>
      </c>
      <c r="F184">
        <v>1</v>
      </c>
      <c r="G184">
        <f t="shared" si="51"/>
        <v>145</v>
      </c>
      <c r="I184">
        <v>2150</v>
      </c>
      <c r="J184" t="s">
        <v>28</v>
      </c>
      <c r="K184">
        <f t="shared" si="52"/>
        <v>147.5</v>
      </c>
      <c r="L184" cm="1">
        <f t="array" ref="L184">STOWA2024_NDJF_T(A184*60,K184,I184,J184,"")</f>
        <v>111.34334386964096</v>
      </c>
      <c r="M184">
        <f t="shared" si="53"/>
        <v>8.9812283810227957E-3</v>
      </c>
    </row>
    <row r="185" spans="1:13" x14ac:dyDescent="0.3">
      <c r="A185">
        <v>216</v>
      </c>
      <c r="B185">
        <f t="shared" si="50"/>
        <v>2.8734929859815794E-3</v>
      </c>
      <c r="C185">
        <f t="shared" si="46"/>
        <v>2.8734929859815794E-3</v>
      </c>
      <c r="D185" t="s">
        <v>35</v>
      </c>
      <c r="E185" t="s">
        <v>19</v>
      </c>
      <c r="F185">
        <v>1</v>
      </c>
      <c r="G185">
        <f t="shared" si="51"/>
        <v>150</v>
      </c>
      <c r="I185">
        <v>2150</v>
      </c>
      <c r="J185" t="s">
        <v>28</v>
      </c>
      <c r="K185">
        <f t="shared" si="52"/>
        <v>152.5</v>
      </c>
      <c r="L185" cm="1">
        <f t="array" ref="L185">STOWA2024_NDJF_T(A185*60,K185,I185,J185,"")</f>
        <v>163.7268046700068</v>
      </c>
      <c r="M185">
        <f t="shared" si="53"/>
        <v>6.1077353950412163E-3</v>
      </c>
    </row>
    <row r="186" spans="1:13" x14ac:dyDescent="0.3">
      <c r="A186">
        <v>216</v>
      </c>
      <c r="B186">
        <f t="shared" si="50"/>
        <v>1.9938357803091352E-3</v>
      </c>
      <c r="C186">
        <f t="shared" si="46"/>
        <v>1.9938357803091352E-3</v>
      </c>
      <c r="D186" t="s">
        <v>35</v>
      </c>
      <c r="E186" t="s">
        <v>19</v>
      </c>
      <c r="F186">
        <v>1</v>
      </c>
      <c r="G186">
        <f t="shared" si="51"/>
        <v>155</v>
      </c>
      <c r="I186">
        <v>2150</v>
      </c>
      <c r="J186" t="s">
        <v>28</v>
      </c>
      <c r="K186">
        <f t="shared" si="52"/>
        <v>157.5</v>
      </c>
      <c r="L186" cm="1">
        <f t="array" ref="L186">STOWA2024_NDJF_T(A186*60,K186,I186,J186,"")</f>
        <v>243.07836691467864</v>
      </c>
      <c r="M186">
        <f t="shared" si="53"/>
        <v>4.1138996147320811E-3</v>
      </c>
    </row>
    <row r="187" spans="1:13" x14ac:dyDescent="0.3">
      <c r="A187">
        <v>216</v>
      </c>
      <c r="B187" s="1">
        <f>M186</f>
        <v>4.1138996147320811E-3</v>
      </c>
      <c r="C187">
        <f t="shared" si="46"/>
        <v>4.1138996147320811E-3</v>
      </c>
      <c r="D187" t="s">
        <v>35</v>
      </c>
      <c r="E187" t="s">
        <v>19</v>
      </c>
      <c r="F187">
        <v>1</v>
      </c>
      <c r="G187">
        <f t="shared" si="51"/>
        <v>160</v>
      </c>
      <c r="I187">
        <v>2150</v>
      </c>
      <c r="J187" t="s">
        <v>28</v>
      </c>
      <c r="K187" s="1">
        <v>444</v>
      </c>
      <c r="L187" cm="1">
        <f t="array" ref="L187">STOWA2024_NDJF_T(A187*60,K187,I187,J187,"")</f>
        <v>2.8271560919970206E+201</v>
      </c>
      <c r="M187">
        <f>1/L187</f>
        <v>3.5371234111577799E-202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M187"/>
  <sheetViews>
    <sheetView topLeftCell="A7" workbookViewId="0">
      <selection activeCell="K32" sqref="K32:K3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705.94073215443314</v>
      </c>
      <c r="C2">
        <f>B2</f>
        <v>705.94073215443314</v>
      </c>
      <c r="D2" t="s">
        <v>36</v>
      </c>
      <c r="E2" t="s">
        <v>21</v>
      </c>
      <c r="F2">
        <v>1</v>
      </c>
      <c r="G2">
        <v>10</v>
      </c>
      <c r="I2">
        <v>2150</v>
      </c>
      <c r="J2" t="s">
        <v>31</v>
      </c>
      <c r="K2" s="1">
        <v>14</v>
      </c>
      <c r="L2" cm="1">
        <f t="array" ref="L2">STOWA2024_JAARROND_T(A2*60,K2,I2,J2,"")</f>
        <v>4.0717826210788531E-2</v>
      </c>
      <c r="M2">
        <f>1/L2</f>
        <v>24.559267845566904</v>
      </c>
    </row>
    <row r="3" spans="1:13" x14ac:dyDescent="0.3">
      <c r="A3">
        <v>12</v>
      </c>
      <c r="B3">
        <f t="shared" ref="B3:B7" si="0">M2-M3</f>
        <v>16.504530805530031</v>
      </c>
      <c r="C3">
        <f t="shared" ref="C3:C32" si="1">B3</f>
        <v>16.504530805530031</v>
      </c>
      <c r="D3" t="s">
        <v>36</v>
      </c>
      <c r="E3" t="s">
        <v>21</v>
      </c>
      <c r="F3">
        <v>1</v>
      </c>
      <c r="G3">
        <f t="shared" ref="G3:G7" si="2">G2+5</f>
        <v>15</v>
      </c>
      <c r="I3">
        <v>2150</v>
      </c>
      <c r="J3" t="s">
        <v>31</v>
      </c>
      <c r="K3">
        <f t="shared" ref="K3:K7" si="3">AVERAGE(G3:G4)</f>
        <v>17.5</v>
      </c>
      <c r="L3" cm="1">
        <f t="array" ref="L3">STOWA2024_JAARROND_T(A3*60,K3,I3,J3,"")</f>
        <v>0.12415054582531995</v>
      </c>
      <c r="M3">
        <f t="shared" ref="M3:M7" si="4">1/L3</f>
        <v>8.0547370400368745</v>
      </c>
    </row>
    <row r="4" spans="1:13" x14ac:dyDescent="0.3">
      <c r="A4">
        <v>12</v>
      </c>
      <c r="B4">
        <f t="shared" si="0"/>
        <v>3.2685981800797386</v>
      </c>
      <c r="C4">
        <f t="shared" si="1"/>
        <v>3.2685981800797386</v>
      </c>
      <c r="D4" t="s">
        <v>36</v>
      </c>
      <c r="E4" t="s">
        <v>21</v>
      </c>
      <c r="F4">
        <v>1</v>
      </c>
      <c r="G4">
        <f t="shared" si="2"/>
        <v>20</v>
      </c>
      <c r="I4">
        <v>2150</v>
      </c>
      <c r="J4" t="s">
        <v>31</v>
      </c>
      <c r="K4">
        <f t="shared" si="3"/>
        <v>22.5</v>
      </c>
      <c r="L4" cm="1">
        <f t="array" ref="L4">STOWA2024_JAARROND_T(A4*60,K4,I4,J4,"")</f>
        <v>0.20893668764323228</v>
      </c>
      <c r="M4">
        <f t="shared" si="4"/>
        <v>4.7861388599571359</v>
      </c>
    </row>
    <row r="5" spans="1:13" x14ac:dyDescent="0.3">
      <c r="A5">
        <v>12</v>
      </c>
      <c r="B5">
        <f t="shared" si="0"/>
        <v>1.6778082569590524</v>
      </c>
      <c r="C5">
        <f t="shared" si="1"/>
        <v>1.6778082569590524</v>
      </c>
      <c r="D5" t="s">
        <v>36</v>
      </c>
      <c r="E5" t="s">
        <v>21</v>
      </c>
      <c r="F5">
        <v>1</v>
      </c>
      <c r="G5">
        <f t="shared" si="2"/>
        <v>25</v>
      </c>
      <c r="I5">
        <v>2150</v>
      </c>
      <c r="J5" t="s">
        <v>31</v>
      </c>
      <c r="K5">
        <f t="shared" si="3"/>
        <v>27.5</v>
      </c>
      <c r="L5" cm="1">
        <f t="array" ref="L5">STOWA2024_JAARROND_T(A5*60,K5,I5,J5,"")</f>
        <v>0.3217161002872308</v>
      </c>
      <c r="M5">
        <f t="shared" si="4"/>
        <v>3.1083306029980835</v>
      </c>
    </row>
    <row r="6" spans="1:13" x14ac:dyDescent="0.3">
      <c r="A6">
        <v>12</v>
      </c>
      <c r="B6">
        <f t="shared" si="0"/>
        <v>1.0750531931259419</v>
      </c>
      <c r="C6">
        <f t="shared" si="1"/>
        <v>1.0750531931259419</v>
      </c>
      <c r="D6" t="s">
        <v>36</v>
      </c>
      <c r="E6" t="s">
        <v>21</v>
      </c>
      <c r="F6">
        <v>1</v>
      </c>
      <c r="G6">
        <f t="shared" si="2"/>
        <v>30</v>
      </c>
      <c r="I6">
        <v>2150</v>
      </c>
      <c r="J6" t="s">
        <v>31</v>
      </c>
      <c r="K6">
        <f t="shared" si="3"/>
        <v>32.5</v>
      </c>
      <c r="L6" cm="1">
        <f t="array" ref="L6">STOWA2024_JAARROND_T(A6*60,K6,I6,J6,"")</f>
        <v>0.49181680529411032</v>
      </c>
      <c r="M6">
        <f t="shared" si="4"/>
        <v>2.0332774098721416</v>
      </c>
    </row>
    <row r="7" spans="1:13" x14ac:dyDescent="0.3">
      <c r="A7">
        <v>12</v>
      </c>
      <c r="B7">
        <f t="shared" si="0"/>
        <v>0.71685326914494518</v>
      </c>
      <c r="C7">
        <f t="shared" si="1"/>
        <v>0.71685326914494518</v>
      </c>
      <c r="D7" t="s">
        <v>36</v>
      </c>
      <c r="E7" t="s">
        <v>21</v>
      </c>
      <c r="F7">
        <v>1</v>
      </c>
      <c r="G7">
        <f t="shared" si="2"/>
        <v>35</v>
      </c>
      <c r="I7">
        <v>2150</v>
      </c>
      <c r="J7" t="s">
        <v>31</v>
      </c>
      <c r="K7">
        <f t="shared" si="3"/>
        <v>37.5</v>
      </c>
      <c r="L7" cm="1">
        <f t="array" ref="L7">STOWA2024_JAARROND_T(A7*60,K7,I7,J7,"")</f>
        <v>0.75963359305124656</v>
      </c>
      <c r="M7">
        <f t="shared" si="4"/>
        <v>1.3164241407271964</v>
      </c>
    </row>
    <row r="8" spans="1:13" x14ac:dyDescent="0.3">
      <c r="A8">
        <v>12</v>
      </c>
      <c r="B8">
        <f>M7-M8</f>
        <v>0.46910365770256779</v>
      </c>
      <c r="C8">
        <f t="shared" si="1"/>
        <v>0.46910365770256779</v>
      </c>
      <c r="D8" t="s">
        <v>36</v>
      </c>
      <c r="E8" t="s">
        <v>21</v>
      </c>
      <c r="F8">
        <v>1</v>
      </c>
      <c r="G8">
        <f>G7+5</f>
        <v>40</v>
      </c>
      <c r="I8">
        <v>2150</v>
      </c>
      <c r="J8" t="s">
        <v>31</v>
      </c>
      <c r="K8">
        <f>AVERAGE(G8:G9)</f>
        <v>42.5</v>
      </c>
      <c r="L8" cm="1">
        <f t="array" ref="L8">STOWA2024_JAARROND_T(A8*60,K8,I8,J8,"")</f>
        <v>1.1801909903444805</v>
      </c>
      <c r="M8">
        <f>1/L8</f>
        <v>0.84732048302462859</v>
      </c>
    </row>
    <row r="9" spans="1:13" x14ac:dyDescent="0.3">
      <c r="A9">
        <v>12</v>
      </c>
      <c r="B9">
        <f t="shared" ref="B9:B31" si="5">M8-M9</f>
        <v>0.29852181092917773</v>
      </c>
      <c r="C9">
        <f t="shared" si="1"/>
        <v>0.29852181092917773</v>
      </c>
      <c r="D9" t="s">
        <v>36</v>
      </c>
      <c r="E9" t="s">
        <v>21</v>
      </c>
      <c r="F9">
        <v>1</v>
      </c>
      <c r="G9">
        <f t="shared" ref="G9:G32" si="6">G8+5</f>
        <v>45</v>
      </c>
      <c r="I9">
        <v>2150</v>
      </c>
      <c r="J9" t="s">
        <v>31</v>
      </c>
      <c r="K9">
        <f t="shared" ref="K9:K31" si="7">AVERAGE(G9:G10)</f>
        <v>47.5</v>
      </c>
      <c r="L9" cm="1">
        <f t="array" ref="L9">STOWA2024_JAARROND_T(A9*60,K9,I9,J9,"")</f>
        <v>1.8221618433983255</v>
      </c>
      <c r="M9">
        <f t="shared" ref="M9:M31" si="8">1/L9</f>
        <v>0.54879867209545086</v>
      </c>
    </row>
    <row r="10" spans="1:13" x14ac:dyDescent="0.3">
      <c r="A10">
        <v>12</v>
      </c>
      <c r="B10">
        <f t="shared" si="5"/>
        <v>0.18698413812625331</v>
      </c>
      <c r="C10">
        <f t="shared" si="1"/>
        <v>0.18698413812625331</v>
      </c>
      <c r="D10" t="s">
        <v>36</v>
      </c>
      <c r="E10" t="s">
        <v>21</v>
      </c>
      <c r="F10">
        <v>1</v>
      </c>
      <c r="G10">
        <f t="shared" si="6"/>
        <v>50</v>
      </c>
      <c r="I10">
        <v>2150</v>
      </c>
      <c r="J10" t="s">
        <v>31</v>
      </c>
      <c r="K10">
        <f t="shared" si="7"/>
        <v>52.5</v>
      </c>
      <c r="L10" cm="1">
        <f t="array" ref="L10">STOWA2024_JAARROND_T(A10*60,K10,I10,J10,"")</f>
        <v>2.76384696056774</v>
      </c>
      <c r="M10">
        <f t="shared" si="8"/>
        <v>0.36181453396919755</v>
      </c>
    </row>
    <row r="11" spans="1:13" x14ac:dyDescent="0.3">
      <c r="A11">
        <v>12</v>
      </c>
      <c r="B11">
        <f t="shared" si="5"/>
        <v>0.11741959013088712</v>
      </c>
      <c r="C11">
        <f t="shared" si="1"/>
        <v>0.11741959013088712</v>
      </c>
      <c r="D11" t="s">
        <v>36</v>
      </c>
      <c r="E11" t="s">
        <v>21</v>
      </c>
      <c r="F11">
        <v>1</v>
      </c>
      <c r="G11">
        <f t="shared" si="6"/>
        <v>55</v>
      </c>
      <c r="I11">
        <v>2150</v>
      </c>
      <c r="J11" t="s">
        <v>31</v>
      </c>
      <c r="K11">
        <f t="shared" si="7"/>
        <v>57.5</v>
      </c>
      <c r="L11" cm="1">
        <f t="array" ref="L11">STOWA2024_JAARROND_T(A11*60,K11,I11,J11,"")</f>
        <v>4.0917376779349057</v>
      </c>
      <c r="M11">
        <f t="shared" si="8"/>
        <v>0.24439494383831042</v>
      </c>
    </row>
    <row r="12" spans="1:13" x14ac:dyDescent="0.3">
      <c r="A12">
        <v>12</v>
      </c>
      <c r="B12">
        <f t="shared" si="5"/>
        <v>7.4884285221606534E-2</v>
      </c>
      <c r="C12">
        <f t="shared" si="1"/>
        <v>7.4884285221606534E-2</v>
      </c>
      <c r="D12" t="s">
        <v>36</v>
      </c>
      <c r="E12" t="s">
        <v>21</v>
      </c>
      <c r="F12">
        <v>1</v>
      </c>
      <c r="G12">
        <f t="shared" si="6"/>
        <v>60</v>
      </c>
      <c r="I12">
        <v>2150</v>
      </c>
      <c r="J12" t="s">
        <v>31</v>
      </c>
      <c r="K12">
        <f t="shared" si="7"/>
        <v>62.5</v>
      </c>
      <c r="L12" cm="1">
        <f t="array" ref="L12">STOWA2024_JAARROND_T(A12*60,K12,I12,J12,"")</f>
        <v>5.8993340487290054</v>
      </c>
      <c r="M12">
        <f t="shared" si="8"/>
        <v>0.16951065861670389</v>
      </c>
    </row>
    <row r="13" spans="1:13" x14ac:dyDescent="0.3">
      <c r="A13">
        <v>12</v>
      </c>
      <c r="B13">
        <f t="shared" si="5"/>
        <v>4.8843538814487011E-2</v>
      </c>
      <c r="C13">
        <f t="shared" si="1"/>
        <v>4.8843538814487011E-2</v>
      </c>
      <c r="D13" t="s">
        <v>36</v>
      </c>
      <c r="E13" t="s">
        <v>21</v>
      </c>
      <c r="F13">
        <v>1</v>
      </c>
      <c r="G13">
        <f t="shared" si="6"/>
        <v>65</v>
      </c>
      <c r="I13">
        <v>2150</v>
      </c>
      <c r="J13" t="s">
        <v>31</v>
      </c>
      <c r="K13">
        <f t="shared" si="7"/>
        <v>67.5</v>
      </c>
      <c r="L13" cm="1">
        <f t="array" ref="L13">STOWA2024_JAARROND_T(A13*60,K13,I13,J13,"")</f>
        <v>8.2872616967992645</v>
      </c>
      <c r="M13">
        <f t="shared" si="8"/>
        <v>0.12066711980221688</v>
      </c>
    </row>
    <row r="14" spans="1:13" x14ac:dyDescent="0.3">
      <c r="A14">
        <v>12</v>
      </c>
      <c r="B14">
        <f t="shared" si="5"/>
        <v>3.2665347927062091E-2</v>
      </c>
      <c r="C14">
        <f t="shared" si="1"/>
        <v>3.2665347927062091E-2</v>
      </c>
      <c r="D14" t="s">
        <v>36</v>
      </c>
      <c r="E14" t="s">
        <v>21</v>
      </c>
      <c r="F14">
        <v>1</v>
      </c>
      <c r="G14">
        <f t="shared" si="6"/>
        <v>70</v>
      </c>
      <c r="I14">
        <v>2150</v>
      </c>
      <c r="J14" t="s">
        <v>31</v>
      </c>
      <c r="K14">
        <f t="shared" si="7"/>
        <v>72.5</v>
      </c>
      <c r="L14" cm="1">
        <f t="array" ref="L14">STOWA2024_JAARROND_T(A14*60,K14,I14,J14,"")</f>
        <v>11.363407562050762</v>
      </c>
      <c r="M14">
        <f t="shared" si="8"/>
        <v>8.8001771875154788E-2</v>
      </c>
    </row>
    <row r="15" spans="1:13" x14ac:dyDescent="0.3">
      <c r="A15">
        <v>12</v>
      </c>
      <c r="B15">
        <f t="shared" si="5"/>
        <v>2.2395955324706895E-2</v>
      </c>
      <c r="C15">
        <f t="shared" si="1"/>
        <v>2.2395955324706895E-2</v>
      </c>
      <c r="D15" t="s">
        <v>36</v>
      </c>
      <c r="E15" t="s">
        <v>21</v>
      </c>
      <c r="F15">
        <v>1</v>
      </c>
      <c r="G15">
        <f t="shared" si="6"/>
        <v>75</v>
      </c>
      <c r="I15">
        <v>2150</v>
      </c>
      <c r="J15" t="s">
        <v>31</v>
      </c>
      <c r="K15">
        <f t="shared" si="7"/>
        <v>77.5</v>
      </c>
      <c r="L15" cm="1">
        <f t="array" ref="L15">STOWA2024_JAARROND_T(A15*60,K15,I15,J15,"")</f>
        <v>15.242550928865361</v>
      </c>
      <c r="M15">
        <f t="shared" si="8"/>
        <v>6.5605816550447893E-2</v>
      </c>
    </row>
    <row r="16" spans="1:13" x14ac:dyDescent="0.3">
      <c r="A16">
        <v>12</v>
      </c>
      <c r="B16">
        <f t="shared" si="5"/>
        <v>1.5723282687824414E-2</v>
      </c>
      <c r="C16">
        <f t="shared" si="1"/>
        <v>1.5723282687824414E-2</v>
      </c>
      <c r="D16" t="s">
        <v>36</v>
      </c>
      <c r="E16" t="s">
        <v>21</v>
      </c>
      <c r="F16">
        <v>1</v>
      </c>
      <c r="G16">
        <f t="shared" si="6"/>
        <v>80</v>
      </c>
      <c r="I16">
        <v>2150</v>
      </c>
      <c r="J16" t="s">
        <v>31</v>
      </c>
      <c r="K16">
        <f t="shared" si="7"/>
        <v>82.5</v>
      </c>
      <c r="L16" cm="1">
        <f t="array" ref="L16">STOWA2024_JAARROND_T(A16*60,K16,I16,J16,"")</f>
        <v>20.047097101241899</v>
      </c>
      <c r="M16">
        <f t="shared" si="8"/>
        <v>4.9882533862623479E-2</v>
      </c>
    </row>
    <row r="17" spans="1:13" x14ac:dyDescent="0.3">
      <c r="A17">
        <v>12</v>
      </c>
      <c r="B17">
        <f t="shared" si="5"/>
        <v>1.128096477174443E-2</v>
      </c>
      <c r="C17">
        <f t="shared" si="1"/>
        <v>1.128096477174443E-2</v>
      </c>
      <c r="D17" t="s">
        <v>36</v>
      </c>
      <c r="E17" t="s">
        <v>21</v>
      </c>
      <c r="F17">
        <v>1</v>
      </c>
      <c r="G17">
        <f t="shared" si="6"/>
        <v>85</v>
      </c>
      <c r="I17">
        <v>2150</v>
      </c>
      <c r="J17" t="s">
        <v>31</v>
      </c>
      <c r="K17">
        <f t="shared" si="7"/>
        <v>87.5</v>
      </c>
      <c r="L17" cm="1">
        <f t="array" ref="L17">STOWA2024_JAARROND_T(A17*60,K17,I17,J17,"")</f>
        <v>25.905682684704246</v>
      </c>
      <c r="M17">
        <f t="shared" si="8"/>
        <v>3.860156909087905E-2</v>
      </c>
    </row>
    <row r="18" spans="1:13" x14ac:dyDescent="0.3">
      <c r="A18">
        <v>12</v>
      </c>
      <c r="B18">
        <f t="shared" si="5"/>
        <v>8.256658719234946E-3</v>
      </c>
      <c r="C18">
        <f t="shared" si="1"/>
        <v>8.256658719234946E-3</v>
      </c>
      <c r="D18" t="s">
        <v>36</v>
      </c>
      <c r="E18" t="s">
        <v>21</v>
      </c>
      <c r="F18">
        <v>1</v>
      </c>
      <c r="G18">
        <f t="shared" si="6"/>
        <v>90</v>
      </c>
      <c r="I18">
        <v>2150</v>
      </c>
      <c r="J18" t="s">
        <v>31</v>
      </c>
      <c r="K18">
        <f t="shared" si="7"/>
        <v>92.5</v>
      </c>
      <c r="L18" cm="1">
        <f t="array" ref="L18">STOWA2024_JAARROND_T(A18*60,K18,I18,J18,"")</f>
        <v>32.954455549634879</v>
      </c>
      <c r="M18">
        <f t="shared" si="8"/>
        <v>3.0344910371644104E-2</v>
      </c>
    </row>
    <row r="19" spans="1:13" x14ac:dyDescent="0.3">
      <c r="A19">
        <v>12</v>
      </c>
      <c r="B19">
        <f t="shared" si="5"/>
        <v>6.1530265957197641E-3</v>
      </c>
      <c r="C19">
        <f t="shared" si="1"/>
        <v>6.1530265957197641E-3</v>
      </c>
      <c r="D19" t="s">
        <v>36</v>
      </c>
      <c r="E19" t="s">
        <v>21</v>
      </c>
      <c r="F19">
        <v>1</v>
      </c>
      <c r="G19">
        <f t="shared" si="6"/>
        <v>95</v>
      </c>
      <c r="I19">
        <v>2150</v>
      </c>
      <c r="J19" t="s">
        <v>31</v>
      </c>
      <c r="K19">
        <f t="shared" si="7"/>
        <v>97.5</v>
      </c>
      <c r="L19" cm="1">
        <f t="array" ref="L19">STOWA2024_JAARROND_T(A19*60,K19,I19,J19,"")</f>
        <v>41.336177424727701</v>
      </c>
      <c r="M19">
        <f t="shared" si="8"/>
        <v>2.419188377592434E-2</v>
      </c>
    </row>
    <row r="20" spans="1:13" x14ac:dyDescent="0.3">
      <c r="A20">
        <v>12</v>
      </c>
      <c r="B20">
        <f t="shared" si="5"/>
        <v>4.6607475335048304E-3</v>
      </c>
      <c r="C20">
        <f t="shared" si="1"/>
        <v>4.6607475335048304E-3</v>
      </c>
      <c r="D20" t="s">
        <v>36</v>
      </c>
      <c r="E20" t="s">
        <v>21</v>
      </c>
      <c r="F20">
        <v>1</v>
      </c>
      <c r="G20">
        <f t="shared" si="6"/>
        <v>100</v>
      </c>
      <c r="I20">
        <v>2150</v>
      </c>
      <c r="J20" t="s">
        <v>31</v>
      </c>
      <c r="K20">
        <f t="shared" si="7"/>
        <v>102.5</v>
      </c>
      <c r="L20" cm="1">
        <f t="array" ref="L20">STOWA2024_JAARROND_T(A20*60,K20,I20,J20,"")</f>
        <v>51.200298210408697</v>
      </c>
      <c r="M20">
        <f t="shared" si="8"/>
        <v>1.9531136242419509E-2</v>
      </c>
    </row>
    <row r="21" spans="1:13" x14ac:dyDescent="0.3">
      <c r="A21">
        <v>12</v>
      </c>
      <c r="B21">
        <f t="shared" si="5"/>
        <v>3.5830545611574005E-3</v>
      </c>
      <c r="C21">
        <f t="shared" si="1"/>
        <v>3.5830545611574005E-3</v>
      </c>
      <c r="D21" t="s">
        <v>36</v>
      </c>
      <c r="E21" t="s">
        <v>21</v>
      </c>
      <c r="F21">
        <v>1</v>
      </c>
      <c r="G21">
        <f t="shared" si="6"/>
        <v>105</v>
      </c>
      <c r="I21">
        <v>2150</v>
      </c>
      <c r="J21" t="s">
        <v>31</v>
      </c>
      <c r="K21">
        <f t="shared" si="7"/>
        <v>107.5</v>
      </c>
      <c r="L21" cm="1">
        <f t="array" ref="L21">STOWA2024_JAARROND_T(A21*60,K21,I21,J21,"")</f>
        <v>62.703466158875436</v>
      </c>
      <c r="M21">
        <f t="shared" si="8"/>
        <v>1.5948081681262109E-2</v>
      </c>
    </row>
    <row r="22" spans="1:13" x14ac:dyDescent="0.3">
      <c r="A22">
        <v>12</v>
      </c>
      <c r="B22">
        <f t="shared" si="5"/>
        <v>2.7914139052815836E-3</v>
      </c>
      <c r="C22">
        <f t="shared" si="1"/>
        <v>2.7914139052815836E-3</v>
      </c>
      <c r="D22" t="s">
        <v>36</v>
      </c>
      <c r="E22" t="s">
        <v>21</v>
      </c>
      <c r="F22">
        <v>1</v>
      </c>
      <c r="G22">
        <f t="shared" si="6"/>
        <v>110</v>
      </c>
      <c r="I22">
        <v>2150</v>
      </c>
      <c r="J22" t="s">
        <v>31</v>
      </c>
      <c r="K22">
        <f t="shared" si="7"/>
        <v>112.5</v>
      </c>
      <c r="L22" cm="1">
        <f t="array" ref="L22">STOWA2024_JAARROND_T(A22*60,K22,I22,J22,"")</f>
        <v>76.007087586847049</v>
      </c>
      <c r="M22">
        <f t="shared" si="8"/>
        <v>1.3156667775980525E-2</v>
      </c>
    </row>
    <row r="23" spans="1:13" x14ac:dyDescent="0.3">
      <c r="A23">
        <v>12</v>
      </c>
      <c r="B23">
        <f t="shared" si="5"/>
        <v>2.2014344566257532E-3</v>
      </c>
      <c r="C23">
        <f t="shared" si="1"/>
        <v>2.2014344566257532E-3</v>
      </c>
      <c r="D23" t="s">
        <v>36</v>
      </c>
      <c r="E23" t="s">
        <v>21</v>
      </c>
      <c r="F23">
        <v>1</v>
      </c>
      <c r="G23">
        <f t="shared" si="6"/>
        <v>115</v>
      </c>
      <c r="I23">
        <v>2150</v>
      </c>
      <c r="J23" t="s">
        <v>31</v>
      </c>
      <c r="K23">
        <f t="shared" si="7"/>
        <v>117.5</v>
      </c>
      <c r="L23" cm="1">
        <f t="array" ref="L23">STOWA2024_JAARROND_T(A23*60,K23,I23,J23,"")</f>
        <v>91.2805753058025</v>
      </c>
      <c r="M23">
        <f t="shared" si="8"/>
        <v>1.0955233319354772E-2</v>
      </c>
    </row>
    <row r="24" spans="1:13" x14ac:dyDescent="0.3">
      <c r="A24">
        <v>12</v>
      </c>
      <c r="B24">
        <f t="shared" si="5"/>
        <v>1.7555278934080418E-3</v>
      </c>
      <c r="C24">
        <f t="shared" si="1"/>
        <v>1.7555278934080418E-3</v>
      </c>
      <c r="D24" t="s">
        <v>36</v>
      </c>
      <c r="E24" t="s">
        <v>21</v>
      </c>
      <c r="F24">
        <v>1</v>
      </c>
      <c r="G24">
        <f t="shared" si="6"/>
        <v>120</v>
      </c>
      <c r="I24">
        <v>2150</v>
      </c>
      <c r="J24" t="s">
        <v>31</v>
      </c>
      <c r="K24">
        <f t="shared" si="7"/>
        <v>122.5</v>
      </c>
      <c r="L24" cm="1">
        <f t="array" ref="L24">STOWA2024_JAARROND_T(A24*60,K24,I24,J24,"")</f>
        <v>108.69913260261714</v>
      </c>
      <c r="M24">
        <f t="shared" si="8"/>
        <v>9.19970542594673E-3</v>
      </c>
    </row>
    <row r="25" spans="1:13" x14ac:dyDescent="0.3">
      <c r="A25">
        <v>12</v>
      </c>
      <c r="B25">
        <f t="shared" si="5"/>
        <v>3.60431292094451E-3</v>
      </c>
      <c r="C25">
        <f t="shared" si="1"/>
        <v>3.60431292094451E-3</v>
      </c>
      <c r="D25" t="s">
        <v>36</v>
      </c>
      <c r="E25" t="s">
        <v>21</v>
      </c>
      <c r="F25">
        <v>1</v>
      </c>
      <c r="G25">
        <f t="shared" si="6"/>
        <v>125</v>
      </c>
      <c r="I25">
        <v>2150</v>
      </c>
      <c r="J25" t="s">
        <v>31</v>
      </c>
      <c r="K25">
        <f t="shared" si="7"/>
        <v>127.5</v>
      </c>
      <c r="L25" cm="1">
        <f t="array" ref="L25">STOWA2024_JAARROND_T(A25*60,K25,I25,J25,"")</f>
        <v>178.71847222621307</v>
      </c>
      <c r="M25">
        <f t="shared" si="8"/>
        <v>5.59539250500222E-3</v>
      </c>
    </row>
    <row r="26" spans="1:13" x14ac:dyDescent="0.3">
      <c r="A26">
        <v>12</v>
      </c>
      <c r="B26">
        <f t="shared" si="5"/>
        <v>9.1576253516797556E-4</v>
      </c>
      <c r="C26">
        <f t="shared" si="1"/>
        <v>9.1576253516797556E-4</v>
      </c>
      <c r="D26" t="s">
        <v>36</v>
      </c>
      <c r="E26" t="s">
        <v>21</v>
      </c>
      <c r="F26">
        <v>1</v>
      </c>
      <c r="G26">
        <f t="shared" si="6"/>
        <v>130</v>
      </c>
      <c r="I26">
        <v>2150</v>
      </c>
      <c r="J26" t="s">
        <v>31</v>
      </c>
      <c r="K26">
        <f t="shared" si="7"/>
        <v>132.5</v>
      </c>
      <c r="L26" cm="1">
        <f t="array" ref="L26">STOWA2024_JAARROND_T(A26*60,K26,I26,J26,"")</f>
        <v>213.69210951425302</v>
      </c>
      <c r="M26">
        <f t="shared" si="8"/>
        <v>4.6796299698342444E-3</v>
      </c>
    </row>
    <row r="27" spans="1:13" x14ac:dyDescent="0.3">
      <c r="A27">
        <v>12</v>
      </c>
      <c r="B27">
        <f t="shared" si="5"/>
        <v>7.3834676816182405E-4</v>
      </c>
      <c r="C27">
        <f t="shared" si="1"/>
        <v>7.3834676816182405E-4</v>
      </c>
      <c r="D27" t="s">
        <v>36</v>
      </c>
      <c r="E27" t="s">
        <v>21</v>
      </c>
      <c r="F27">
        <v>1</v>
      </c>
      <c r="G27">
        <f t="shared" si="6"/>
        <v>135</v>
      </c>
      <c r="I27">
        <v>2150</v>
      </c>
      <c r="J27" t="s">
        <v>31</v>
      </c>
      <c r="K27">
        <f t="shared" si="7"/>
        <v>137.5</v>
      </c>
      <c r="L27" cm="1">
        <f t="array" ref="L27">STOWA2024_JAARROND_T(A27*60,K27,I27,J27,"")</f>
        <v>253.7244721657317</v>
      </c>
      <c r="M27">
        <f t="shared" si="8"/>
        <v>3.9412832016724204E-3</v>
      </c>
    </row>
    <row r="28" spans="1:13" x14ac:dyDescent="0.3">
      <c r="A28">
        <v>12</v>
      </c>
      <c r="B28">
        <f t="shared" si="5"/>
        <v>6.0024297391840162E-4</v>
      </c>
      <c r="C28">
        <f t="shared" si="1"/>
        <v>6.0024297391840162E-4</v>
      </c>
      <c r="D28" t="s">
        <v>36</v>
      </c>
      <c r="E28" t="s">
        <v>21</v>
      </c>
      <c r="F28">
        <v>1</v>
      </c>
      <c r="G28">
        <f t="shared" si="6"/>
        <v>140</v>
      </c>
      <c r="I28">
        <v>2150</v>
      </c>
      <c r="J28" t="s">
        <v>31</v>
      </c>
      <c r="K28">
        <f t="shared" si="7"/>
        <v>142.5</v>
      </c>
      <c r="L28" cm="1">
        <f t="array" ref="L28">STOWA2024_JAARROND_T(A28*60,K28,I28,J28,"")</f>
        <v>299.30797950081558</v>
      </c>
      <c r="M28">
        <f t="shared" si="8"/>
        <v>3.3410402277540188E-3</v>
      </c>
    </row>
    <row r="29" spans="1:13" x14ac:dyDescent="0.3">
      <c r="A29">
        <v>12</v>
      </c>
      <c r="B29">
        <f t="shared" si="5"/>
        <v>4.9171231368365202E-4</v>
      </c>
      <c r="C29">
        <f t="shared" si="1"/>
        <v>4.9171231368365202E-4</v>
      </c>
      <c r="D29" t="s">
        <v>36</v>
      </c>
      <c r="E29" t="s">
        <v>21</v>
      </c>
      <c r="F29">
        <v>1</v>
      </c>
      <c r="G29">
        <f t="shared" si="6"/>
        <v>145</v>
      </c>
      <c r="I29">
        <v>2150</v>
      </c>
      <c r="J29" t="s">
        <v>31</v>
      </c>
      <c r="K29">
        <f t="shared" si="7"/>
        <v>147.5</v>
      </c>
      <c r="L29" cm="1">
        <f t="array" ref="L29">STOWA2024_JAARROND_T(A29*60,K29,I29,J29,"")</f>
        <v>350.95995622752463</v>
      </c>
      <c r="M29">
        <f t="shared" si="8"/>
        <v>2.8493279140703667E-3</v>
      </c>
    </row>
    <row r="30" spans="1:13" x14ac:dyDescent="0.3">
      <c r="A30">
        <v>12</v>
      </c>
      <c r="B30">
        <f t="shared" si="5"/>
        <v>4.0568118794133759E-4</v>
      </c>
      <c r="C30">
        <f t="shared" si="1"/>
        <v>4.0568118794133759E-4</v>
      </c>
      <c r="D30" t="s">
        <v>36</v>
      </c>
      <c r="E30" t="s">
        <v>21</v>
      </c>
      <c r="F30">
        <v>1</v>
      </c>
      <c r="G30">
        <f t="shared" si="6"/>
        <v>150</v>
      </c>
      <c r="I30">
        <v>2150</v>
      </c>
      <c r="J30" t="s">
        <v>31</v>
      </c>
      <c r="K30">
        <f t="shared" si="7"/>
        <v>152.5</v>
      </c>
      <c r="L30" cm="1">
        <f t="array" ref="L30">STOWA2024_JAARROND_T(A30*60,K30,I30,J30,"")</f>
        <v>409.22445511757581</v>
      </c>
      <c r="M30">
        <f t="shared" si="8"/>
        <v>2.4436467261290291E-3</v>
      </c>
    </row>
    <row r="31" spans="1:13" x14ac:dyDescent="0.3">
      <c r="A31">
        <v>12</v>
      </c>
      <c r="B31">
        <f t="shared" si="5"/>
        <v>3.3694183065003129E-4</v>
      </c>
      <c r="C31">
        <f t="shared" si="1"/>
        <v>3.3694183065003129E-4</v>
      </c>
      <c r="D31" t="s">
        <v>36</v>
      </c>
      <c r="E31" t="s">
        <v>21</v>
      </c>
      <c r="F31">
        <v>1</v>
      </c>
      <c r="G31">
        <f t="shared" si="6"/>
        <v>155</v>
      </c>
      <c r="I31">
        <v>2150</v>
      </c>
      <c r="J31" t="s">
        <v>31</v>
      </c>
      <c r="K31">
        <f t="shared" si="7"/>
        <v>157.5</v>
      </c>
      <c r="L31" cm="1">
        <f t="array" ref="L31">STOWA2024_JAARROND_T(A31*60,K31,I31,J31,"")</f>
        <v>474.67493057333581</v>
      </c>
      <c r="M31">
        <f t="shared" si="8"/>
        <v>2.1067048954789979E-3</v>
      </c>
    </row>
    <row r="32" spans="1:13" x14ac:dyDescent="0.3">
      <c r="A32">
        <v>12</v>
      </c>
      <c r="B32" s="1">
        <f>M31</f>
        <v>2.1067048954789979E-3</v>
      </c>
      <c r="C32">
        <f t="shared" si="1"/>
        <v>2.1067048954789979E-3</v>
      </c>
      <c r="D32" t="s">
        <v>36</v>
      </c>
      <c r="E32" t="s">
        <v>21</v>
      </c>
      <c r="F32">
        <v>1</v>
      </c>
      <c r="G32">
        <f t="shared" si="6"/>
        <v>160</v>
      </c>
      <c r="I32">
        <v>2150</v>
      </c>
      <c r="J32" t="s">
        <v>31</v>
      </c>
      <c r="K32" s="1">
        <v>999</v>
      </c>
      <c r="L32" cm="1">
        <f t="array" ref="L32">STOWA2024_JAARROND_T(A32*60,K32,I32,J32,"")</f>
        <v>1784343.0056253527</v>
      </c>
      <c r="M32">
        <f>1/L32</f>
        <v>5.6043036391959476E-7</v>
      </c>
    </row>
    <row r="33" spans="1:13" x14ac:dyDescent="0.3">
      <c r="A33">
        <v>24</v>
      </c>
      <c r="B33" s="1">
        <f>365.25*24/A33 - M33</f>
        <v>329.06035538936123</v>
      </c>
      <c r="C33">
        <f>B33</f>
        <v>329.06035538936123</v>
      </c>
      <c r="D33" t="s">
        <v>36</v>
      </c>
      <c r="E33" t="s">
        <v>21</v>
      </c>
      <c r="F33">
        <v>1</v>
      </c>
      <c r="G33">
        <v>10</v>
      </c>
      <c r="I33">
        <v>2150</v>
      </c>
      <c r="J33" t="s">
        <v>31</v>
      </c>
      <c r="K33" s="1">
        <v>12.5</v>
      </c>
      <c r="L33" cm="1">
        <f t="array" ref="L33">STOWA2024_JAARROND_T(A33*60,K33,I33,J33,"")</f>
        <v>2.7632213876618954E-2</v>
      </c>
      <c r="M33">
        <f>1/L33</f>
        <v>36.189644610638737</v>
      </c>
    </row>
    <row r="34" spans="1:13" x14ac:dyDescent="0.3">
      <c r="A34">
        <v>24</v>
      </c>
      <c r="B34">
        <f t="shared" ref="B34:B38" si="9">M33-M34</f>
        <v>16.529392395525019</v>
      </c>
      <c r="C34">
        <f t="shared" ref="C34:C63" si="10">B34</f>
        <v>16.529392395525019</v>
      </c>
      <c r="D34" t="s">
        <v>36</v>
      </c>
      <c r="E34" t="s">
        <v>21</v>
      </c>
      <c r="F34">
        <v>1</v>
      </c>
      <c r="G34">
        <f t="shared" ref="G34:G38" si="11">G33+5</f>
        <v>15</v>
      </c>
      <c r="I34">
        <v>2150</v>
      </c>
      <c r="J34" t="s">
        <v>31</v>
      </c>
      <c r="K34">
        <f t="shared" ref="K34:K38" si="12">AVERAGE(G34:G35)</f>
        <v>17.5</v>
      </c>
      <c r="L34" cm="1">
        <f t="array" ref="L34">STOWA2024_JAARROND_T(A34*60,K34,I34,J34,"")</f>
        <v>5.0864047371236426E-2</v>
      </c>
      <c r="M34">
        <f t="shared" ref="M34:M38" si="13">1/L34</f>
        <v>19.660252215113719</v>
      </c>
    </row>
    <row r="35" spans="1:13" x14ac:dyDescent="0.3">
      <c r="A35">
        <v>24</v>
      </c>
      <c r="B35">
        <f t="shared" si="9"/>
        <v>8.462149795089223</v>
      </c>
      <c r="C35">
        <f t="shared" si="10"/>
        <v>8.462149795089223</v>
      </c>
      <c r="D35" t="s">
        <v>36</v>
      </c>
      <c r="E35" t="s">
        <v>21</v>
      </c>
      <c r="F35">
        <v>1</v>
      </c>
      <c r="G35">
        <f t="shared" si="11"/>
        <v>20</v>
      </c>
      <c r="I35">
        <v>2150</v>
      </c>
      <c r="J35" t="s">
        <v>31</v>
      </c>
      <c r="K35">
        <f t="shared" si="12"/>
        <v>22.5</v>
      </c>
      <c r="L35" cm="1">
        <f t="array" ref="L35">STOWA2024_JAARROND_T(A35*60,K35,I35,J35,"")</f>
        <v>8.9300844240520219E-2</v>
      </c>
      <c r="M35">
        <f t="shared" si="13"/>
        <v>11.198102420024496</v>
      </c>
    </row>
    <row r="36" spans="1:13" x14ac:dyDescent="0.3">
      <c r="A36">
        <v>24</v>
      </c>
      <c r="B36">
        <f t="shared" si="9"/>
        <v>4.55652796248327</v>
      </c>
      <c r="C36">
        <f t="shared" si="10"/>
        <v>4.55652796248327</v>
      </c>
      <c r="D36" t="s">
        <v>36</v>
      </c>
      <c r="E36" t="s">
        <v>21</v>
      </c>
      <c r="F36">
        <v>1</v>
      </c>
      <c r="G36">
        <f t="shared" si="11"/>
        <v>25</v>
      </c>
      <c r="I36">
        <v>2150</v>
      </c>
      <c r="J36" t="s">
        <v>31</v>
      </c>
      <c r="K36">
        <f t="shared" si="12"/>
        <v>27.5</v>
      </c>
      <c r="L36" cm="1">
        <f t="array" ref="L36">STOWA2024_JAARROND_T(A36*60,K36,I36,J36,"")</f>
        <v>0.15056670769753133</v>
      </c>
      <c r="M36">
        <f t="shared" si="13"/>
        <v>6.6415744575412257</v>
      </c>
    </row>
    <row r="37" spans="1:13" x14ac:dyDescent="0.3">
      <c r="A37">
        <v>24</v>
      </c>
      <c r="B37">
        <f t="shared" si="9"/>
        <v>2.562024776835762</v>
      </c>
      <c r="C37">
        <f t="shared" si="10"/>
        <v>2.562024776835762</v>
      </c>
      <c r="D37" t="s">
        <v>36</v>
      </c>
      <c r="E37" t="s">
        <v>21</v>
      </c>
      <c r="F37">
        <v>1</v>
      </c>
      <c r="G37">
        <f t="shared" si="11"/>
        <v>30</v>
      </c>
      <c r="I37">
        <v>2150</v>
      </c>
      <c r="J37" t="s">
        <v>31</v>
      </c>
      <c r="K37">
        <f t="shared" si="12"/>
        <v>32.5</v>
      </c>
      <c r="L37" cm="1">
        <f t="array" ref="L37">STOWA2024_JAARROND_T(A37*60,K37,I37,J37,"")</f>
        <v>0.24512509425478379</v>
      </c>
      <c r="M37">
        <f t="shared" si="13"/>
        <v>4.0795496807054636</v>
      </c>
    </row>
    <row r="38" spans="1:13" x14ac:dyDescent="0.3">
      <c r="A38">
        <v>24</v>
      </c>
      <c r="B38">
        <f t="shared" si="9"/>
        <v>1.4957712320788326</v>
      </c>
      <c r="C38">
        <f t="shared" si="10"/>
        <v>1.4957712320788326</v>
      </c>
      <c r="D38" t="s">
        <v>36</v>
      </c>
      <c r="E38" t="s">
        <v>21</v>
      </c>
      <c r="F38">
        <v>1</v>
      </c>
      <c r="G38">
        <f t="shared" si="11"/>
        <v>35</v>
      </c>
      <c r="I38">
        <v>2150</v>
      </c>
      <c r="J38" t="s">
        <v>31</v>
      </c>
      <c r="K38">
        <f t="shared" si="12"/>
        <v>37.5</v>
      </c>
      <c r="L38" cm="1">
        <f t="array" ref="L38">STOWA2024_JAARROND_T(A38*60,K38,I38,J38,"")</f>
        <v>0.38703008786668031</v>
      </c>
      <c r="M38">
        <f t="shared" si="13"/>
        <v>2.5837784486266311</v>
      </c>
    </row>
    <row r="39" spans="1:13" x14ac:dyDescent="0.3">
      <c r="A39">
        <v>24</v>
      </c>
      <c r="B39">
        <f>M38-M39</f>
        <v>0.90253981109615511</v>
      </c>
      <c r="C39">
        <f t="shared" si="10"/>
        <v>0.90253981109615511</v>
      </c>
      <c r="D39" t="s">
        <v>36</v>
      </c>
      <c r="E39" t="s">
        <v>21</v>
      </c>
      <c r="F39">
        <v>1</v>
      </c>
      <c r="G39">
        <f>G38+5</f>
        <v>40</v>
      </c>
      <c r="I39">
        <v>2150</v>
      </c>
      <c r="J39" t="s">
        <v>31</v>
      </c>
      <c r="K39">
        <f>AVERAGE(G39:G40)</f>
        <v>42.5</v>
      </c>
      <c r="L39" cm="1">
        <f t="array" ref="L39">STOWA2024_JAARROND_T(A39*60,K39,I39,J39,"")</f>
        <v>0.59479955889478708</v>
      </c>
      <c r="M39">
        <f>1/L39</f>
        <v>1.681238637530476</v>
      </c>
    </row>
    <row r="40" spans="1:13" x14ac:dyDescent="0.3">
      <c r="A40">
        <v>24</v>
      </c>
      <c r="B40">
        <f t="shared" ref="B40:B62" si="14">M39-M40</f>
        <v>0.56069876884577718</v>
      </c>
      <c r="C40">
        <f t="shared" si="10"/>
        <v>0.56069876884577718</v>
      </c>
      <c r="D40" t="s">
        <v>36</v>
      </c>
      <c r="E40" t="s">
        <v>21</v>
      </c>
      <c r="F40">
        <v>1</v>
      </c>
      <c r="G40">
        <f t="shared" ref="G40:G63" si="15">G39+5</f>
        <v>45</v>
      </c>
      <c r="I40">
        <v>2150</v>
      </c>
      <c r="J40" t="s">
        <v>31</v>
      </c>
      <c r="K40">
        <f t="shared" ref="K40:K62" si="16">AVERAGE(G40:G41)</f>
        <v>47.5</v>
      </c>
      <c r="L40" cm="1">
        <f t="array" ref="L40">STOWA2024_JAARROND_T(A40*60,K40,I40,J40,"")</f>
        <v>0.89242697020125694</v>
      </c>
      <c r="M40">
        <f t="shared" ref="M40:M62" si="17">1/L40</f>
        <v>1.1205398686846988</v>
      </c>
    </row>
    <row r="41" spans="1:13" x14ac:dyDescent="0.3">
      <c r="A41">
        <v>24</v>
      </c>
      <c r="B41">
        <f t="shared" si="14"/>
        <v>0.35740574882084608</v>
      </c>
      <c r="C41">
        <f t="shared" si="10"/>
        <v>0.35740574882084608</v>
      </c>
      <c r="D41" t="s">
        <v>36</v>
      </c>
      <c r="E41" t="s">
        <v>21</v>
      </c>
      <c r="F41">
        <v>1</v>
      </c>
      <c r="G41">
        <f t="shared" si="15"/>
        <v>50</v>
      </c>
      <c r="I41">
        <v>2150</v>
      </c>
      <c r="J41" t="s">
        <v>31</v>
      </c>
      <c r="K41">
        <f t="shared" si="16"/>
        <v>52.5</v>
      </c>
      <c r="L41" cm="1">
        <f t="array" ref="L41">STOWA2024_JAARROND_T(A41*60,K41,I41,J41,"")</f>
        <v>1.3103856503997036</v>
      </c>
      <c r="M41">
        <f t="shared" si="17"/>
        <v>0.76313411986385271</v>
      </c>
    </row>
    <row r="42" spans="1:13" x14ac:dyDescent="0.3">
      <c r="A42">
        <v>24</v>
      </c>
      <c r="B42">
        <f t="shared" si="14"/>
        <v>0.23336045745603495</v>
      </c>
      <c r="C42">
        <f t="shared" si="10"/>
        <v>0.23336045745603495</v>
      </c>
      <c r="D42" t="s">
        <v>36</v>
      </c>
      <c r="E42" t="s">
        <v>21</v>
      </c>
      <c r="F42">
        <v>1</v>
      </c>
      <c r="G42">
        <f t="shared" si="15"/>
        <v>55</v>
      </c>
      <c r="I42">
        <v>2150</v>
      </c>
      <c r="J42" t="s">
        <v>31</v>
      </c>
      <c r="K42">
        <f t="shared" si="16"/>
        <v>57.5</v>
      </c>
      <c r="L42" cm="1">
        <f t="array" ref="L42">STOWA2024_JAARROND_T(A42*60,K42,I42,J42,"")</f>
        <v>1.8875985556832076</v>
      </c>
      <c r="M42">
        <f t="shared" si="17"/>
        <v>0.52977366240781776</v>
      </c>
    </row>
    <row r="43" spans="1:13" x14ac:dyDescent="0.3">
      <c r="A43">
        <v>24</v>
      </c>
      <c r="B43">
        <f t="shared" si="14"/>
        <v>0.15552146092616698</v>
      </c>
      <c r="C43">
        <f t="shared" si="10"/>
        <v>0.15552146092616698</v>
      </c>
      <c r="D43" t="s">
        <v>36</v>
      </c>
      <c r="E43" t="s">
        <v>21</v>
      </c>
      <c r="F43">
        <v>1</v>
      </c>
      <c r="G43">
        <f t="shared" si="15"/>
        <v>60</v>
      </c>
      <c r="I43">
        <v>2150</v>
      </c>
      <c r="J43" t="s">
        <v>31</v>
      </c>
      <c r="K43">
        <f t="shared" si="16"/>
        <v>62.5</v>
      </c>
      <c r="L43" cm="1">
        <f t="array" ref="L43">STOWA2024_JAARROND_T(A43*60,K43,I43,J43,"")</f>
        <v>2.6719949703462973</v>
      </c>
      <c r="M43">
        <f t="shared" si="17"/>
        <v>0.37425220148165078</v>
      </c>
    </row>
    <row r="44" spans="1:13" x14ac:dyDescent="0.3">
      <c r="A44">
        <v>24</v>
      </c>
      <c r="B44">
        <f t="shared" si="14"/>
        <v>0.10563794224371481</v>
      </c>
      <c r="C44">
        <f t="shared" si="10"/>
        <v>0.10563794224371481</v>
      </c>
      <c r="D44" t="s">
        <v>36</v>
      </c>
      <c r="E44" t="s">
        <v>21</v>
      </c>
      <c r="F44">
        <v>1</v>
      </c>
      <c r="G44">
        <f t="shared" si="15"/>
        <v>65</v>
      </c>
      <c r="I44">
        <v>2150</v>
      </c>
      <c r="J44" t="s">
        <v>31</v>
      </c>
      <c r="K44">
        <f t="shared" si="16"/>
        <v>67.5</v>
      </c>
      <c r="L44" cm="1">
        <f t="array" ref="L44">STOWA2024_JAARROND_T(A44*60,K44,I44,J44,"")</f>
        <v>3.7228105568074454</v>
      </c>
      <c r="M44">
        <f t="shared" si="17"/>
        <v>0.26861425923793597</v>
      </c>
    </row>
    <row r="45" spans="1:13" x14ac:dyDescent="0.3">
      <c r="A45">
        <v>24</v>
      </c>
      <c r="B45">
        <f t="shared" si="14"/>
        <v>7.3010232480585996E-2</v>
      </c>
      <c r="C45">
        <f t="shared" si="10"/>
        <v>7.3010232480585996E-2</v>
      </c>
      <c r="D45" t="s">
        <v>36</v>
      </c>
      <c r="E45" t="s">
        <v>21</v>
      </c>
      <c r="F45">
        <v>1</v>
      </c>
      <c r="G45">
        <f t="shared" si="15"/>
        <v>70</v>
      </c>
      <c r="I45">
        <v>2150</v>
      </c>
      <c r="J45" t="s">
        <v>31</v>
      </c>
      <c r="K45">
        <f t="shared" si="16"/>
        <v>72.5</v>
      </c>
      <c r="L45" cm="1">
        <f t="array" ref="L45">STOWA2024_JAARROND_T(A45*60,K45,I45,J45,"")</f>
        <v>5.1123691908475717</v>
      </c>
      <c r="M45">
        <f t="shared" si="17"/>
        <v>0.19560402675734997</v>
      </c>
    </row>
    <row r="46" spans="1:13" x14ac:dyDescent="0.3">
      <c r="A46">
        <v>24</v>
      </c>
      <c r="B46">
        <f t="shared" si="14"/>
        <v>5.1264433383246183E-2</v>
      </c>
      <c r="C46">
        <f t="shared" si="10"/>
        <v>5.1264433383246183E-2</v>
      </c>
      <c r="D46" t="s">
        <v>36</v>
      </c>
      <c r="E46" t="s">
        <v>21</v>
      </c>
      <c r="F46">
        <v>1</v>
      </c>
      <c r="G46">
        <f t="shared" si="15"/>
        <v>75</v>
      </c>
      <c r="I46">
        <v>2150</v>
      </c>
      <c r="J46" t="s">
        <v>31</v>
      </c>
      <c r="K46">
        <f t="shared" si="16"/>
        <v>77.5</v>
      </c>
      <c r="L46" cm="1">
        <f t="array" ref="L46">STOWA2024_JAARROND_T(A46*60,K46,I46,J46,"")</f>
        <v>6.9281059799591453</v>
      </c>
      <c r="M46">
        <f t="shared" si="17"/>
        <v>0.14433959337410379</v>
      </c>
    </row>
    <row r="47" spans="1:13" x14ac:dyDescent="0.3">
      <c r="A47">
        <v>24</v>
      </c>
      <c r="B47">
        <f t="shared" si="14"/>
        <v>3.6521849662321831E-2</v>
      </c>
      <c r="C47">
        <f t="shared" si="10"/>
        <v>3.6521849662321831E-2</v>
      </c>
      <c r="D47" t="s">
        <v>36</v>
      </c>
      <c r="E47" t="s">
        <v>21</v>
      </c>
      <c r="F47">
        <v>1</v>
      </c>
      <c r="G47">
        <f t="shared" si="15"/>
        <v>80</v>
      </c>
      <c r="I47">
        <v>2150</v>
      </c>
      <c r="J47" t="s">
        <v>31</v>
      </c>
      <c r="K47">
        <f t="shared" si="16"/>
        <v>82.5</v>
      </c>
      <c r="L47" cm="1">
        <f t="array" ref="L47">STOWA2024_JAARROND_T(A47*60,K47,I47,J47,"")</f>
        <v>9.2749112119540982</v>
      </c>
      <c r="M47">
        <f t="shared" si="17"/>
        <v>0.10781774371178196</v>
      </c>
    </row>
    <row r="48" spans="1:13" x14ac:dyDescent="0.3">
      <c r="A48">
        <v>24</v>
      </c>
      <c r="B48">
        <f t="shared" si="14"/>
        <v>2.6369149922140664E-2</v>
      </c>
      <c r="C48">
        <f t="shared" si="10"/>
        <v>2.6369149922140664E-2</v>
      </c>
      <c r="D48" t="s">
        <v>36</v>
      </c>
      <c r="E48" t="s">
        <v>21</v>
      </c>
      <c r="F48">
        <v>1</v>
      </c>
      <c r="G48">
        <f t="shared" si="15"/>
        <v>85</v>
      </c>
      <c r="I48">
        <v>2150</v>
      </c>
      <c r="J48" t="s">
        <v>31</v>
      </c>
      <c r="K48">
        <f t="shared" si="16"/>
        <v>87.5</v>
      </c>
      <c r="L48" cm="1">
        <f t="array" ref="L48">STOWA2024_JAARROND_T(A48*60,K48,I48,J48,"")</f>
        <v>12.277682811599147</v>
      </c>
      <c r="M48">
        <f t="shared" si="17"/>
        <v>8.1448593789641296E-2</v>
      </c>
    </row>
    <row r="49" spans="1:13" x14ac:dyDescent="0.3">
      <c r="A49">
        <v>24</v>
      </c>
      <c r="B49">
        <f t="shared" si="14"/>
        <v>1.9274811271235613E-2</v>
      </c>
      <c r="C49">
        <f t="shared" si="10"/>
        <v>1.9274811271235613E-2</v>
      </c>
      <c r="D49" t="s">
        <v>36</v>
      </c>
      <c r="E49" t="s">
        <v>21</v>
      </c>
      <c r="F49">
        <v>1</v>
      </c>
      <c r="G49">
        <f t="shared" si="15"/>
        <v>90</v>
      </c>
      <c r="I49">
        <v>2150</v>
      </c>
      <c r="J49" t="s">
        <v>31</v>
      </c>
      <c r="K49">
        <f t="shared" si="16"/>
        <v>92.5</v>
      </c>
      <c r="L49" cm="1">
        <f t="array" ref="L49">STOWA2024_JAARROND_T(A49*60,K49,I49,J49,"")</f>
        <v>16.08394984982559</v>
      </c>
      <c r="M49">
        <f t="shared" si="17"/>
        <v>6.2173782518405683E-2</v>
      </c>
    </row>
    <row r="50" spans="1:13" x14ac:dyDescent="0.3">
      <c r="A50">
        <v>24</v>
      </c>
      <c r="B50">
        <f t="shared" si="14"/>
        <v>1.4252670849023895E-2</v>
      </c>
      <c r="C50">
        <f t="shared" si="10"/>
        <v>1.4252670849023895E-2</v>
      </c>
      <c r="D50" t="s">
        <v>36</v>
      </c>
      <c r="E50" t="s">
        <v>21</v>
      </c>
      <c r="F50">
        <v>1</v>
      </c>
      <c r="G50">
        <f t="shared" si="15"/>
        <v>95</v>
      </c>
      <c r="I50">
        <v>2150</v>
      </c>
      <c r="J50" t="s">
        <v>31</v>
      </c>
      <c r="K50">
        <f t="shared" si="16"/>
        <v>97.5</v>
      </c>
      <c r="L50" cm="1">
        <f t="array" ref="L50">STOWA2024_JAARROND_T(A50*60,K50,I50,J50,"")</f>
        <v>20.867629426028728</v>
      </c>
      <c r="M50">
        <f t="shared" si="17"/>
        <v>4.7921111669381788E-2</v>
      </c>
    </row>
    <row r="51" spans="1:13" x14ac:dyDescent="0.3">
      <c r="A51">
        <v>24</v>
      </c>
      <c r="B51">
        <f t="shared" si="14"/>
        <v>1.0650919324190489E-2</v>
      </c>
      <c r="C51">
        <f t="shared" si="10"/>
        <v>1.0650919324190489E-2</v>
      </c>
      <c r="D51" t="s">
        <v>36</v>
      </c>
      <c r="E51" t="s">
        <v>21</v>
      </c>
      <c r="F51">
        <v>1</v>
      </c>
      <c r="G51">
        <f t="shared" si="15"/>
        <v>100</v>
      </c>
      <c r="I51">
        <v>2150</v>
      </c>
      <c r="J51" t="s">
        <v>31</v>
      </c>
      <c r="K51">
        <f t="shared" si="16"/>
        <v>102.5</v>
      </c>
      <c r="L51" cm="1">
        <f t="array" ref="L51">STOWA2024_JAARROND_T(A51*60,K51,I51,J51,"")</f>
        <v>26.831093082057105</v>
      </c>
      <c r="M51">
        <f t="shared" si="17"/>
        <v>3.72701923451913E-2</v>
      </c>
    </row>
    <row r="52" spans="1:13" x14ac:dyDescent="0.3">
      <c r="A52">
        <v>24</v>
      </c>
      <c r="B52">
        <f t="shared" si="14"/>
        <v>8.0390839414027117E-3</v>
      </c>
      <c r="C52">
        <f t="shared" si="10"/>
        <v>8.0390839414027117E-3</v>
      </c>
      <c r="D52" t="s">
        <v>36</v>
      </c>
      <c r="E52" t="s">
        <v>21</v>
      </c>
      <c r="F52">
        <v>1</v>
      </c>
      <c r="G52">
        <f t="shared" si="15"/>
        <v>105</v>
      </c>
      <c r="I52">
        <v>2150</v>
      </c>
      <c r="J52" t="s">
        <v>31</v>
      </c>
      <c r="K52">
        <f t="shared" si="16"/>
        <v>107.5</v>
      </c>
      <c r="L52" cm="1">
        <f t="array" ref="L52">STOWA2024_JAARROND_T(A52*60,K52,I52,J52,"")</f>
        <v>34.21012936582288</v>
      </c>
      <c r="M52">
        <f t="shared" si="17"/>
        <v>2.9231108403788588E-2</v>
      </c>
    </row>
    <row r="53" spans="1:13" x14ac:dyDescent="0.3">
      <c r="A53">
        <v>24</v>
      </c>
      <c r="B53">
        <f t="shared" si="14"/>
        <v>6.1242045120001656E-3</v>
      </c>
      <c r="C53">
        <f t="shared" si="10"/>
        <v>6.1242045120001656E-3</v>
      </c>
      <c r="D53" t="s">
        <v>36</v>
      </c>
      <c r="E53" t="s">
        <v>21</v>
      </c>
      <c r="F53">
        <v>1</v>
      </c>
      <c r="G53">
        <f t="shared" si="15"/>
        <v>110</v>
      </c>
      <c r="I53">
        <v>2150</v>
      </c>
      <c r="J53" t="s">
        <v>31</v>
      </c>
      <c r="K53">
        <f t="shared" si="16"/>
        <v>112.5</v>
      </c>
      <c r="L53" cm="1">
        <f t="array" ref="L53">STOWA2024_JAARROND_T(A53*60,K53,I53,J53,"")</f>
        <v>43.277109070219197</v>
      </c>
      <c r="M53">
        <f t="shared" si="17"/>
        <v>2.3106903891788422E-2</v>
      </c>
    </row>
    <row r="54" spans="1:13" x14ac:dyDescent="0.3">
      <c r="A54">
        <v>24</v>
      </c>
      <c r="B54">
        <f t="shared" si="14"/>
        <v>4.7062553738806238E-3</v>
      </c>
      <c r="C54">
        <f t="shared" si="10"/>
        <v>4.7062553738806238E-3</v>
      </c>
      <c r="D54" t="s">
        <v>36</v>
      </c>
      <c r="E54" t="s">
        <v>21</v>
      </c>
      <c r="F54">
        <v>1</v>
      </c>
      <c r="G54">
        <f t="shared" si="15"/>
        <v>115</v>
      </c>
      <c r="I54">
        <v>2150</v>
      </c>
      <c r="J54" t="s">
        <v>31</v>
      </c>
      <c r="K54">
        <f t="shared" si="16"/>
        <v>117.5</v>
      </c>
      <c r="L54" cm="1">
        <f t="array" ref="L54">STOWA2024_JAARROND_T(A54*60,K54,I54,J54,"")</f>
        <v>54.345910636072652</v>
      </c>
      <c r="M54">
        <f t="shared" si="17"/>
        <v>1.8400648517907799E-2</v>
      </c>
    </row>
    <row r="55" spans="1:13" x14ac:dyDescent="0.3">
      <c r="A55">
        <v>24</v>
      </c>
      <c r="B55">
        <f t="shared" si="14"/>
        <v>3.6458506892548519E-3</v>
      </c>
      <c r="C55">
        <f t="shared" si="10"/>
        <v>3.6458506892548519E-3</v>
      </c>
      <c r="D55" t="s">
        <v>36</v>
      </c>
      <c r="E55" t="s">
        <v>21</v>
      </c>
      <c r="F55">
        <v>1</v>
      </c>
      <c r="G55">
        <f t="shared" si="15"/>
        <v>120</v>
      </c>
      <c r="I55">
        <v>2150</v>
      </c>
      <c r="J55" t="s">
        <v>31</v>
      </c>
      <c r="K55">
        <f t="shared" si="16"/>
        <v>122.5</v>
      </c>
      <c r="L55" cm="1">
        <f t="array" ref="L55">STOWA2024_JAARROND_T(A55*60,K55,I55,J55,"")</f>
        <v>67.774564695021368</v>
      </c>
      <c r="M55">
        <f t="shared" si="17"/>
        <v>1.4754797828652947E-2</v>
      </c>
    </row>
    <row r="56" spans="1:13" x14ac:dyDescent="0.3">
      <c r="A56">
        <v>24</v>
      </c>
      <c r="B56">
        <f t="shared" si="14"/>
        <v>2.8461938905362458E-3</v>
      </c>
      <c r="C56">
        <f t="shared" si="10"/>
        <v>2.8461938905362458E-3</v>
      </c>
      <c r="D56" t="s">
        <v>36</v>
      </c>
      <c r="E56" t="s">
        <v>21</v>
      </c>
      <c r="F56">
        <v>1</v>
      </c>
      <c r="G56">
        <f t="shared" si="15"/>
        <v>125</v>
      </c>
      <c r="I56">
        <v>2150</v>
      </c>
      <c r="J56" t="s">
        <v>31</v>
      </c>
      <c r="K56">
        <f t="shared" si="16"/>
        <v>127.5</v>
      </c>
      <c r="L56" cm="1">
        <f t="array" ref="L56">STOWA2024_JAARROND_T(A56*60,K56,I56,J56,"")</f>
        <v>83.972899358860204</v>
      </c>
      <c r="M56">
        <f t="shared" si="17"/>
        <v>1.1908603938116701E-2</v>
      </c>
    </row>
    <row r="57" spans="1:13" x14ac:dyDescent="0.3">
      <c r="A57">
        <v>24</v>
      </c>
      <c r="B57">
        <f t="shared" si="14"/>
        <v>2.237992221945144E-3</v>
      </c>
      <c r="C57">
        <f t="shared" si="10"/>
        <v>2.237992221945144E-3</v>
      </c>
      <c r="D57" t="s">
        <v>36</v>
      </c>
      <c r="E57" t="s">
        <v>21</v>
      </c>
      <c r="F57">
        <v>1</v>
      </c>
      <c r="G57">
        <f t="shared" si="15"/>
        <v>130</v>
      </c>
      <c r="I57">
        <v>2150</v>
      </c>
      <c r="J57" t="s">
        <v>31</v>
      </c>
      <c r="K57">
        <f t="shared" si="16"/>
        <v>132.5</v>
      </c>
      <c r="L57" cm="1">
        <f t="array" ref="L57">STOWA2024_JAARROND_T(A57*60,K57,I57,J57,"")</f>
        <v>103.40607495674371</v>
      </c>
      <c r="M57">
        <f t="shared" si="17"/>
        <v>9.6706117161715569E-3</v>
      </c>
    </row>
    <row r="58" spans="1:13" x14ac:dyDescent="0.3">
      <c r="A58">
        <v>24</v>
      </c>
      <c r="B58">
        <f t="shared" si="14"/>
        <v>1.7716944860223308E-3</v>
      </c>
      <c r="C58">
        <f t="shared" si="10"/>
        <v>1.7716944860223308E-3</v>
      </c>
      <c r="D58" t="s">
        <v>36</v>
      </c>
      <c r="E58" t="s">
        <v>21</v>
      </c>
      <c r="F58">
        <v>1</v>
      </c>
      <c r="G58">
        <f t="shared" si="15"/>
        <v>135</v>
      </c>
      <c r="I58">
        <v>2150</v>
      </c>
      <c r="J58" t="s">
        <v>31</v>
      </c>
      <c r="K58">
        <f t="shared" si="16"/>
        <v>137.5</v>
      </c>
      <c r="L58" cm="1">
        <f t="array" ref="L58">STOWA2024_JAARROND_T(A58*60,K58,I58,J58,"")</f>
        <v>126.5996301598299</v>
      </c>
      <c r="M58">
        <f t="shared" si="17"/>
        <v>7.8989172301492262E-3</v>
      </c>
    </row>
    <row r="59" spans="1:13" x14ac:dyDescent="0.3">
      <c r="A59">
        <v>24</v>
      </c>
      <c r="B59">
        <f t="shared" si="14"/>
        <v>1.4117024579864993E-3</v>
      </c>
      <c r="C59">
        <f t="shared" si="10"/>
        <v>1.4117024579864993E-3</v>
      </c>
      <c r="D59" t="s">
        <v>36</v>
      </c>
      <c r="E59" t="s">
        <v>21</v>
      </c>
      <c r="F59">
        <v>1</v>
      </c>
      <c r="G59">
        <f t="shared" si="15"/>
        <v>140</v>
      </c>
      <c r="I59">
        <v>2150</v>
      </c>
      <c r="J59" t="s">
        <v>31</v>
      </c>
      <c r="K59">
        <f t="shared" si="16"/>
        <v>142.5</v>
      </c>
      <c r="L59" cm="1">
        <f t="array" ref="L59">STOWA2024_JAARROND_T(A59*60,K59,I59,J59,"")</f>
        <v>154.14935918124644</v>
      </c>
      <c r="M59">
        <f t="shared" si="17"/>
        <v>6.4872147721627268E-3</v>
      </c>
    </row>
    <row r="60" spans="1:13" x14ac:dyDescent="0.3">
      <c r="A60">
        <v>24</v>
      </c>
      <c r="B60">
        <f t="shared" si="14"/>
        <v>1.1316639036335853E-3</v>
      </c>
      <c r="C60">
        <f t="shared" si="10"/>
        <v>1.1316639036335853E-3</v>
      </c>
      <c r="D60" t="s">
        <v>36</v>
      </c>
      <c r="E60" t="s">
        <v>21</v>
      </c>
      <c r="F60">
        <v>1</v>
      </c>
      <c r="G60">
        <f t="shared" si="15"/>
        <v>145</v>
      </c>
      <c r="I60">
        <v>2150</v>
      </c>
      <c r="J60" t="s">
        <v>31</v>
      </c>
      <c r="K60">
        <f t="shared" si="16"/>
        <v>147.5</v>
      </c>
      <c r="L60" cm="1">
        <f t="array" ref="L60">STOWA2024_JAARROND_T(A60*60,K60,I60,J60,"")</f>
        <v>186.72215511504268</v>
      </c>
      <c r="M60">
        <f t="shared" si="17"/>
        <v>5.3555508685291416E-3</v>
      </c>
    </row>
    <row r="61" spans="1:13" x14ac:dyDescent="0.3">
      <c r="A61">
        <v>24</v>
      </c>
      <c r="B61">
        <f t="shared" si="14"/>
        <v>9.1241803565440642E-4</v>
      </c>
      <c r="C61">
        <f t="shared" si="10"/>
        <v>9.1241803565440642E-4</v>
      </c>
      <c r="D61" t="s">
        <v>36</v>
      </c>
      <c r="E61" t="s">
        <v>21</v>
      </c>
      <c r="F61">
        <v>1</v>
      </c>
      <c r="G61">
        <f t="shared" si="15"/>
        <v>150</v>
      </c>
      <c r="I61">
        <v>2150</v>
      </c>
      <c r="J61" t="s">
        <v>31</v>
      </c>
      <c r="K61">
        <f t="shared" si="16"/>
        <v>152.5</v>
      </c>
      <c r="L61" cm="1">
        <f t="array" ref="L61">STOWA2024_JAARROND_T(A61*60,K61,I61,J61,"")</f>
        <v>225.06641993707706</v>
      </c>
      <c r="M61">
        <f t="shared" si="17"/>
        <v>4.4431328328747351E-3</v>
      </c>
    </row>
    <row r="62" spans="1:13" x14ac:dyDescent="0.3">
      <c r="A62">
        <v>24</v>
      </c>
      <c r="B62">
        <f t="shared" si="14"/>
        <v>7.3968230886234171E-4</v>
      </c>
      <c r="C62">
        <f t="shared" si="10"/>
        <v>7.3968230886234171E-4</v>
      </c>
      <c r="D62" t="s">
        <v>36</v>
      </c>
      <c r="E62" t="s">
        <v>21</v>
      </c>
      <c r="F62">
        <v>1</v>
      </c>
      <c r="G62">
        <f t="shared" si="15"/>
        <v>155</v>
      </c>
      <c r="I62">
        <v>2150</v>
      </c>
      <c r="J62" t="s">
        <v>31</v>
      </c>
      <c r="K62">
        <f t="shared" si="16"/>
        <v>157.5</v>
      </c>
      <c r="L62" cm="1">
        <f t="array" ref="L62">STOWA2024_JAARROND_T(A62*60,K62,I62,J62,"")</f>
        <v>270.01845806126221</v>
      </c>
      <c r="M62">
        <f t="shared" si="17"/>
        <v>3.7034505240123934E-3</v>
      </c>
    </row>
    <row r="63" spans="1:13" x14ac:dyDescent="0.3">
      <c r="A63">
        <v>24</v>
      </c>
      <c r="B63" s="1">
        <f>M62</f>
        <v>3.7034505240123934E-3</v>
      </c>
      <c r="C63">
        <f t="shared" si="10"/>
        <v>3.7034505240123934E-3</v>
      </c>
      <c r="D63" t="s">
        <v>36</v>
      </c>
      <c r="E63" t="s">
        <v>21</v>
      </c>
      <c r="F63">
        <v>1</v>
      </c>
      <c r="G63">
        <f t="shared" si="15"/>
        <v>160</v>
      </c>
      <c r="I63">
        <v>2150</v>
      </c>
      <c r="J63" t="s">
        <v>31</v>
      </c>
      <c r="K63" s="1">
        <v>999</v>
      </c>
      <c r="L63" cm="1">
        <f t="array" ref="L63">STOWA2024_JAARROND_T(A63*60,K63,I63,J63,"")</f>
        <v>41096152.373514079</v>
      </c>
      <c r="M63">
        <f>1/L63</f>
        <v>2.4333178223382454E-8</v>
      </c>
    </row>
    <row r="64" spans="1:13" x14ac:dyDescent="0.3">
      <c r="A64">
        <v>48</v>
      </c>
      <c r="B64" s="1">
        <f>365.25*24/A64 - M64</f>
        <v>133.04202870757825</v>
      </c>
      <c r="C64">
        <f>B64</f>
        <v>133.04202870757825</v>
      </c>
      <c r="D64" t="s">
        <v>36</v>
      </c>
      <c r="E64" t="s">
        <v>21</v>
      </c>
      <c r="F64">
        <v>1</v>
      </c>
      <c r="G64">
        <v>10</v>
      </c>
      <c r="I64">
        <v>2150</v>
      </c>
      <c r="J64" t="s">
        <v>31</v>
      </c>
      <c r="K64" s="1">
        <v>12.5</v>
      </c>
      <c r="L64" cm="1">
        <f t="array" ref="L64">STOWA2024_JAARROND_T(A64*60,K64,I64,J64,"")</f>
        <v>2.0168214488445545E-2</v>
      </c>
      <c r="M64">
        <f>1/L64</f>
        <v>49.58297129242176</v>
      </c>
    </row>
    <row r="65" spans="1:13" x14ac:dyDescent="0.3">
      <c r="A65">
        <v>48</v>
      </c>
      <c r="B65">
        <f t="shared" ref="B65:B69" si="18">M64-M65</f>
        <v>20.080117397402702</v>
      </c>
      <c r="C65">
        <f t="shared" ref="C65:C94" si="19">B65</f>
        <v>20.080117397402702</v>
      </c>
      <c r="D65" t="s">
        <v>36</v>
      </c>
      <c r="E65" t="s">
        <v>21</v>
      </c>
      <c r="F65">
        <v>1</v>
      </c>
      <c r="G65">
        <f t="shared" ref="G65:G69" si="20">G64+5</f>
        <v>15</v>
      </c>
      <c r="I65">
        <v>2150</v>
      </c>
      <c r="J65" t="s">
        <v>31</v>
      </c>
      <c r="K65">
        <f t="shared" ref="K65:K69" si="21">AVERAGE(G65:G66)</f>
        <v>17.5</v>
      </c>
      <c r="L65" cm="1">
        <f t="array" ref="L65">STOWA2024_JAARROND_T(A65*60,K65,I65,J65,"")</f>
        <v>3.3895026005224163E-2</v>
      </c>
      <c r="M65">
        <f t="shared" ref="M65:M69" si="22">1/L65</f>
        <v>29.502853895019058</v>
      </c>
    </row>
    <row r="66" spans="1:13" x14ac:dyDescent="0.3">
      <c r="A66">
        <v>48</v>
      </c>
      <c r="B66">
        <f t="shared" si="18"/>
        <v>11.487863822541154</v>
      </c>
      <c r="C66">
        <f t="shared" si="19"/>
        <v>11.487863822541154</v>
      </c>
      <c r="D66" t="s">
        <v>36</v>
      </c>
      <c r="E66" t="s">
        <v>21</v>
      </c>
      <c r="F66">
        <v>1</v>
      </c>
      <c r="G66">
        <f t="shared" si="20"/>
        <v>20</v>
      </c>
      <c r="I66">
        <v>2150</v>
      </c>
      <c r="J66" t="s">
        <v>31</v>
      </c>
      <c r="K66">
        <f t="shared" si="21"/>
        <v>22.5</v>
      </c>
      <c r="L66" cm="1">
        <f t="array" ref="L66">STOWA2024_JAARROND_T(A66*60,K66,I66,J66,"")</f>
        <v>5.5509328396896152E-2</v>
      </c>
      <c r="M66">
        <f t="shared" si="22"/>
        <v>18.014990072477904</v>
      </c>
    </row>
    <row r="67" spans="1:13" x14ac:dyDescent="0.3">
      <c r="A67">
        <v>48</v>
      </c>
      <c r="B67">
        <f t="shared" si="18"/>
        <v>6.7544524089826066</v>
      </c>
      <c r="C67">
        <f t="shared" si="19"/>
        <v>6.7544524089826066</v>
      </c>
      <c r="D67" t="s">
        <v>36</v>
      </c>
      <c r="E67" t="s">
        <v>21</v>
      </c>
      <c r="F67">
        <v>1</v>
      </c>
      <c r="G67">
        <f t="shared" si="20"/>
        <v>25</v>
      </c>
      <c r="I67">
        <v>2150</v>
      </c>
      <c r="J67" t="s">
        <v>31</v>
      </c>
      <c r="K67">
        <f t="shared" si="21"/>
        <v>27.5</v>
      </c>
      <c r="L67" cm="1">
        <f t="array" ref="L67">STOWA2024_JAARROND_T(A67*60,K67,I67,J67,"")</f>
        <v>8.8805706253425709E-2</v>
      </c>
      <c r="M67">
        <f t="shared" si="22"/>
        <v>11.260537663495297</v>
      </c>
    </row>
    <row r="68" spans="1:13" x14ac:dyDescent="0.3">
      <c r="A68">
        <v>48</v>
      </c>
      <c r="B68">
        <f t="shared" si="18"/>
        <v>4.0705023669012927</v>
      </c>
      <c r="C68">
        <f t="shared" si="19"/>
        <v>4.0705023669012927</v>
      </c>
      <c r="D68" t="s">
        <v>36</v>
      </c>
      <c r="E68" t="s">
        <v>21</v>
      </c>
      <c r="F68">
        <v>1</v>
      </c>
      <c r="G68">
        <f t="shared" si="20"/>
        <v>30</v>
      </c>
      <c r="I68">
        <v>2150</v>
      </c>
      <c r="J68" t="s">
        <v>31</v>
      </c>
      <c r="K68">
        <f t="shared" si="21"/>
        <v>32.5</v>
      </c>
      <c r="L68" cm="1">
        <f t="array" ref="L68">STOWA2024_JAARROND_T(A68*60,K68,I68,J68,"")</f>
        <v>0.13908137564689155</v>
      </c>
      <c r="M68">
        <f t="shared" si="22"/>
        <v>7.1900352965940044</v>
      </c>
    </row>
    <row r="69" spans="1:13" x14ac:dyDescent="0.3">
      <c r="A69">
        <v>48</v>
      </c>
      <c r="B69">
        <f t="shared" si="18"/>
        <v>2.5090554541021541</v>
      </c>
      <c r="C69">
        <f t="shared" si="19"/>
        <v>2.5090554541021541</v>
      </c>
      <c r="D69" t="s">
        <v>36</v>
      </c>
      <c r="E69" t="s">
        <v>21</v>
      </c>
      <c r="F69">
        <v>1</v>
      </c>
      <c r="G69">
        <f t="shared" si="20"/>
        <v>35</v>
      </c>
      <c r="I69">
        <v>2150</v>
      </c>
      <c r="J69" t="s">
        <v>31</v>
      </c>
      <c r="K69">
        <f t="shared" si="21"/>
        <v>37.5</v>
      </c>
      <c r="L69" cm="1">
        <f t="array" ref="L69">STOWA2024_JAARROND_T(A69*60,K69,I69,J69,"")</f>
        <v>0.21363048627606668</v>
      </c>
      <c r="M69">
        <f t="shared" si="22"/>
        <v>4.6809798424918503</v>
      </c>
    </row>
    <row r="70" spans="1:13" x14ac:dyDescent="0.3">
      <c r="A70">
        <v>48</v>
      </c>
      <c r="B70">
        <f>M69-M70</f>
        <v>1.5786595714463552</v>
      </c>
      <c r="C70">
        <f t="shared" si="19"/>
        <v>1.5786595714463552</v>
      </c>
      <c r="D70" t="s">
        <v>36</v>
      </c>
      <c r="E70" t="s">
        <v>21</v>
      </c>
      <c r="F70">
        <v>1</v>
      </c>
      <c r="G70">
        <f>G69+5</f>
        <v>40</v>
      </c>
      <c r="I70">
        <v>2150</v>
      </c>
      <c r="J70" t="s">
        <v>31</v>
      </c>
      <c r="K70">
        <f>AVERAGE(G70:G71)</f>
        <v>42.5</v>
      </c>
      <c r="L70" cm="1">
        <f t="array" ref="L70">STOWA2024_JAARROND_T(A70*60,K70,I70,J70,"")</f>
        <v>0.32233938234333098</v>
      </c>
      <c r="M70">
        <f>1/L70</f>
        <v>3.1023202710454951</v>
      </c>
    </row>
    <row r="71" spans="1:13" x14ac:dyDescent="0.3">
      <c r="A71">
        <v>48</v>
      </c>
      <c r="B71">
        <f t="shared" ref="B71:B93" si="23">M70-M71</f>
        <v>1.0122775369958625</v>
      </c>
      <c r="C71">
        <f t="shared" si="19"/>
        <v>1.0122775369958625</v>
      </c>
      <c r="D71" t="s">
        <v>36</v>
      </c>
      <c r="E71" t="s">
        <v>21</v>
      </c>
      <c r="F71">
        <v>1</v>
      </c>
      <c r="G71">
        <f t="shared" ref="G71:G94" si="24">G70+5</f>
        <v>45</v>
      </c>
      <c r="I71">
        <v>2150</v>
      </c>
      <c r="J71" t="s">
        <v>31</v>
      </c>
      <c r="K71">
        <f t="shared" ref="K71:K93" si="25">AVERAGE(G71:G72)</f>
        <v>47.5</v>
      </c>
      <c r="L71" cm="1">
        <f t="array" ref="L71">STOWA2024_JAARROND_T(A71*60,K71,I71,J71,"")</f>
        <v>0.47845911650926692</v>
      </c>
      <c r="M71">
        <f t="shared" ref="M71:M93" si="26">1/L71</f>
        <v>2.0900427340496326</v>
      </c>
    </row>
    <row r="72" spans="1:13" x14ac:dyDescent="0.3">
      <c r="A72">
        <v>48</v>
      </c>
      <c r="B72">
        <f t="shared" si="23"/>
        <v>0.6604850128089288</v>
      </c>
      <c r="C72">
        <f t="shared" si="19"/>
        <v>0.6604850128089288</v>
      </c>
      <c r="D72" t="s">
        <v>36</v>
      </c>
      <c r="E72" t="s">
        <v>21</v>
      </c>
      <c r="F72">
        <v>1</v>
      </c>
      <c r="G72">
        <f t="shared" si="24"/>
        <v>50</v>
      </c>
      <c r="I72">
        <v>2150</v>
      </c>
      <c r="J72" t="s">
        <v>31</v>
      </c>
      <c r="K72">
        <f t="shared" si="25"/>
        <v>52.5</v>
      </c>
      <c r="L72" cm="1">
        <f t="array" ref="L72">STOWA2024_JAARROND_T(A72*60,K72,I72,J72,"")</f>
        <v>0.69951705002307041</v>
      </c>
      <c r="M72">
        <f t="shared" si="26"/>
        <v>1.4295577212407038</v>
      </c>
    </row>
    <row r="73" spans="1:13" x14ac:dyDescent="0.3">
      <c r="A73">
        <v>48</v>
      </c>
      <c r="B73">
        <f t="shared" si="23"/>
        <v>0.43785144136846532</v>
      </c>
      <c r="C73">
        <f t="shared" si="19"/>
        <v>0.43785144136846532</v>
      </c>
      <c r="D73" t="s">
        <v>36</v>
      </c>
      <c r="E73" t="s">
        <v>21</v>
      </c>
      <c r="F73">
        <v>1</v>
      </c>
      <c r="G73">
        <f t="shared" si="24"/>
        <v>55</v>
      </c>
      <c r="I73">
        <v>2150</v>
      </c>
      <c r="J73" t="s">
        <v>31</v>
      </c>
      <c r="K73">
        <f t="shared" si="25"/>
        <v>57.5</v>
      </c>
      <c r="L73" cm="1">
        <f t="array" ref="L73">STOWA2024_JAARROND_T(A73*60,K73,I73,J73,"")</f>
        <v>1.0083630811824948</v>
      </c>
      <c r="M73">
        <f t="shared" si="26"/>
        <v>0.99170627987223847</v>
      </c>
    </row>
    <row r="74" spans="1:13" x14ac:dyDescent="0.3">
      <c r="A74">
        <v>48</v>
      </c>
      <c r="B74">
        <f t="shared" si="23"/>
        <v>0.29480007424931987</v>
      </c>
      <c r="C74">
        <f t="shared" si="19"/>
        <v>0.29480007424931987</v>
      </c>
      <c r="D74" t="s">
        <v>36</v>
      </c>
      <c r="E74" t="s">
        <v>21</v>
      </c>
      <c r="F74">
        <v>1</v>
      </c>
      <c r="G74">
        <f t="shared" si="24"/>
        <v>60</v>
      </c>
      <c r="I74">
        <v>2150</v>
      </c>
      <c r="J74" t="s">
        <v>31</v>
      </c>
      <c r="K74">
        <f t="shared" si="25"/>
        <v>62.5</v>
      </c>
      <c r="L74" cm="1">
        <f t="array" ref="L74">STOWA2024_JAARROND_T(A74*60,K74,I74,J74,"")</f>
        <v>1.4349133239618175</v>
      </c>
      <c r="M74">
        <f t="shared" si="26"/>
        <v>0.69690620562291861</v>
      </c>
    </row>
    <row r="75" spans="1:13" x14ac:dyDescent="0.3">
      <c r="A75">
        <v>48</v>
      </c>
      <c r="B75">
        <f t="shared" si="23"/>
        <v>0.20119073714772473</v>
      </c>
      <c r="C75">
        <f t="shared" si="19"/>
        <v>0.20119073714772473</v>
      </c>
      <c r="D75" t="s">
        <v>36</v>
      </c>
      <c r="E75" t="s">
        <v>21</v>
      </c>
      <c r="F75">
        <v>1</v>
      </c>
      <c r="G75">
        <f t="shared" si="24"/>
        <v>65</v>
      </c>
      <c r="I75">
        <v>2150</v>
      </c>
      <c r="J75" t="s">
        <v>31</v>
      </c>
      <c r="K75">
        <f t="shared" si="25"/>
        <v>67.5</v>
      </c>
      <c r="L75" cm="1">
        <f t="array" ref="L75">STOWA2024_JAARROND_T(A75*60,K75,I75,J75,"")</f>
        <v>2.0172862530918603</v>
      </c>
      <c r="M75">
        <f t="shared" si="26"/>
        <v>0.49571546847519388</v>
      </c>
    </row>
    <row r="76" spans="1:13" x14ac:dyDescent="0.3">
      <c r="A76">
        <v>48</v>
      </c>
      <c r="B76">
        <f t="shared" si="23"/>
        <v>0.13909917644084779</v>
      </c>
      <c r="C76">
        <f t="shared" si="19"/>
        <v>0.13909917644084779</v>
      </c>
      <c r="D76" t="s">
        <v>36</v>
      </c>
      <c r="E76" t="s">
        <v>21</v>
      </c>
      <c r="F76">
        <v>1</v>
      </c>
      <c r="G76">
        <f t="shared" si="24"/>
        <v>70</v>
      </c>
      <c r="I76">
        <v>2150</v>
      </c>
      <c r="J76" t="s">
        <v>31</v>
      </c>
      <c r="K76">
        <f t="shared" si="25"/>
        <v>72.5</v>
      </c>
      <c r="L76" cm="1">
        <f t="array" ref="L76">STOWA2024_JAARROND_T(A76*60,K76,I76,J76,"")</f>
        <v>2.8041343660869229</v>
      </c>
      <c r="M76">
        <f t="shared" si="26"/>
        <v>0.35661629203434608</v>
      </c>
    </row>
    <row r="77" spans="1:13" x14ac:dyDescent="0.3">
      <c r="A77">
        <v>48</v>
      </c>
      <c r="B77">
        <f t="shared" si="23"/>
        <v>9.7329939943216481E-2</v>
      </c>
      <c r="C77">
        <f t="shared" si="19"/>
        <v>9.7329939943216481E-2</v>
      </c>
      <c r="D77" t="s">
        <v>36</v>
      </c>
      <c r="E77" t="s">
        <v>21</v>
      </c>
      <c r="F77">
        <v>1</v>
      </c>
      <c r="G77">
        <f t="shared" si="24"/>
        <v>75</v>
      </c>
      <c r="I77">
        <v>2150</v>
      </c>
      <c r="J77" t="s">
        <v>31</v>
      </c>
      <c r="K77">
        <f t="shared" si="25"/>
        <v>77.5</v>
      </c>
      <c r="L77" cm="1">
        <f t="array" ref="L77">STOWA2024_JAARROND_T(A77*60,K77,I77,J77,"")</f>
        <v>3.8567398242717261</v>
      </c>
      <c r="M77">
        <f t="shared" si="26"/>
        <v>0.2592863520911296</v>
      </c>
    </row>
    <row r="78" spans="1:13" x14ac:dyDescent="0.3">
      <c r="A78">
        <v>48</v>
      </c>
      <c r="B78">
        <f t="shared" si="23"/>
        <v>6.8887399320556597E-2</v>
      </c>
      <c r="C78">
        <f t="shared" si="19"/>
        <v>6.8887399320556597E-2</v>
      </c>
      <c r="D78" t="s">
        <v>36</v>
      </c>
      <c r="E78" t="s">
        <v>21</v>
      </c>
      <c r="F78">
        <v>1</v>
      </c>
      <c r="G78">
        <f t="shared" si="24"/>
        <v>80</v>
      </c>
      <c r="I78">
        <v>2150</v>
      </c>
      <c r="J78" t="s">
        <v>31</v>
      </c>
      <c r="K78">
        <f t="shared" si="25"/>
        <v>82.5</v>
      </c>
      <c r="L78" cm="1">
        <f t="array" ref="L78">STOWA2024_JAARROND_T(A78*60,K78,I78,J78,"")</f>
        <v>5.252129727861373</v>
      </c>
      <c r="M78">
        <f t="shared" si="26"/>
        <v>0.190398952770573</v>
      </c>
    </row>
    <row r="79" spans="1:13" x14ac:dyDescent="0.3">
      <c r="A79">
        <v>48</v>
      </c>
      <c r="B79">
        <f t="shared" si="23"/>
        <v>4.9272980172753528E-2</v>
      </c>
      <c r="C79">
        <f t="shared" si="19"/>
        <v>4.9272980172753528E-2</v>
      </c>
      <c r="D79" t="s">
        <v>36</v>
      </c>
      <c r="E79" t="s">
        <v>21</v>
      </c>
      <c r="F79">
        <v>1</v>
      </c>
      <c r="G79">
        <f t="shared" si="24"/>
        <v>85</v>
      </c>
      <c r="I79">
        <v>2150</v>
      </c>
      <c r="J79" t="s">
        <v>31</v>
      </c>
      <c r="K79">
        <f t="shared" si="25"/>
        <v>87.5</v>
      </c>
      <c r="L79" cm="1">
        <f t="array" ref="L79">STOWA2024_JAARROND_T(A79*60,K79,I79,J79,"")</f>
        <v>7.0858679064682022</v>
      </c>
      <c r="M79">
        <f t="shared" si="26"/>
        <v>0.14112597259781948</v>
      </c>
    </row>
    <row r="80" spans="1:13" x14ac:dyDescent="0.3">
      <c r="A80">
        <v>48</v>
      </c>
      <c r="B80">
        <f t="shared" si="23"/>
        <v>3.5598942623638885E-2</v>
      </c>
      <c r="C80">
        <f t="shared" si="19"/>
        <v>3.5598942623638885E-2</v>
      </c>
      <c r="D80" t="s">
        <v>36</v>
      </c>
      <c r="E80" t="s">
        <v>21</v>
      </c>
      <c r="F80">
        <v>1</v>
      </c>
      <c r="G80">
        <f t="shared" si="24"/>
        <v>90</v>
      </c>
      <c r="I80">
        <v>2150</v>
      </c>
      <c r="J80" t="s">
        <v>31</v>
      </c>
      <c r="K80">
        <f t="shared" si="25"/>
        <v>92.5</v>
      </c>
      <c r="L80" cm="1">
        <f t="array" ref="L80">STOWA2024_JAARROND_T(A80*60,K80,I80,J80,"")</f>
        <v>9.4762450932682469</v>
      </c>
      <c r="M80">
        <f t="shared" si="26"/>
        <v>0.10552702997418059</v>
      </c>
    </row>
    <row r="81" spans="1:13" x14ac:dyDescent="0.3">
      <c r="A81">
        <v>48</v>
      </c>
      <c r="B81">
        <f t="shared" si="23"/>
        <v>2.5962852395332442E-2</v>
      </c>
      <c r="C81">
        <f t="shared" si="19"/>
        <v>2.5962852395332442E-2</v>
      </c>
      <c r="D81" t="s">
        <v>36</v>
      </c>
      <c r="E81" t="s">
        <v>21</v>
      </c>
      <c r="F81">
        <v>1</v>
      </c>
      <c r="G81">
        <f t="shared" si="24"/>
        <v>95</v>
      </c>
      <c r="I81">
        <v>2150</v>
      </c>
      <c r="J81" t="s">
        <v>31</v>
      </c>
      <c r="K81">
        <f t="shared" si="25"/>
        <v>97.5</v>
      </c>
      <c r="L81" cm="1">
        <f t="array" ref="L81">STOWA2024_JAARROND_T(A81*60,K81,I81,J81,"")</f>
        <v>12.568470264259307</v>
      </c>
      <c r="M81">
        <f t="shared" si="26"/>
        <v>7.956417757884815E-2</v>
      </c>
    </row>
    <row r="82" spans="1:13" x14ac:dyDescent="0.3">
      <c r="A82">
        <v>48</v>
      </c>
      <c r="B82">
        <f t="shared" si="23"/>
        <v>1.9104013125917016E-2</v>
      </c>
      <c r="C82">
        <f t="shared" si="19"/>
        <v>1.9104013125917016E-2</v>
      </c>
      <c r="D82" t="s">
        <v>36</v>
      </c>
      <c r="E82" t="s">
        <v>21</v>
      </c>
      <c r="F82">
        <v>1</v>
      </c>
      <c r="G82">
        <f t="shared" si="24"/>
        <v>100</v>
      </c>
      <c r="I82">
        <v>2150</v>
      </c>
      <c r="J82" t="s">
        <v>31</v>
      </c>
      <c r="K82">
        <f t="shared" si="25"/>
        <v>102.5</v>
      </c>
      <c r="L82" cm="1">
        <f t="array" ref="L82">STOWA2024_JAARROND_T(A82*60,K82,I82,J82,"")</f>
        <v>16.539816076393745</v>
      </c>
      <c r="M82">
        <f t="shared" si="26"/>
        <v>6.0460164452931134E-2</v>
      </c>
    </row>
    <row r="83" spans="1:13" x14ac:dyDescent="0.3">
      <c r="A83">
        <v>48</v>
      </c>
      <c r="B83">
        <f t="shared" si="23"/>
        <v>1.4175635484590339E-2</v>
      </c>
      <c r="C83">
        <f t="shared" si="19"/>
        <v>1.4175635484590339E-2</v>
      </c>
      <c r="D83" t="s">
        <v>36</v>
      </c>
      <c r="E83" t="s">
        <v>21</v>
      </c>
      <c r="F83">
        <v>1</v>
      </c>
      <c r="G83">
        <f t="shared" si="24"/>
        <v>105</v>
      </c>
      <c r="I83">
        <v>2150</v>
      </c>
      <c r="J83" t="s">
        <v>31</v>
      </c>
      <c r="K83">
        <f t="shared" si="25"/>
        <v>107.5</v>
      </c>
      <c r="L83" cm="1">
        <f t="array" ref="L83">STOWA2024_JAARROND_T(A83*60,K83,I83,J83,"")</f>
        <v>21.605491560344337</v>
      </c>
      <c r="M83">
        <f t="shared" si="26"/>
        <v>4.6284528968340795E-2</v>
      </c>
    </row>
    <row r="84" spans="1:13" x14ac:dyDescent="0.3">
      <c r="A84">
        <v>48</v>
      </c>
      <c r="B84">
        <f t="shared" si="23"/>
        <v>1.0602589306349781E-2</v>
      </c>
      <c r="C84">
        <f t="shared" si="19"/>
        <v>1.0602589306349781E-2</v>
      </c>
      <c r="D84" t="s">
        <v>36</v>
      </c>
      <c r="E84" t="s">
        <v>21</v>
      </c>
      <c r="F84">
        <v>1</v>
      </c>
      <c r="G84">
        <f t="shared" si="24"/>
        <v>110</v>
      </c>
      <c r="I84">
        <v>2150</v>
      </c>
      <c r="J84" t="s">
        <v>31</v>
      </c>
      <c r="K84">
        <f t="shared" si="25"/>
        <v>112.5</v>
      </c>
      <c r="L84" cm="1">
        <f t="array" ref="L84">STOWA2024_JAARROND_T(A84*60,K84,I84,J84,"")</f>
        <v>28.025382293474824</v>
      </c>
      <c r="M84">
        <f t="shared" si="26"/>
        <v>3.5681939661991013E-2</v>
      </c>
    </row>
    <row r="85" spans="1:13" x14ac:dyDescent="0.3">
      <c r="A85">
        <v>48</v>
      </c>
      <c r="B85">
        <f t="shared" si="23"/>
        <v>7.9898873925134568E-3</v>
      </c>
      <c r="C85">
        <f t="shared" si="19"/>
        <v>7.9898873925134568E-3</v>
      </c>
      <c r="D85" t="s">
        <v>36</v>
      </c>
      <c r="E85" t="s">
        <v>21</v>
      </c>
      <c r="F85">
        <v>1</v>
      </c>
      <c r="G85">
        <f t="shared" si="24"/>
        <v>115</v>
      </c>
      <c r="I85">
        <v>2150</v>
      </c>
      <c r="J85" t="s">
        <v>31</v>
      </c>
      <c r="K85">
        <f t="shared" si="25"/>
        <v>117.5</v>
      </c>
      <c r="L85" cm="1">
        <f t="array" ref="L85">STOWA2024_JAARROND_T(A85*60,K85,I85,J85,"")</f>
        <v>36.111444188707154</v>
      </c>
      <c r="M85">
        <f t="shared" si="26"/>
        <v>2.7692052269477557E-2</v>
      </c>
    </row>
    <row r="86" spans="1:13" x14ac:dyDescent="0.3">
      <c r="A86">
        <v>48</v>
      </c>
      <c r="B86">
        <f t="shared" si="23"/>
        <v>6.064676158261513E-3</v>
      </c>
      <c r="C86">
        <f t="shared" si="19"/>
        <v>6.064676158261513E-3</v>
      </c>
      <c r="D86" t="s">
        <v>36</v>
      </c>
      <c r="E86" t="s">
        <v>21</v>
      </c>
      <c r="F86">
        <v>1</v>
      </c>
      <c r="G86">
        <f t="shared" si="24"/>
        <v>120</v>
      </c>
      <c r="I86">
        <v>2150</v>
      </c>
      <c r="J86" t="s">
        <v>31</v>
      </c>
      <c r="K86">
        <f t="shared" si="25"/>
        <v>122.5</v>
      </c>
      <c r="L86" cm="1">
        <f t="array" ref="L86">STOWA2024_JAARROND_T(A86*60,K86,I86,J86,"")</f>
        <v>46.237694062267501</v>
      </c>
      <c r="M86">
        <f t="shared" si="26"/>
        <v>2.1627376111216044E-2</v>
      </c>
    </row>
    <row r="87" spans="1:13" x14ac:dyDescent="0.3">
      <c r="A87">
        <v>48</v>
      </c>
      <c r="B87">
        <f t="shared" si="23"/>
        <v>4.6344315665549952E-3</v>
      </c>
      <c r="C87">
        <f t="shared" si="19"/>
        <v>4.6344315665549952E-3</v>
      </c>
      <c r="D87" t="s">
        <v>36</v>
      </c>
      <c r="E87" t="s">
        <v>21</v>
      </c>
      <c r="F87">
        <v>1</v>
      </c>
      <c r="G87">
        <f t="shared" si="24"/>
        <v>125</v>
      </c>
      <c r="I87">
        <v>2150</v>
      </c>
      <c r="J87" t="s">
        <v>31</v>
      </c>
      <c r="K87">
        <f t="shared" si="25"/>
        <v>127.5</v>
      </c>
      <c r="L87" cm="1">
        <f t="array" ref="L87">STOWA2024_JAARROND_T(A87*60,K87,I87,J87,"")</f>
        <v>58.847952888434889</v>
      </c>
      <c r="M87">
        <f t="shared" si="26"/>
        <v>1.6992944544661048E-2</v>
      </c>
    </row>
    <row r="88" spans="1:13" x14ac:dyDescent="0.3">
      <c r="A88">
        <v>48</v>
      </c>
      <c r="B88">
        <f t="shared" si="23"/>
        <v>3.5647388135295419E-3</v>
      </c>
      <c r="C88">
        <f t="shared" si="19"/>
        <v>3.5647388135295419E-3</v>
      </c>
      <c r="D88" t="s">
        <v>36</v>
      </c>
      <c r="E88" t="s">
        <v>21</v>
      </c>
      <c r="F88">
        <v>1</v>
      </c>
      <c r="G88">
        <f t="shared" si="24"/>
        <v>130</v>
      </c>
      <c r="I88">
        <v>2150</v>
      </c>
      <c r="J88" t="s">
        <v>31</v>
      </c>
      <c r="K88">
        <f t="shared" si="25"/>
        <v>132.5</v>
      </c>
      <c r="L88" cm="1">
        <f t="array" ref="L88">STOWA2024_JAARROND_T(A88*60,K88,I88,J88,"")</f>
        <v>74.470113135192236</v>
      </c>
      <c r="M88">
        <f t="shared" si="26"/>
        <v>1.3428205731131506E-2</v>
      </c>
    </row>
    <row r="89" spans="1:13" x14ac:dyDescent="0.3">
      <c r="A89">
        <v>48</v>
      </c>
      <c r="B89">
        <f t="shared" si="23"/>
        <v>2.7587181112405622E-3</v>
      </c>
      <c r="C89">
        <f t="shared" si="19"/>
        <v>2.7587181112405622E-3</v>
      </c>
      <c r="D89" t="s">
        <v>36</v>
      </c>
      <c r="E89" t="s">
        <v>21</v>
      </c>
      <c r="F89">
        <v>1</v>
      </c>
      <c r="G89">
        <f t="shared" si="24"/>
        <v>135</v>
      </c>
      <c r="I89">
        <v>2150</v>
      </c>
      <c r="J89" t="s">
        <v>31</v>
      </c>
      <c r="K89">
        <f t="shared" si="25"/>
        <v>137.5</v>
      </c>
      <c r="L89" cm="1">
        <f t="array" ref="L89">STOWA2024_JAARROND_T(A89*60,K89,I89,J89,"")</f>
        <v>93.725213021074879</v>
      </c>
      <c r="M89">
        <f t="shared" si="26"/>
        <v>1.0669487619890944E-2</v>
      </c>
    </row>
    <row r="90" spans="1:13" x14ac:dyDescent="0.3">
      <c r="A90">
        <v>48</v>
      </c>
      <c r="B90">
        <f t="shared" si="23"/>
        <v>2.1476943561482987E-3</v>
      </c>
      <c r="C90">
        <f t="shared" si="19"/>
        <v>2.1476943561482987E-3</v>
      </c>
      <c r="D90" t="s">
        <v>36</v>
      </c>
      <c r="E90" t="s">
        <v>21</v>
      </c>
      <c r="F90">
        <v>1</v>
      </c>
      <c r="G90">
        <f t="shared" si="24"/>
        <v>140</v>
      </c>
      <c r="I90">
        <v>2150</v>
      </c>
      <c r="J90" t="s">
        <v>31</v>
      </c>
      <c r="K90">
        <f t="shared" si="25"/>
        <v>142.5</v>
      </c>
      <c r="L90" cm="1">
        <f t="array" ref="L90">STOWA2024_JAARROND_T(A90*60,K90,I90,J90,"")</f>
        <v>117.34619334813749</v>
      </c>
      <c r="M90">
        <f t="shared" si="26"/>
        <v>8.5217932637426455E-3</v>
      </c>
    </row>
    <row r="91" spans="1:13" x14ac:dyDescent="0.3">
      <c r="A91">
        <v>48</v>
      </c>
      <c r="B91">
        <f t="shared" si="23"/>
        <v>1.6813191566113564E-3</v>
      </c>
      <c r="C91">
        <f t="shared" si="19"/>
        <v>1.6813191566113564E-3</v>
      </c>
      <c r="D91" t="s">
        <v>36</v>
      </c>
      <c r="E91" t="s">
        <v>21</v>
      </c>
      <c r="F91">
        <v>1</v>
      </c>
      <c r="G91">
        <f t="shared" si="24"/>
        <v>145</v>
      </c>
      <c r="I91">
        <v>2150</v>
      </c>
      <c r="J91" t="s">
        <v>31</v>
      </c>
      <c r="K91">
        <f t="shared" si="25"/>
        <v>147.5</v>
      </c>
      <c r="L91" cm="1">
        <f t="array" ref="L91">STOWA2024_JAARROND_T(A91*60,K91,I91,J91,"")</f>
        <v>146.18869749941544</v>
      </c>
      <c r="M91">
        <f t="shared" si="26"/>
        <v>6.8404741071312891E-3</v>
      </c>
    </row>
    <row r="92" spans="1:13" x14ac:dyDescent="0.3">
      <c r="A92">
        <v>48</v>
      </c>
      <c r="B92">
        <f t="shared" si="23"/>
        <v>1.3233582821234055E-3</v>
      </c>
      <c r="C92">
        <f t="shared" si="19"/>
        <v>1.3233582821234055E-3</v>
      </c>
      <c r="D92" t="s">
        <v>36</v>
      </c>
      <c r="E92" t="s">
        <v>21</v>
      </c>
      <c r="F92">
        <v>1</v>
      </c>
      <c r="G92">
        <f t="shared" si="24"/>
        <v>150</v>
      </c>
      <c r="I92">
        <v>2150</v>
      </c>
      <c r="J92" t="s">
        <v>31</v>
      </c>
      <c r="K92">
        <f t="shared" si="25"/>
        <v>152.5</v>
      </c>
      <c r="L92" cm="1">
        <f t="array" ref="L92">STOWA2024_JAARROND_T(A92*60,K92,I92,J92,"")</f>
        <v>181.2541247488802</v>
      </c>
      <c r="M92">
        <f t="shared" si="26"/>
        <v>5.5171158250078836E-3</v>
      </c>
    </row>
    <row r="93" spans="1:13" x14ac:dyDescent="0.3">
      <c r="A93">
        <v>48</v>
      </c>
      <c r="B93">
        <f t="shared" si="23"/>
        <v>1.0469797717898863E-3</v>
      </c>
      <c r="C93">
        <f t="shared" si="19"/>
        <v>1.0469797717898863E-3</v>
      </c>
      <c r="D93" t="s">
        <v>36</v>
      </c>
      <c r="E93" t="s">
        <v>21</v>
      </c>
      <c r="F93">
        <v>1</v>
      </c>
      <c r="G93">
        <f t="shared" si="24"/>
        <v>155</v>
      </c>
      <c r="I93">
        <v>2150</v>
      </c>
      <c r="J93" t="s">
        <v>31</v>
      </c>
      <c r="K93">
        <f t="shared" si="25"/>
        <v>157.5</v>
      </c>
      <c r="L93" cm="1">
        <f t="array" ref="L93">STOWA2024_JAARROND_T(A93*60,K93,I93,J93,"")</f>
        <v>223.70683757603126</v>
      </c>
      <c r="M93">
        <f t="shared" si="26"/>
        <v>4.4701360532179973E-3</v>
      </c>
    </row>
    <row r="94" spans="1:13" x14ac:dyDescent="0.3">
      <c r="A94">
        <v>48</v>
      </c>
      <c r="B94" s="1">
        <f>M93</f>
        <v>4.4701360532179973E-3</v>
      </c>
      <c r="C94">
        <f t="shared" si="19"/>
        <v>4.4701360532179973E-3</v>
      </c>
      <c r="D94" t="s">
        <v>36</v>
      </c>
      <c r="E94" t="s">
        <v>21</v>
      </c>
      <c r="F94">
        <v>1</v>
      </c>
      <c r="G94">
        <f t="shared" si="24"/>
        <v>160</v>
      </c>
      <c r="I94">
        <v>2150</v>
      </c>
      <c r="J94" t="s">
        <v>31</v>
      </c>
      <c r="K94" s="1">
        <v>999</v>
      </c>
      <c r="L94" cm="1">
        <f t="array" ref="L94">STOWA2024_JAARROND_T(A94*60,K94,I94,J94,"")</f>
        <v>720160065.83694899</v>
      </c>
      <c r="M94">
        <f>1/L94</f>
        <v>1.3885801885415977E-9</v>
      </c>
    </row>
    <row r="95" spans="1:13" x14ac:dyDescent="0.3">
      <c r="A95">
        <v>96</v>
      </c>
      <c r="B95" s="1">
        <f>365.25*24/A95 - M95</f>
        <v>29.67021118702062</v>
      </c>
      <c r="C95">
        <f>B95</f>
        <v>29.67021118702062</v>
      </c>
      <c r="D95" t="s">
        <v>36</v>
      </c>
      <c r="E95" t="s">
        <v>21</v>
      </c>
      <c r="F95">
        <v>1</v>
      </c>
      <c r="G95">
        <v>10</v>
      </c>
      <c r="I95">
        <v>2150</v>
      </c>
      <c r="J95" t="s">
        <v>31</v>
      </c>
      <c r="K95" s="1">
        <v>12.5</v>
      </c>
      <c r="L95" cm="1">
        <f t="array" ref="L95">STOWA2024_JAARROND_T(A95*60,K95,I95,J95,"")</f>
        <v>1.6222629289998725E-2</v>
      </c>
      <c r="M95">
        <f>1/L95</f>
        <v>61.64228881297938</v>
      </c>
    </row>
    <row r="96" spans="1:13" x14ac:dyDescent="0.3">
      <c r="A96">
        <v>96</v>
      </c>
      <c r="B96">
        <f t="shared" ref="B96:B100" si="27">M95-M96</f>
        <v>20.28495192916175</v>
      </c>
      <c r="C96">
        <f t="shared" ref="C96:C125" si="28">B96</f>
        <v>20.28495192916175</v>
      </c>
      <c r="D96" t="s">
        <v>36</v>
      </c>
      <c r="E96" t="s">
        <v>21</v>
      </c>
      <c r="F96">
        <v>1</v>
      </c>
      <c r="G96">
        <f t="shared" ref="G96:G100" si="29">G95+5</f>
        <v>15</v>
      </c>
      <c r="I96">
        <v>2150</v>
      </c>
      <c r="J96" t="s">
        <v>31</v>
      </c>
      <c r="K96">
        <f t="shared" ref="K96:K100" si="30">AVERAGE(G96:G97)</f>
        <v>17.5</v>
      </c>
      <c r="L96" cm="1">
        <f t="array" ref="L96">STOWA2024_JAARROND_T(A96*60,K96,I96,J96,"")</f>
        <v>2.4179506596598139E-2</v>
      </c>
      <c r="M96">
        <f t="shared" ref="M96:M100" si="31">1/L96</f>
        <v>41.357336883817631</v>
      </c>
    </row>
    <row r="97" spans="1:13" x14ac:dyDescent="0.3">
      <c r="A97">
        <v>96</v>
      </c>
      <c r="B97">
        <f t="shared" si="27"/>
        <v>13.376544621566808</v>
      </c>
      <c r="C97">
        <f t="shared" si="28"/>
        <v>13.376544621566808</v>
      </c>
      <c r="D97" t="s">
        <v>36</v>
      </c>
      <c r="E97" t="s">
        <v>21</v>
      </c>
      <c r="F97">
        <v>1</v>
      </c>
      <c r="G97">
        <f t="shared" si="29"/>
        <v>20</v>
      </c>
      <c r="I97">
        <v>2150</v>
      </c>
      <c r="J97" t="s">
        <v>31</v>
      </c>
      <c r="K97">
        <f t="shared" si="30"/>
        <v>22.5</v>
      </c>
      <c r="L97" cm="1">
        <f t="array" ref="L97">STOWA2024_JAARROND_T(A97*60,K97,I97,J97,"")</f>
        <v>3.5738802197860221E-2</v>
      </c>
      <c r="M97">
        <f t="shared" si="31"/>
        <v>27.980792262250823</v>
      </c>
    </row>
    <row r="98" spans="1:13" x14ac:dyDescent="0.3">
      <c r="A98">
        <v>96</v>
      </c>
      <c r="B98">
        <f t="shared" si="27"/>
        <v>8.8978073919050011</v>
      </c>
      <c r="C98">
        <f t="shared" si="28"/>
        <v>8.8978073919050011</v>
      </c>
      <c r="D98" t="s">
        <v>36</v>
      </c>
      <c r="E98" t="s">
        <v>21</v>
      </c>
      <c r="F98">
        <v>1</v>
      </c>
      <c r="G98">
        <f t="shared" si="29"/>
        <v>25</v>
      </c>
      <c r="I98">
        <v>2150</v>
      </c>
      <c r="J98" t="s">
        <v>31</v>
      </c>
      <c r="K98">
        <f t="shared" si="30"/>
        <v>27.5</v>
      </c>
      <c r="L98" cm="1">
        <f t="array" ref="L98">STOWA2024_JAARROND_T(A98*60,K98,I98,J98,"")</f>
        <v>5.2402703601885627E-2</v>
      </c>
      <c r="M98">
        <f t="shared" si="31"/>
        <v>19.082984870345822</v>
      </c>
    </row>
    <row r="99" spans="1:13" x14ac:dyDescent="0.3">
      <c r="A99">
        <v>96</v>
      </c>
      <c r="B99">
        <f t="shared" si="27"/>
        <v>5.9676933626549111</v>
      </c>
      <c r="C99">
        <f t="shared" si="28"/>
        <v>5.9676933626549111</v>
      </c>
      <c r="D99" t="s">
        <v>36</v>
      </c>
      <c r="E99" t="s">
        <v>21</v>
      </c>
      <c r="F99">
        <v>1</v>
      </c>
      <c r="G99">
        <f t="shared" si="29"/>
        <v>30</v>
      </c>
      <c r="I99">
        <v>2150</v>
      </c>
      <c r="J99" t="s">
        <v>31</v>
      </c>
      <c r="K99">
        <f t="shared" si="30"/>
        <v>32.5</v>
      </c>
      <c r="L99" cm="1">
        <f t="array" ref="L99">STOWA2024_JAARROND_T(A99*60,K99,I99,J99,"")</f>
        <v>7.6246875596595931E-2</v>
      </c>
      <c r="M99">
        <f t="shared" si="31"/>
        <v>13.115291507690911</v>
      </c>
    </row>
    <row r="100" spans="1:13" x14ac:dyDescent="0.3">
      <c r="A100">
        <v>96</v>
      </c>
      <c r="B100">
        <f t="shared" si="27"/>
        <v>4.0345109258401415</v>
      </c>
      <c r="C100">
        <f t="shared" si="28"/>
        <v>4.0345109258401415</v>
      </c>
      <c r="D100" t="s">
        <v>36</v>
      </c>
      <c r="E100" t="s">
        <v>21</v>
      </c>
      <c r="F100">
        <v>1</v>
      </c>
      <c r="G100">
        <f t="shared" si="29"/>
        <v>35</v>
      </c>
      <c r="I100">
        <v>2150</v>
      </c>
      <c r="J100" t="s">
        <v>31</v>
      </c>
      <c r="K100">
        <f t="shared" si="30"/>
        <v>37.5</v>
      </c>
      <c r="L100" cm="1">
        <f t="array" ref="L100">STOWA2024_JAARROND_T(A100*60,K100,I100,J100,"")</f>
        <v>0.11012269165479477</v>
      </c>
      <c r="M100">
        <f t="shared" si="31"/>
        <v>9.0807805818507692</v>
      </c>
    </row>
    <row r="101" spans="1:13" x14ac:dyDescent="0.3">
      <c r="A101">
        <v>96</v>
      </c>
      <c r="B101">
        <f>M100-M101</f>
        <v>2.7486588654834065</v>
      </c>
      <c r="C101">
        <f t="shared" si="28"/>
        <v>2.7486588654834065</v>
      </c>
      <c r="D101" t="s">
        <v>36</v>
      </c>
      <c r="E101" t="s">
        <v>21</v>
      </c>
      <c r="F101">
        <v>1</v>
      </c>
      <c r="G101">
        <f>G100+5</f>
        <v>40</v>
      </c>
      <c r="I101">
        <v>2150</v>
      </c>
      <c r="J101" t="s">
        <v>31</v>
      </c>
      <c r="K101">
        <f>AVERAGE(G101:G102)</f>
        <v>42.5</v>
      </c>
      <c r="L101" cm="1">
        <f t="array" ref="L101">STOWA2024_JAARROND_T(A101*60,K101,I101,J101,"")</f>
        <v>0.15792494913911478</v>
      </c>
      <c r="M101">
        <f>1/L101</f>
        <v>6.3321217163673627</v>
      </c>
    </row>
    <row r="102" spans="1:13" x14ac:dyDescent="0.3">
      <c r="A102">
        <v>96</v>
      </c>
      <c r="B102">
        <f t="shared" ref="B102:B124" si="32">M101-M102</f>
        <v>1.8862625117682512</v>
      </c>
      <c r="C102">
        <f t="shared" si="28"/>
        <v>1.8862625117682512</v>
      </c>
      <c r="D102" t="s">
        <v>36</v>
      </c>
      <c r="E102" t="s">
        <v>21</v>
      </c>
      <c r="F102">
        <v>1</v>
      </c>
      <c r="G102">
        <f t="shared" ref="G102:G125" si="33">G101+5</f>
        <v>45</v>
      </c>
      <c r="I102">
        <v>2150</v>
      </c>
      <c r="J102" t="s">
        <v>31</v>
      </c>
      <c r="K102">
        <f t="shared" ref="K102:K124" si="34">AVERAGE(G102:G103)</f>
        <v>47.5</v>
      </c>
      <c r="L102" cm="1">
        <f t="array" ref="L102">STOWA2024_JAARROND_T(A102*60,K102,I102,J102,"")</f>
        <v>0.22492840055877822</v>
      </c>
      <c r="M102">
        <f t="shared" ref="M102:M124" si="35">1/L102</f>
        <v>4.4458592045991114</v>
      </c>
    </row>
    <row r="103" spans="1:13" x14ac:dyDescent="0.3">
      <c r="A103">
        <v>96</v>
      </c>
      <c r="B103">
        <f t="shared" si="32"/>
        <v>1.3038388944467885</v>
      </c>
      <c r="C103">
        <f t="shared" si="28"/>
        <v>1.3038388944467885</v>
      </c>
      <c r="D103" t="s">
        <v>36</v>
      </c>
      <c r="E103" t="s">
        <v>21</v>
      </c>
      <c r="F103">
        <v>1</v>
      </c>
      <c r="G103">
        <f t="shared" si="33"/>
        <v>50</v>
      </c>
      <c r="I103">
        <v>2150</v>
      </c>
      <c r="J103" t="s">
        <v>31</v>
      </c>
      <c r="K103">
        <f t="shared" si="34"/>
        <v>52.5</v>
      </c>
      <c r="L103" cm="1">
        <f t="array" ref="L103">STOWA2024_JAARROND_T(A103*60,K103,I103,J103,"")</f>
        <v>0.31826656141236742</v>
      </c>
      <c r="M103">
        <f t="shared" si="35"/>
        <v>3.142020310152323</v>
      </c>
    </row>
    <row r="104" spans="1:13" x14ac:dyDescent="0.3">
      <c r="A104">
        <v>96</v>
      </c>
      <c r="B104">
        <f t="shared" si="32"/>
        <v>0.90727493498415512</v>
      </c>
      <c r="C104">
        <f t="shared" si="28"/>
        <v>0.90727493498415512</v>
      </c>
      <c r="D104" t="s">
        <v>36</v>
      </c>
      <c r="E104" t="s">
        <v>21</v>
      </c>
      <c r="F104">
        <v>1</v>
      </c>
      <c r="G104">
        <f t="shared" si="33"/>
        <v>55</v>
      </c>
      <c r="I104">
        <v>2150</v>
      </c>
      <c r="J104" t="s">
        <v>31</v>
      </c>
      <c r="K104">
        <f t="shared" si="34"/>
        <v>57.5</v>
      </c>
      <c r="L104" cm="1">
        <f t="array" ref="L104">STOWA2024_JAARROND_T(A104*60,K104,I104,J104,"")</f>
        <v>0.44747827251896588</v>
      </c>
      <c r="M104">
        <f t="shared" si="35"/>
        <v>2.2347453751681678</v>
      </c>
    </row>
    <row r="105" spans="1:13" x14ac:dyDescent="0.3">
      <c r="A105">
        <v>96</v>
      </c>
      <c r="B105">
        <f t="shared" si="32"/>
        <v>0.63557265009325947</v>
      </c>
      <c r="C105">
        <f t="shared" si="28"/>
        <v>0.63557265009325947</v>
      </c>
      <c r="D105" t="s">
        <v>36</v>
      </c>
      <c r="E105" t="s">
        <v>21</v>
      </c>
      <c r="F105">
        <v>1</v>
      </c>
      <c r="G105">
        <f t="shared" si="33"/>
        <v>60</v>
      </c>
      <c r="I105">
        <v>2150</v>
      </c>
      <c r="J105" t="s">
        <v>31</v>
      </c>
      <c r="K105">
        <f t="shared" si="34"/>
        <v>62.5</v>
      </c>
      <c r="L105" cm="1">
        <f t="array" ref="L105">STOWA2024_JAARROND_T(A105*60,K105,I105,J105,"")</f>
        <v>0.62532332143993896</v>
      </c>
      <c r="M105">
        <f t="shared" si="35"/>
        <v>1.5991727250749084</v>
      </c>
    </row>
    <row r="106" spans="1:13" x14ac:dyDescent="0.3">
      <c r="A106">
        <v>96</v>
      </c>
      <c r="B106">
        <f t="shared" si="32"/>
        <v>0.44802668179631788</v>
      </c>
      <c r="C106">
        <f t="shared" si="28"/>
        <v>0.44802668179631788</v>
      </c>
      <c r="D106" t="s">
        <v>36</v>
      </c>
      <c r="E106" t="s">
        <v>21</v>
      </c>
      <c r="F106">
        <v>1</v>
      </c>
      <c r="G106">
        <f t="shared" si="33"/>
        <v>65</v>
      </c>
      <c r="I106">
        <v>2150</v>
      </c>
      <c r="J106" t="s">
        <v>31</v>
      </c>
      <c r="K106">
        <f t="shared" si="34"/>
        <v>67.5</v>
      </c>
      <c r="L106" cm="1">
        <f t="array" ref="L106">STOWA2024_JAARROND_T(A106*60,K106,I106,J106,"")</f>
        <v>0.86869950675579788</v>
      </c>
      <c r="M106">
        <f t="shared" si="35"/>
        <v>1.1511460432785905</v>
      </c>
    </row>
    <row r="107" spans="1:13" x14ac:dyDescent="0.3">
      <c r="A107">
        <v>96</v>
      </c>
      <c r="B107">
        <f t="shared" si="32"/>
        <v>0.31770090569223741</v>
      </c>
      <c r="C107">
        <f t="shared" si="28"/>
        <v>0.31770090569223741</v>
      </c>
      <c r="D107" t="s">
        <v>36</v>
      </c>
      <c r="E107" t="s">
        <v>21</v>
      </c>
      <c r="F107">
        <v>1</v>
      </c>
      <c r="G107">
        <f t="shared" si="33"/>
        <v>70</v>
      </c>
      <c r="I107">
        <v>2150</v>
      </c>
      <c r="J107" t="s">
        <v>31</v>
      </c>
      <c r="K107">
        <f t="shared" si="34"/>
        <v>72.5</v>
      </c>
      <c r="L107" cm="1">
        <f t="array" ref="L107">STOWA2024_JAARROND_T(A107*60,K107,I107,J107,"")</f>
        <v>1.199839023473084</v>
      </c>
      <c r="M107">
        <f t="shared" si="35"/>
        <v>0.83344513758635308</v>
      </c>
    </row>
    <row r="108" spans="1:13" x14ac:dyDescent="0.3">
      <c r="A108">
        <v>96</v>
      </c>
      <c r="B108">
        <f t="shared" si="32"/>
        <v>0.22674751880843758</v>
      </c>
      <c r="C108">
        <f t="shared" si="28"/>
        <v>0.22674751880843758</v>
      </c>
      <c r="D108" t="s">
        <v>36</v>
      </c>
      <c r="E108" t="s">
        <v>21</v>
      </c>
      <c r="F108">
        <v>1</v>
      </c>
      <c r="G108">
        <f t="shared" si="33"/>
        <v>75</v>
      </c>
      <c r="I108">
        <v>2150</v>
      </c>
      <c r="J108" t="s">
        <v>31</v>
      </c>
      <c r="K108">
        <f t="shared" si="34"/>
        <v>77.5</v>
      </c>
      <c r="L108" cm="1">
        <f t="array" ref="L108">STOWA2024_JAARROND_T(A108*60,K108,I108,J108,"")</f>
        <v>1.6482675538010554</v>
      </c>
      <c r="M108">
        <f t="shared" si="35"/>
        <v>0.6066976187779155</v>
      </c>
    </row>
    <row r="109" spans="1:13" x14ac:dyDescent="0.3">
      <c r="A109">
        <v>96</v>
      </c>
      <c r="B109">
        <f t="shared" si="32"/>
        <v>0.16270431617964742</v>
      </c>
      <c r="C109">
        <f t="shared" si="28"/>
        <v>0.16270431617964742</v>
      </c>
      <c r="D109" t="s">
        <v>36</v>
      </c>
      <c r="E109" t="s">
        <v>21</v>
      </c>
      <c r="F109">
        <v>1</v>
      </c>
      <c r="G109">
        <f t="shared" si="33"/>
        <v>80</v>
      </c>
      <c r="I109">
        <v>2150</v>
      </c>
      <c r="J109" t="s">
        <v>31</v>
      </c>
      <c r="K109">
        <f t="shared" si="34"/>
        <v>82.5</v>
      </c>
      <c r="L109" cm="1">
        <f t="array" ref="L109">STOWA2024_JAARROND_T(A109*60,K109,I109,J109,"")</f>
        <v>2.2522862262740375</v>
      </c>
      <c r="M109">
        <f t="shared" si="35"/>
        <v>0.44399330259826808</v>
      </c>
    </row>
    <row r="110" spans="1:13" x14ac:dyDescent="0.3">
      <c r="A110">
        <v>96</v>
      </c>
      <c r="B110">
        <f t="shared" si="32"/>
        <v>0.11739762373552931</v>
      </c>
      <c r="C110">
        <f t="shared" si="28"/>
        <v>0.11739762373552931</v>
      </c>
      <c r="D110" t="s">
        <v>36</v>
      </c>
      <c r="E110" t="s">
        <v>21</v>
      </c>
      <c r="F110">
        <v>1</v>
      </c>
      <c r="G110">
        <f t="shared" si="33"/>
        <v>85</v>
      </c>
      <c r="I110">
        <v>2150</v>
      </c>
      <c r="J110" t="s">
        <v>31</v>
      </c>
      <c r="K110">
        <f t="shared" si="34"/>
        <v>87.5</v>
      </c>
      <c r="L110" cm="1">
        <f t="array" ref="L110">STOWA2024_JAARROND_T(A110*60,K110,I110,J110,"")</f>
        <v>3.0618898678701711</v>
      </c>
      <c r="M110">
        <f t="shared" si="35"/>
        <v>0.32659567886273877</v>
      </c>
    </row>
    <row r="111" spans="1:13" x14ac:dyDescent="0.3">
      <c r="A111">
        <v>96</v>
      </c>
      <c r="B111">
        <f t="shared" si="32"/>
        <v>8.5156381843538798E-2</v>
      </c>
      <c r="C111">
        <f t="shared" si="28"/>
        <v>8.5156381843538798E-2</v>
      </c>
      <c r="D111" t="s">
        <v>36</v>
      </c>
      <c r="E111" t="s">
        <v>21</v>
      </c>
      <c r="F111">
        <v>1</v>
      </c>
      <c r="G111">
        <f t="shared" si="33"/>
        <v>90</v>
      </c>
      <c r="I111">
        <v>2150</v>
      </c>
      <c r="J111" t="s">
        <v>31</v>
      </c>
      <c r="K111">
        <f t="shared" si="34"/>
        <v>92.5</v>
      </c>
      <c r="L111" cm="1">
        <f t="array" ref="L111">STOWA2024_JAARROND_T(A111*60,K111,I111,J111,"")</f>
        <v>4.14182783145064</v>
      </c>
      <c r="M111">
        <f t="shared" si="35"/>
        <v>0.24143929701919997</v>
      </c>
    </row>
    <row r="112" spans="1:13" x14ac:dyDescent="0.3">
      <c r="A112">
        <v>96</v>
      </c>
      <c r="B112">
        <f t="shared" si="32"/>
        <v>6.2091459088536721E-2</v>
      </c>
      <c r="C112">
        <f t="shared" si="28"/>
        <v>6.2091459088536721E-2</v>
      </c>
      <c r="D112" t="s">
        <v>36</v>
      </c>
      <c r="E112" t="s">
        <v>21</v>
      </c>
      <c r="F112">
        <v>1</v>
      </c>
      <c r="G112">
        <f t="shared" si="33"/>
        <v>95</v>
      </c>
      <c r="I112">
        <v>2150</v>
      </c>
      <c r="J112" t="s">
        <v>31</v>
      </c>
      <c r="K112">
        <f t="shared" si="34"/>
        <v>97.5</v>
      </c>
      <c r="L112" cm="1">
        <f t="array" ref="L112">STOWA2024_JAARROND_T(A112*60,K112,I112,J112,"")</f>
        <v>5.575757207547742</v>
      </c>
      <c r="M112">
        <f t="shared" si="35"/>
        <v>0.17934783793066325</v>
      </c>
    </row>
    <row r="113" spans="1:13" x14ac:dyDescent="0.3">
      <c r="A113">
        <v>96</v>
      </c>
      <c r="B113">
        <f t="shared" si="32"/>
        <v>4.5500518849174693E-2</v>
      </c>
      <c r="C113">
        <f t="shared" si="28"/>
        <v>4.5500518849174693E-2</v>
      </c>
      <c r="D113" t="s">
        <v>36</v>
      </c>
      <c r="E113" t="s">
        <v>21</v>
      </c>
      <c r="F113">
        <v>1</v>
      </c>
      <c r="G113">
        <f t="shared" si="33"/>
        <v>100</v>
      </c>
      <c r="I113">
        <v>2150</v>
      </c>
      <c r="J113" t="s">
        <v>31</v>
      </c>
      <c r="K113">
        <f t="shared" si="34"/>
        <v>102.5</v>
      </c>
      <c r="L113" cm="1">
        <f t="array" ref="L113">STOWA2024_JAARROND_T(A113*60,K113,I113,J113,"")</f>
        <v>7.4711993251891942</v>
      </c>
      <c r="M113">
        <f t="shared" si="35"/>
        <v>0.13384731908148856</v>
      </c>
    </row>
    <row r="114" spans="1:13" x14ac:dyDescent="0.3">
      <c r="A114">
        <v>96</v>
      </c>
      <c r="B114">
        <f t="shared" si="32"/>
        <v>3.350362367301353E-2</v>
      </c>
      <c r="C114">
        <f t="shared" si="28"/>
        <v>3.350362367301353E-2</v>
      </c>
      <c r="D114" t="s">
        <v>36</v>
      </c>
      <c r="E114" t="s">
        <v>21</v>
      </c>
      <c r="F114">
        <v>1</v>
      </c>
      <c r="G114">
        <f t="shared" si="33"/>
        <v>105</v>
      </c>
      <c r="I114">
        <v>2150</v>
      </c>
      <c r="J114" t="s">
        <v>31</v>
      </c>
      <c r="K114">
        <f t="shared" si="34"/>
        <v>107.5</v>
      </c>
      <c r="L114" cm="1">
        <f t="array" ref="L114">STOWA2024_JAARROND_T(A114*60,K114,I114,J114,"")</f>
        <v>9.9657481810814392</v>
      </c>
      <c r="M114">
        <f t="shared" si="35"/>
        <v>0.10034369540847503</v>
      </c>
    </row>
    <row r="115" spans="1:13" x14ac:dyDescent="0.3">
      <c r="A115">
        <v>96</v>
      </c>
      <c r="B115">
        <f t="shared" si="32"/>
        <v>2.4787580650677099E-2</v>
      </c>
      <c r="C115">
        <f t="shared" si="28"/>
        <v>2.4787580650677099E-2</v>
      </c>
      <c r="D115" t="s">
        <v>36</v>
      </c>
      <c r="E115" t="s">
        <v>21</v>
      </c>
      <c r="F115">
        <v>1</v>
      </c>
      <c r="G115">
        <f t="shared" si="33"/>
        <v>110</v>
      </c>
      <c r="I115">
        <v>2150</v>
      </c>
      <c r="J115" t="s">
        <v>31</v>
      </c>
      <c r="K115">
        <f t="shared" si="34"/>
        <v>112.5</v>
      </c>
      <c r="L115" cm="1">
        <f t="array" ref="L115">STOWA2024_JAARROND_T(A115*60,K115,I115,J115,"")</f>
        <v>13.235196161231846</v>
      </c>
      <c r="M115">
        <f t="shared" si="35"/>
        <v>7.5556114757797929E-2</v>
      </c>
    </row>
    <row r="116" spans="1:13" x14ac:dyDescent="0.3">
      <c r="A116">
        <v>96</v>
      </c>
      <c r="B116">
        <f t="shared" si="32"/>
        <v>1.8421986858063753E-2</v>
      </c>
      <c r="C116">
        <f t="shared" si="28"/>
        <v>1.8421986858063753E-2</v>
      </c>
      <c r="D116" t="s">
        <v>36</v>
      </c>
      <c r="E116" t="s">
        <v>21</v>
      </c>
      <c r="F116">
        <v>1</v>
      </c>
      <c r="G116">
        <f t="shared" si="33"/>
        <v>115</v>
      </c>
      <c r="I116">
        <v>2150</v>
      </c>
      <c r="J116" t="s">
        <v>31</v>
      </c>
      <c r="K116">
        <f t="shared" si="34"/>
        <v>117.5</v>
      </c>
      <c r="L116" cm="1">
        <f t="array" ref="L116">STOWA2024_JAARROND_T(A116*60,K116,I116,J116,"")</f>
        <v>17.502673739151493</v>
      </c>
      <c r="M116">
        <f t="shared" si="35"/>
        <v>5.7134127899734176E-2</v>
      </c>
    </row>
    <row r="117" spans="1:13" x14ac:dyDescent="0.3">
      <c r="A117">
        <v>96</v>
      </c>
      <c r="B117">
        <f t="shared" si="32"/>
        <v>1.3751393586593039E-2</v>
      </c>
      <c r="C117">
        <f t="shared" si="28"/>
        <v>1.3751393586593039E-2</v>
      </c>
      <c r="D117" t="s">
        <v>36</v>
      </c>
      <c r="E117" t="s">
        <v>21</v>
      </c>
      <c r="F117">
        <v>1</v>
      </c>
      <c r="G117">
        <f t="shared" si="33"/>
        <v>120</v>
      </c>
      <c r="I117">
        <v>2150</v>
      </c>
      <c r="J117" t="s">
        <v>31</v>
      </c>
      <c r="K117">
        <f t="shared" si="34"/>
        <v>122.5</v>
      </c>
      <c r="L117" cm="1">
        <f t="array" ref="L117">STOWA2024_JAARROND_T(A117*60,K117,I117,J117,"")</f>
        <v>23.050644820630595</v>
      </c>
      <c r="M117">
        <f t="shared" si="35"/>
        <v>4.3382734313141137E-2</v>
      </c>
    </row>
    <row r="118" spans="1:13" x14ac:dyDescent="0.3">
      <c r="A118">
        <v>96</v>
      </c>
      <c r="B118">
        <f t="shared" si="32"/>
        <v>1.0309407836309063E-2</v>
      </c>
      <c r="C118">
        <f t="shared" si="28"/>
        <v>1.0309407836309063E-2</v>
      </c>
      <c r="D118" t="s">
        <v>36</v>
      </c>
      <c r="E118" t="s">
        <v>21</v>
      </c>
      <c r="F118">
        <v>1</v>
      </c>
      <c r="G118">
        <f t="shared" si="33"/>
        <v>125</v>
      </c>
      <c r="I118">
        <v>2150</v>
      </c>
      <c r="J118" t="s">
        <v>31</v>
      </c>
      <c r="K118">
        <f t="shared" si="34"/>
        <v>127.5</v>
      </c>
      <c r="L118" cm="1">
        <f t="array" ref="L118">STOWA2024_JAARROND_T(A118*60,K118,I118,J118,"")</f>
        <v>30.235845816733974</v>
      </c>
      <c r="M118">
        <f t="shared" si="35"/>
        <v>3.3073326476832074E-2</v>
      </c>
    </row>
    <row r="119" spans="1:13" x14ac:dyDescent="0.3">
      <c r="A119">
        <v>96</v>
      </c>
      <c r="B119">
        <f t="shared" si="32"/>
        <v>7.7614057837067062E-3</v>
      </c>
      <c r="C119">
        <f t="shared" si="28"/>
        <v>7.7614057837067062E-3</v>
      </c>
      <c r="D119" t="s">
        <v>36</v>
      </c>
      <c r="E119" t="s">
        <v>21</v>
      </c>
      <c r="F119">
        <v>1</v>
      </c>
      <c r="G119">
        <f t="shared" si="33"/>
        <v>130</v>
      </c>
      <c r="I119">
        <v>2150</v>
      </c>
      <c r="J119" t="s">
        <v>31</v>
      </c>
      <c r="K119">
        <f t="shared" si="34"/>
        <v>132.5</v>
      </c>
      <c r="L119" cm="1">
        <f t="array" ref="L119">STOWA2024_JAARROND_T(A119*60,K119,I119,J119,"")</f>
        <v>39.507077006273832</v>
      </c>
      <c r="M119">
        <f t="shared" si="35"/>
        <v>2.5311920693125368E-2</v>
      </c>
    </row>
    <row r="120" spans="1:13" x14ac:dyDescent="0.3">
      <c r="A120">
        <v>96</v>
      </c>
      <c r="B120">
        <f t="shared" si="32"/>
        <v>5.866483088647536E-3</v>
      </c>
      <c r="C120">
        <f t="shared" si="28"/>
        <v>5.866483088647536E-3</v>
      </c>
      <c r="D120" t="s">
        <v>36</v>
      </c>
      <c r="E120" t="s">
        <v>21</v>
      </c>
      <c r="F120">
        <v>1</v>
      </c>
      <c r="G120">
        <f t="shared" si="33"/>
        <v>135</v>
      </c>
      <c r="I120">
        <v>2150</v>
      </c>
      <c r="J120" t="s">
        <v>31</v>
      </c>
      <c r="K120">
        <f t="shared" si="34"/>
        <v>137.5</v>
      </c>
      <c r="L120" cm="1">
        <f t="array" ref="L120">STOWA2024_JAARROND_T(A120*60,K120,I120,J120,"")</f>
        <v>51.425944755788024</v>
      </c>
      <c r="M120">
        <f t="shared" si="35"/>
        <v>1.9445437604477832E-2</v>
      </c>
    </row>
    <row r="121" spans="1:13" x14ac:dyDescent="0.3">
      <c r="A121">
        <v>96</v>
      </c>
      <c r="B121">
        <f t="shared" si="32"/>
        <v>4.4518159332328725E-3</v>
      </c>
      <c r="C121">
        <f t="shared" si="28"/>
        <v>4.4518159332328725E-3</v>
      </c>
      <c r="D121" t="s">
        <v>36</v>
      </c>
      <c r="E121" t="s">
        <v>21</v>
      </c>
      <c r="F121">
        <v>1</v>
      </c>
      <c r="G121">
        <f t="shared" si="33"/>
        <v>140</v>
      </c>
      <c r="I121">
        <v>2150</v>
      </c>
      <c r="J121" t="s">
        <v>31</v>
      </c>
      <c r="K121">
        <f t="shared" si="34"/>
        <v>142.5</v>
      </c>
      <c r="L121" cm="1">
        <f t="array" ref="L121">STOWA2024_JAARROND_T(A121*60,K121,I121,J121,"")</f>
        <v>66.695026853840005</v>
      </c>
      <c r="M121">
        <f t="shared" si="35"/>
        <v>1.4993621671244959E-2</v>
      </c>
    </row>
    <row r="122" spans="1:13" x14ac:dyDescent="0.3">
      <c r="A122">
        <v>96</v>
      </c>
      <c r="B122">
        <f t="shared" si="32"/>
        <v>3.3912253992246164E-3</v>
      </c>
      <c r="C122">
        <f t="shared" si="28"/>
        <v>3.3912253992246164E-3</v>
      </c>
      <c r="D122" t="s">
        <v>36</v>
      </c>
      <c r="E122" t="s">
        <v>21</v>
      </c>
      <c r="F122">
        <v>1</v>
      </c>
      <c r="G122">
        <f t="shared" si="33"/>
        <v>145</v>
      </c>
      <c r="I122">
        <v>2150</v>
      </c>
      <c r="J122" t="s">
        <v>31</v>
      </c>
      <c r="K122">
        <f t="shared" si="34"/>
        <v>147.5</v>
      </c>
      <c r="L122" cm="1">
        <f t="array" ref="L122">STOWA2024_JAARROND_T(A122*60,K122,I122,J122,"")</f>
        <v>86.189092025027733</v>
      </c>
      <c r="M122">
        <f t="shared" si="35"/>
        <v>1.1602396272020343E-2</v>
      </c>
    </row>
    <row r="123" spans="1:13" x14ac:dyDescent="0.3">
      <c r="A123">
        <v>96</v>
      </c>
      <c r="B123">
        <f t="shared" si="32"/>
        <v>2.5929909671862043E-3</v>
      </c>
      <c r="C123">
        <f t="shared" si="28"/>
        <v>2.5929909671862043E-3</v>
      </c>
      <c r="D123" t="s">
        <v>36</v>
      </c>
      <c r="E123" t="s">
        <v>21</v>
      </c>
      <c r="F123">
        <v>1</v>
      </c>
      <c r="G123">
        <f t="shared" si="33"/>
        <v>150</v>
      </c>
      <c r="I123">
        <v>2150</v>
      </c>
      <c r="J123" t="s">
        <v>31</v>
      </c>
      <c r="K123">
        <f t="shared" si="34"/>
        <v>152.5</v>
      </c>
      <c r="L123" cm="1">
        <f t="array" ref="L123">STOWA2024_JAARROND_T(A123*60,K123,I123,J123,"")</f>
        <v>110.99511745391611</v>
      </c>
      <c r="M123">
        <f t="shared" si="35"/>
        <v>9.0094053048341387E-3</v>
      </c>
    </row>
    <row r="124" spans="1:13" x14ac:dyDescent="0.3">
      <c r="A124">
        <v>96</v>
      </c>
      <c r="B124">
        <f t="shared" si="32"/>
        <v>1.989724456990194E-3</v>
      </c>
      <c r="C124">
        <f t="shared" si="28"/>
        <v>1.989724456990194E-3</v>
      </c>
      <c r="D124" t="s">
        <v>36</v>
      </c>
      <c r="E124" t="s">
        <v>21</v>
      </c>
      <c r="F124">
        <v>1</v>
      </c>
      <c r="G124">
        <f t="shared" si="33"/>
        <v>155</v>
      </c>
      <c r="I124">
        <v>2150</v>
      </c>
      <c r="J124" t="s">
        <v>31</v>
      </c>
      <c r="K124">
        <f t="shared" si="34"/>
        <v>157.5</v>
      </c>
      <c r="L124" cm="1">
        <f t="array" ref="L124">STOWA2024_JAARROND_T(A124*60,K124,I124,J124,"")</f>
        <v>142.45661899388836</v>
      </c>
      <c r="M124">
        <f t="shared" si="35"/>
        <v>7.0196808478439447E-3</v>
      </c>
    </row>
    <row r="125" spans="1:13" x14ac:dyDescent="0.3">
      <c r="A125">
        <v>96</v>
      </c>
      <c r="B125" s="1">
        <f>M124</f>
        <v>7.0196808478439447E-3</v>
      </c>
      <c r="C125">
        <f t="shared" si="28"/>
        <v>7.0196808478439447E-3</v>
      </c>
      <c r="D125" t="s">
        <v>36</v>
      </c>
      <c r="E125" t="s">
        <v>21</v>
      </c>
      <c r="F125">
        <v>1</v>
      </c>
      <c r="G125">
        <f t="shared" si="33"/>
        <v>160</v>
      </c>
      <c r="I125">
        <v>2150</v>
      </c>
      <c r="J125" t="s">
        <v>31</v>
      </c>
      <c r="K125" s="1">
        <v>999</v>
      </c>
      <c r="L125" cm="1">
        <f t="array" ref="L125">STOWA2024_JAARROND_T(A125*60,K125,I125,J125,"")</f>
        <v>465115451402.63275</v>
      </c>
      <c r="M125">
        <f>1/L125</f>
        <v>2.1500038258981381E-12</v>
      </c>
    </row>
    <row r="126" spans="1:13" x14ac:dyDescent="0.3">
      <c r="A126">
        <v>192</v>
      </c>
      <c r="B126" s="1">
        <f>365.25*24/A126 - M126</f>
        <v>-24.377495703794523</v>
      </c>
      <c r="C126">
        <f>B126</f>
        <v>-24.377495703794523</v>
      </c>
      <c r="D126" t="s">
        <v>36</v>
      </c>
      <c r="E126" t="s">
        <v>21</v>
      </c>
      <c r="F126">
        <v>1</v>
      </c>
      <c r="G126">
        <v>10</v>
      </c>
      <c r="I126">
        <v>2150</v>
      </c>
      <c r="J126" t="s">
        <v>31</v>
      </c>
      <c r="K126" s="1">
        <v>12.5</v>
      </c>
      <c r="L126" cm="1">
        <f t="array" ref="L126">STOWA2024_JAARROND_T(A126*60,K126,I126,J126,"")</f>
        <v>1.4278830725825632E-2</v>
      </c>
      <c r="M126">
        <f>1/L126</f>
        <v>70.033745703794523</v>
      </c>
    </row>
    <row r="127" spans="1:13" x14ac:dyDescent="0.3">
      <c r="A127">
        <v>192</v>
      </c>
      <c r="B127">
        <f t="shared" ref="B127:B131" si="36">M126-M127</f>
        <v>16.359095032785589</v>
      </c>
      <c r="C127">
        <f t="shared" ref="C127:C156" si="37">B127</f>
        <v>16.359095032785589</v>
      </c>
      <c r="D127" t="s">
        <v>36</v>
      </c>
      <c r="E127" t="s">
        <v>21</v>
      </c>
      <c r="F127">
        <v>1</v>
      </c>
      <c r="G127">
        <f t="shared" ref="G127:G131" si="38">G126+5</f>
        <v>15</v>
      </c>
      <c r="I127">
        <v>2150</v>
      </c>
      <c r="J127" t="s">
        <v>31</v>
      </c>
      <c r="K127">
        <f t="shared" ref="K127:K131" si="39">AVERAGE(G127:G128)</f>
        <v>17.5</v>
      </c>
      <c r="L127" cm="1">
        <f t="array" ref="L127">STOWA2024_JAARROND_T(A127*60,K127,I127,J127,"")</f>
        <v>1.8630768668237013E-2</v>
      </c>
      <c r="M127">
        <f t="shared" ref="M127:M131" si="40">1/L127</f>
        <v>53.674650671008934</v>
      </c>
    </row>
    <row r="128" spans="1:13" x14ac:dyDescent="0.3">
      <c r="A128">
        <v>192</v>
      </c>
      <c r="B128">
        <f t="shared" si="36"/>
        <v>12.551225209053378</v>
      </c>
      <c r="C128">
        <f t="shared" si="37"/>
        <v>12.551225209053378</v>
      </c>
      <c r="D128" t="s">
        <v>36</v>
      </c>
      <c r="E128" t="s">
        <v>21</v>
      </c>
      <c r="F128">
        <v>1</v>
      </c>
      <c r="G128">
        <f t="shared" si="38"/>
        <v>20</v>
      </c>
      <c r="I128">
        <v>2150</v>
      </c>
      <c r="J128" t="s">
        <v>31</v>
      </c>
      <c r="K128">
        <f t="shared" si="39"/>
        <v>22.5</v>
      </c>
      <c r="L128" cm="1">
        <f t="array" ref="L128">STOWA2024_JAARROND_T(A128*60,K128,I128,J128,"")</f>
        <v>2.431704044025049E-2</v>
      </c>
      <c r="M128">
        <f t="shared" si="40"/>
        <v>41.123425461955556</v>
      </c>
    </row>
    <row r="129" spans="1:13" x14ac:dyDescent="0.3">
      <c r="A129">
        <v>192</v>
      </c>
      <c r="B129">
        <f t="shared" si="36"/>
        <v>9.6259752863705366</v>
      </c>
      <c r="C129">
        <f t="shared" si="37"/>
        <v>9.6259752863705366</v>
      </c>
      <c r="D129" t="s">
        <v>36</v>
      </c>
      <c r="E129" t="s">
        <v>21</v>
      </c>
      <c r="F129">
        <v>1</v>
      </c>
      <c r="G129">
        <f t="shared" si="38"/>
        <v>25</v>
      </c>
      <c r="I129">
        <v>2150</v>
      </c>
      <c r="J129" t="s">
        <v>31</v>
      </c>
      <c r="K129">
        <f t="shared" si="39"/>
        <v>27.5</v>
      </c>
      <c r="L129" cm="1">
        <f t="array" ref="L129">STOWA2024_JAARROND_T(A129*60,K129,I129,J129,"")</f>
        <v>3.1748601693960023E-2</v>
      </c>
      <c r="M129">
        <f t="shared" si="40"/>
        <v>31.497450175585019</v>
      </c>
    </row>
    <row r="130" spans="1:13" x14ac:dyDescent="0.3">
      <c r="A130">
        <v>192</v>
      </c>
      <c r="B130">
        <f t="shared" si="36"/>
        <v>7.3800208797716635</v>
      </c>
      <c r="C130">
        <f t="shared" si="37"/>
        <v>7.3800208797716635</v>
      </c>
      <c r="D130" t="s">
        <v>36</v>
      </c>
      <c r="E130" t="s">
        <v>21</v>
      </c>
      <c r="F130">
        <v>1</v>
      </c>
      <c r="G130">
        <f t="shared" si="38"/>
        <v>30</v>
      </c>
      <c r="I130">
        <v>2150</v>
      </c>
      <c r="J130" t="s">
        <v>31</v>
      </c>
      <c r="K130">
        <f t="shared" si="39"/>
        <v>32.5</v>
      </c>
      <c r="L130" cm="1">
        <f t="array" ref="L130">STOWA2024_JAARROND_T(A130*60,K130,I130,J130,"")</f>
        <v>4.1463789018906509E-2</v>
      </c>
      <c r="M130">
        <f t="shared" si="40"/>
        <v>24.117429295813356</v>
      </c>
    </row>
    <row r="131" spans="1:13" x14ac:dyDescent="0.3">
      <c r="A131">
        <v>192</v>
      </c>
      <c r="B131">
        <f t="shared" si="36"/>
        <v>5.6564358623605884</v>
      </c>
      <c r="C131">
        <f t="shared" si="37"/>
        <v>5.6564358623605884</v>
      </c>
      <c r="D131" t="s">
        <v>36</v>
      </c>
      <c r="E131" t="s">
        <v>21</v>
      </c>
      <c r="F131">
        <v>1</v>
      </c>
      <c r="G131">
        <f t="shared" si="38"/>
        <v>35</v>
      </c>
      <c r="I131">
        <v>2150</v>
      </c>
      <c r="J131" t="s">
        <v>31</v>
      </c>
      <c r="K131">
        <f t="shared" si="39"/>
        <v>37.5</v>
      </c>
      <c r="L131" cm="1">
        <f t="array" ref="L131">STOWA2024_JAARROND_T(A131*60,K131,I131,J131,"")</f>
        <v>5.4168265841421162E-2</v>
      </c>
      <c r="M131">
        <f t="shared" si="40"/>
        <v>18.460993433452767</v>
      </c>
    </row>
    <row r="132" spans="1:13" x14ac:dyDescent="0.3">
      <c r="A132">
        <v>192</v>
      </c>
      <c r="B132">
        <f>M131-M132</f>
        <v>4.3343097283494298</v>
      </c>
      <c r="C132">
        <f t="shared" si="37"/>
        <v>4.3343097283494298</v>
      </c>
      <c r="D132" t="s">
        <v>36</v>
      </c>
      <c r="E132" t="s">
        <v>21</v>
      </c>
      <c r="F132">
        <v>1</v>
      </c>
      <c r="G132">
        <f>G131+5</f>
        <v>40</v>
      </c>
      <c r="I132">
        <v>2150</v>
      </c>
      <c r="J132" t="s">
        <v>31</v>
      </c>
      <c r="K132">
        <f>AVERAGE(G132:G133)</f>
        <v>42.5</v>
      </c>
      <c r="L132" cm="1">
        <f t="array" ref="L132">STOWA2024_JAARROND_T(A132*60,K132,I132,J132,"")</f>
        <v>7.0788022219167038E-2</v>
      </c>
      <c r="M132">
        <f>1/L132</f>
        <v>14.126683705103337</v>
      </c>
    </row>
    <row r="133" spans="1:13" x14ac:dyDescent="0.3">
      <c r="A133">
        <v>192</v>
      </c>
      <c r="B133">
        <f t="shared" ref="B133:B155" si="41">M132-M133</f>
        <v>3.3198065316951659</v>
      </c>
      <c r="C133">
        <f t="shared" si="37"/>
        <v>3.3198065316951659</v>
      </c>
      <c r="D133" t="s">
        <v>36</v>
      </c>
      <c r="E133" t="s">
        <v>21</v>
      </c>
      <c r="F133">
        <v>1</v>
      </c>
      <c r="G133">
        <f t="shared" ref="G133:G156" si="42">G132+5</f>
        <v>45</v>
      </c>
      <c r="I133">
        <v>2150</v>
      </c>
      <c r="J133" t="s">
        <v>31</v>
      </c>
      <c r="K133">
        <f t="shared" ref="K133:K155" si="43">AVERAGE(G133:G134)</f>
        <v>47.5</v>
      </c>
      <c r="L133" cm="1">
        <f t="array" ref="L133">STOWA2024_JAARROND_T(A133*60,K133,I133,J133,"")</f>
        <v>9.2533669436036484E-2</v>
      </c>
      <c r="M133">
        <f t="shared" ref="M133:M155" si="44">1/L133</f>
        <v>10.806877173408171</v>
      </c>
    </row>
    <row r="134" spans="1:13" x14ac:dyDescent="0.3">
      <c r="A134">
        <v>192</v>
      </c>
      <c r="B134">
        <f t="shared" si="41"/>
        <v>2.5421892991830308</v>
      </c>
      <c r="C134">
        <f t="shared" si="37"/>
        <v>2.5421892991830308</v>
      </c>
      <c r="D134" t="s">
        <v>36</v>
      </c>
      <c r="E134" t="s">
        <v>21</v>
      </c>
      <c r="F134">
        <v>1</v>
      </c>
      <c r="G134">
        <f t="shared" si="42"/>
        <v>50</v>
      </c>
      <c r="I134">
        <v>2150</v>
      </c>
      <c r="J134" t="s">
        <v>31</v>
      </c>
      <c r="K134">
        <f t="shared" si="43"/>
        <v>52.5</v>
      </c>
      <c r="L134" cm="1">
        <f t="array" ref="L134">STOWA2024_JAARROND_T(A134*60,K134,I134,J134,"")</f>
        <v>0.12099670492320383</v>
      </c>
      <c r="M134">
        <f t="shared" si="44"/>
        <v>8.2646878742251406</v>
      </c>
    </row>
    <row r="135" spans="1:13" x14ac:dyDescent="0.3">
      <c r="A135">
        <v>192</v>
      </c>
      <c r="B135">
        <f t="shared" si="41"/>
        <v>1.946187870515546</v>
      </c>
      <c r="C135">
        <f t="shared" si="37"/>
        <v>1.946187870515546</v>
      </c>
      <c r="D135" t="s">
        <v>36</v>
      </c>
      <c r="E135" t="s">
        <v>21</v>
      </c>
      <c r="F135">
        <v>1</v>
      </c>
      <c r="G135">
        <f t="shared" si="42"/>
        <v>55</v>
      </c>
      <c r="I135">
        <v>2150</v>
      </c>
      <c r="J135" t="s">
        <v>31</v>
      </c>
      <c r="K135">
        <f t="shared" si="43"/>
        <v>57.5</v>
      </c>
      <c r="L135" cm="1">
        <f t="array" ref="L135">STOWA2024_JAARROND_T(A135*60,K135,I135,J135,"")</f>
        <v>0.15826541100148761</v>
      </c>
      <c r="M135">
        <f t="shared" si="44"/>
        <v>6.3185000037095946</v>
      </c>
    </row>
    <row r="136" spans="1:13" x14ac:dyDescent="0.3">
      <c r="A136">
        <v>192</v>
      </c>
      <c r="B136">
        <f t="shared" si="41"/>
        <v>1.4893792765972123</v>
      </c>
      <c r="C136">
        <f t="shared" si="37"/>
        <v>1.4893792765972123</v>
      </c>
      <c r="D136" t="s">
        <v>36</v>
      </c>
      <c r="E136" t="s">
        <v>21</v>
      </c>
      <c r="F136">
        <v>1</v>
      </c>
      <c r="G136">
        <f t="shared" si="42"/>
        <v>60</v>
      </c>
      <c r="I136">
        <v>2150</v>
      </c>
      <c r="J136" t="s">
        <v>31</v>
      </c>
      <c r="K136">
        <f t="shared" si="43"/>
        <v>62.5</v>
      </c>
      <c r="L136" cm="1">
        <f t="array" ref="L136">STOWA2024_JAARROND_T(A136*60,K136,I136,J136,"")</f>
        <v>0.20707703462157165</v>
      </c>
      <c r="M136">
        <f t="shared" si="44"/>
        <v>4.8291207271123824</v>
      </c>
    </row>
    <row r="137" spans="1:13" x14ac:dyDescent="0.3">
      <c r="A137">
        <v>192</v>
      </c>
      <c r="B137">
        <f t="shared" si="41"/>
        <v>1.1394405458761701</v>
      </c>
      <c r="C137">
        <f t="shared" si="37"/>
        <v>1.1394405458761701</v>
      </c>
      <c r="D137" t="s">
        <v>36</v>
      </c>
      <c r="E137" t="s">
        <v>21</v>
      </c>
      <c r="F137">
        <v>1</v>
      </c>
      <c r="G137">
        <f t="shared" si="42"/>
        <v>65</v>
      </c>
      <c r="I137">
        <v>2150</v>
      </c>
      <c r="J137" t="s">
        <v>31</v>
      </c>
      <c r="K137">
        <f t="shared" si="43"/>
        <v>67.5</v>
      </c>
      <c r="L137" cm="1">
        <f t="array" ref="L137">STOWA2024_JAARROND_T(A137*60,K137,I137,J137,"")</f>
        <v>0.27102620034264163</v>
      </c>
      <c r="M137">
        <f t="shared" si="44"/>
        <v>3.6896801812362123</v>
      </c>
    </row>
    <row r="138" spans="1:13" x14ac:dyDescent="0.3">
      <c r="A138">
        <v>192</v>
      </c>
      <c r="B138">
        <f t="shared" si="41"/>
        <v>0.87145349740672229</v>
      </c>
      <c r="C138">
        <f t="shared" si="37"/>
        <v>0.87145349740672229</v>
      </c>
      <c r="D138" t="s">
        <v>36</v>
      </c>
      <c r="E138" t="s">
        <v>21</v>
      </c>
      <c r="F138">
        <v>1</v>
      </c>
      <c r="G138">
        <f t="shared" si="42"/>
        <v>70</v>
      </c>
      <c r="I138">
        <v>2150</v>
      </c>
      <c r="J138" t="s">
        <v>31</v>
      </c>
      <c r="K138">
        <f t="shared" si="43"/>
        <v>72.5</v>
      </c>
      <c r="L138" cm="1">
        <f t="array" ref="L138">STOWA2024_JAARROND_T(A138*60,K138,I138,J138,"")</f>
        <v>0.35483306071077658</v>
      </c>
      <c r="M138">
        <f t="shared" si="44"/>
        <v>2.81822668382949</v>
      </c>
    </row>
    <row r="139" spans="1:13" x14ac:dyDescent="0.3">
      <c r="A139">
        <v>192</v>
      </c>
      <c r="B139">
        <f t="shared" si="41"/>
        <v>0.66631361879336692</v>
      </c>
      <c r="C139">
        <f t="shared" si="37"/>
        <v>0.66631361879336692</v>
      </c>
      <c r="D139" t="s">
        <v>36</v>
      </c>
      <c r="E139" t="s">
        <v>21</v>
      </c>
      <c r="F139">
        <v>1</v>
      </c>
      <c r="G139">
        <f t="shared" si="42"/>
        <v>75</v>
      </c>
      <c r="I139">
        <v>2150</v>
      </c>
      <c r="J139" t="s">
        <v>31</v>
      </c>
      <c r="K139">
        <f t="shared" si="43"/>
        <v>77.5</v>
      </c>
      <c r="L139" cm="1">
        <f t="array" ref="L139">STOWA2024_JAARROND_T(A139*60,K139,I139,J139,"")</f>
        <v>0.46470278760225542</v>
      </c>
      <c r="M139">
        <f t="shared" si="44"/>
        <v>2.1519130650361231</v>
      </c>
    </row>
    <row r="140" spans="1:13" x14ac:dyDescent="0.3">
      <c r="A140">
        <v>192</v>
      </c>
      <c r="B140">
        <f t="shared" si="41"/>
        <v>0.5092757359996829</v>
      </c>
      <c r="C140">
        <f t="shared" si="37"/>
        <v>0.5092757359996829</v>
      </c>
      <c r="D140" t="s">
        <v>36</v>
      </c>
      <c r="E140" t="s">
        <v>21</v>
      </c>
      <c r="F140">
        <v>1</v>
      </c>
      <c r="G140">
        <f t="shared" si="42"/>
        <v>80</v>
      </c>
      <c r="I140">
        <v>2150</v>
      </c>
      <c r="J140" t="s">
        <v>31</v>
      </c>
      <c r="K140">
        <f t="shared" si="43"/>
        <v>82.5</v>
      </c>
      <c r="L140" cm="1">
        <f t="array" ref="L140">STOWA2024_JAARROND_T(A140*60,K140,I140,J140,"")</f>
        <v>0.60877710637843174</v>
      </c>
      <c r="M140">
        <f t="shared" si="44"/>
        <v>1.6426373290364402</v>
      </c>
    </row>
    <row r="141" spans="1:13" x14ac:dyDescent="0.3">
      <c r="A141">
        <v>192</v>
      </c>
      <c r="B141">
        <f t="shared" si="41"/>
        <v>0.38914579717506248</v>
      </c>
      <c r="C141">
        <f t="shared" si="37"/>
        <v>0.38914579717506248</v>
      </c>
      <c r="D141" t="s">
        <v>36</v>
      </c>
      <c r="E141" t="s">
        <v>21</v>
      </c>
      <c r="F141">
        <v>1</v>
      </c>
      <c r="G141">
        <f t="shared" si="42"/>
        <v>85</v>
      </c>
      <c r="I141">
        <v>2150</v>
      </c>
      <c r="J141" t="s">
        <v>31</v>
      </c>
      <c r="K141">
        <f t="shared" si="43"/>
        <v>87.5</v>
      </c>
      <c r="L141" cm="1">
        <f t="array" ref="L141">STOWA2024_JAARROND_T(A141*60,K141,I141,J141,"")</f>
        <v>0.79777164390974831</v>
      </c>
      <c r="M141">
        <f t="shared" si="44"/>
        <v>1.2534915318613777</v>
      </c>
    </row>
    <row r="142" spans="1:13" x14ac:dyDescent="0.3">
      <c r="A142">
        <v>192</v>
      </c>
      <c r="B142">
        <f t="shared" si="41"/>
        <v>0.29716839569663578</v>
      </c>
      <c r="C142">
        <f t="shared" si="37"/>
        <v>0.29716839569663578</v>
      </c>
      <c r="D142" t="s">
        <v>36</v>
      </c>
      <c r="E142" t="s">
        <v>21</v>
      </c>
      <c r="F142">
        <v>1</v>
      </c>
      <c r="G142">
        <f t="shared" si="42"/>
        <v>90</v>
      </c>
      <c r="I142">
        <v>2150</v>
      </c>
      <c r="J142" t="s">
        <v>31</v>
      </c>
      <c r="K142">
        <f t="shared" si="43"/>
        <v>92.5</v>
      </c>
      <c r="L142" cm="1">
        <f t="array" ref="L142">STOWA2024_JAARROND_T(A142*60,K142,I142,J142,"")</f>
        <v>1.0456716586513013</v>
      </c>
      <c r="M142">
        <f t="shared" si="44"/>
        <v>0.95632313616474196</v>
      </c>
    </row>
    <row r="143" spans="1:13" x14ac:dyDescent="0.3">
      <c r="A143">
        <v>192</v>
      </c>
      <c r="B143">
        <f t="shared" si="41"/>
        <v>0.22701234246753643</v>
      </c>
      <c r="C143">
        <f t="shared" si="37"/>
        <v>0.22701234246753643</v>
      </c>
      <c r="D143" t="s">
        <v>36</v>
      </c>
      <c r="E143" t="s">
        <v>21</v>
      </c>
      <c r="F143">
        <v>1</v>
      </c>
      <c r="G143">
        <f t="shared" si="42"/>
        <v>95</v>
      </c>
      <c r="I143">
        <v>2150</v>
      </c>
      <c r="J143" t="s">
        <v>31</v>
      </c>
      <c r="K143">
        <f t="shared" si="43"/>
        <v>97.5</v>
      </c>
      <c r="L143" cm="1">
        <f t="array" ref="L143">STOWA2024_JAARROND_T(A143*60,K143,I143,J143,"")</f>
        <v>1.3711575485268066</v>
      </c>
      <c r="M143">
        <f t="shared" si="44"/>
        <v>0.72931079369720553</v>
      </c>
    </row>
    <row r="144" spans="1:13" x14ac:dyDescent="0.3">
      <c r="A144">
        <v>192</v>
      </c>
      <c r="B144">
        <f t="shared" si="41"/>
        <v>0.17329738897421965</v>
      </c>
      <c r="C144">
        <f t="shared" si="37"/>
        <v>0.17329738897421965</v>
      </c>
      <c r="D144" t="s">
        <v>36</v>
      </c>
      <c r="E144" t="s">
        <v>21</v>
      </c>
      <c r="F144">
        <v>1</v>
      </c>
      <c r="G144">
        <f t="shared" si="42"/>
        <v>100</v>
      </c>
      <c r="I144">
        <v>2150</v>
      </c>
      <c r="J144" t="s">
        <v>31</v>
      </c>
      <c r="K144">
        <f t="shared" si="43"/>
        <v>102.5</v>
      </c>
      <c r="L144" cm="1">
        <f t="array" ref="L144">STOWA2024_JAARROND_T(A144*60,K144,I144,J144,"")</f>
        <v>1.7985177902288432</v>
      </c>
      <c r="M144">
        <f t="shared" si="44"/>
        <v>0.55601340472298588</v>
      </c>
    </row>
    <row r="145" spans="1:13" x14ac:dyDescent="0.3">
      <c r="A145">
        <v>192</v>
      </c>
      <c r="B145">
        <f t="shared" si="41"/>
        <v>0.13225629920495968</v>
      </c>
      <c r="C145">
        <f t="shared" si="37"/>
        <v>0.13225629920495968</v>
      </c>
      <c r="D145" t="s">
        <v>36</v>
      </c>
      <c r="E145" t="s">
        <v>21</v>
      </c>
      <c r="F145">
        <v>1</v>
      </c>
      <c r="G145">
        <f t="shared" si="42"/>
        <v>105</v>
      </c>
      <c r="I145">
        <v>2150</v>
      </c>
      <c r="J145" t="s">
        <v>31</v>
      </c>
      <c r="K145">
        <f t="shared" si="43"/>
        <v>107.5</v>
      </c>
      <c r="L145" cm="1">
        <f t="array" ref="L145">STOWA2024_JAARROND_T(A145*60,K145,I145,J145,"")</f>
        <v>2.3598424356272205</v>
      </c>
      <c r="M145">
        <f t="shared" si="44"/>
        <v>0.4237571055180262</v>
      </c>
    </row>
    <row r="146" spans="1:13" x14ac:dyDescent="0.3">
      <c r="A146">
        <v>192</v>
      </c>
      <c r="B146">
        <f t="shared" si="41"/>
        <v>0.10089744732942096</v>
      </c>
      <c r="C146">
        <f t="shared" si="37"/>
        <v>0.10089744732942096</v>
      </c>
      <c r="D146" t="s">
        <v>36</v>
      </c>
      <c r="E146" t="s">
        <v>21</v>
      </c>
      <c r="F146">
        <v>1</v>
      </c>
      <c r="G146">
        <f t="shared" si="42"/>
        <v>110</v>
      </c>
      <c r="I146">
        <v>2150</v>
      </c>
      <c r="J146" t="s">
        <v>31</v>
      </c>
      <c r="K146">
        <f t="shared" si="43"/>
        <v>112.5</v>
      </c>
      <c r="L146" cm="1">
        <f t="array" ref="L146">STOWA2024_JAARROND_T(A146*60,K146,I146,J146,"")</f>
        <v>3.0973210019810806</v>
      </c>
      <c r="M146">
        <f t="shared" si="44"/>
        <v>0.32285965818860524</v>
      </c>
    </row>
    <row r="147" spans="1:13" x14ac:dyDescent="0.3">
      <c r="A147">
        <v>192</v>
      </c>
      <c r="B147">
        <f t="shared" si="41"/>
        <v>7.6951955192078952E-2</v>
      </c>
      <c r="C147">
        <f t="shared" si="37"/>
        <v>7.6951955192078952E-2</v>
      </c>
      <c r="D147" t="s">
        <v>36</v>
      </c>
      <c r="E147" t="s">
        <v>21</v>
      </c>
      <c r="F147">
        <v>1</v>
      </c>
      <c r="G147">
        <f t="shared" si="42"/>
        <v>115</v>
      </c>
      <c r="I147">
        <v>2150</v>
      </c>
      <c r="J147" t="s">
        <v>31</v>
      </c>
      <c r="K147">
        <f t="shared" si="43"/>
        <v>117.5</v>
      </c>
      <c r="L147" cm="1">
        <f t="array" ref="L147">STOWA2024_JAARROND_T(A147*60,K147,I147,J147,"")</f>
        <v>4.0665663898057156</v>
      </c>
      <c r="M147">
        <f t="shared" si="44"/>
        <v>0.24590770299652628</v>
      </c>
    </row>
    <row r="148" spans="1:13" x14ac:dyDescent="0.3">
      <c r="A148">
        <v>192</v>
      </c>
      <c r="B148">
        <f t="shared" si="41"/>
        <v>5.8669052192498045E-2</v>
      </c>
      <c r="C148">
        <f t="shared" si="37"/>
        <v>5.8669052192498045E-2</v>
      </c>
      <c r="D148" t="s">
        <v>36</v>
      </c>
      <c r="E148" t="s">
        <v>21</v>
      </c>
      <c r="F148">
        <v>1</v>
      </c>
      <c r="G148">
        <f t="shared" si="42"/>
        <v>120</v>
      </c>
      <c r="I148">
        <v>2150</v>
      </c>
      <c r="J148" t="s">
        <v>31</v>
      </c>
      <c r="K148">
        <f t="shared" si="43"/>
        <v>122.5</v>
      </c>
      <c r="L148" cm="1">
        <f t="array" ref="L148">STOWA2024_JAARROND_T(A148*60,K148,I148,J148,"")</f>
        <v>5.34077764236104</v>
      </c>
      <c r="M148">
        <f t="shared" si="44"/>
        <v>0.18723865080402824</v>
      </c>
    </row>
    <row r="149" spans="1:13" x14ac:dyDescent="0.3">
      <c r="A149">
        <v>192</v>
      </c>
      <c r="B149">
        <f t="shared" si="41"/>
        <v>4.4718374209697126E-2</v>
      </c>
      <c r="C149">
        <f t="shared" si="37"/>
        <v>4.4718374209697126E-2</v>
      </c>
      <c r="D149" t="s">
        <v>36</v>
      </c>
      <c r="E149" t="s">
        <v>21</v>
      </c>
      <c r="F149">
        <v>1</v>
      </c>
      <c r="G149">
        <f t="shared" si="42"/>
        <v>125</v>
      </c>
      <c r="I149">
        <v>2150</v>
      </c>
      <c r="J149" t="s">
        <v>31</v>
      </c>
      <c r="K149">
        <f t="shared" si="43"/>
        <v>127.5</v>
      </c>
      <c r="L149" cm="1">
        <f t="array" ref="L149">STOWA2024_JAARROND_T(A149*60,K149,I149,J149,"")</f>
        <v>7.0165454621337444</v>
      </c>
      <c r="M149">
        <f t="shared" si="44"/>
        <v>0.14252027659433111</v>
      </c>
    </row>
    <row r="150" spans="1:13" x14ac:dyDescent="0.3">
      <c r="A150">
        <v>192</v>
      </c>
      <c r="B150">
        <f t="shared" si="41"/>
        <v>3.4072894060836315E-2</v>
      </c>
      <c r="C150">
        <f t="shared" si="37"/>
        <v>3.4072894060836315E-2</v>
      </c>
      <c r="D150" t="s">
        <v>36</v>
      </c>
      <c r="E150" t="s">
        <v>21</v>
      </c>
      <c r="F150">
        <v>1</v>
      </c>
      <c r="G150">
        <f t="shared" si="42"/>
        <v>130</v>
      </c>
      <c r="I150">
        <v>2150</v>
      </c>
      <c r="J150" t="s">
        <v>31</v>
      </c>
      <c r="K150">
        <f t="shared" si="43"/>
        <v>132.5</v>
      </c>
      <c r="L150" cm="1">
        <f t="array" ref="L150">STOWA2024_JAARROND_T(A150*60,K150,I150,J150,"")</f>
        <v>9.2210616488705242</v>
      </c>
      <c r="M150">
        <f t="shared" si="44"/>
        <v>0.1084473825334948</v>
      </c>
    </row>
    <row r="151" spans="1:13" x14ac:dyDescent="0.3">
      <c r="A151">
        <v>192</v>
      </c>
      <c r="B151">
        <f t="shared" si="41"/>
        <v>2.5952774833648495E-2</v>
      </c>
      <c r="C151">
        <f t="shared" si="37"/>
        <v>2.5952774833648495E-2</v>
      </c>
      <c r="D151" t="s">
        <v>36</v>
      </c>
      <c r="E151" t="s">
        <v>21</v>
      </c>
      <c r="F151">
        <v>1</v>
      </c>
      <c r="G151">
        <f t="shared" si="42"/>
        <v>135</v>
      </c>
      <c r="I151">
        <v>2150</v>
      </c>
      <c r="J151" t="s">
        <v>31</v>
      </c>
      <c r="K151">
        <f t="shared" si="43"/>
        <v>137.5</v>
      </c>
      <c r="L151" cm="1">
        <f t="array" ref="L151">STOWA2024_JAARROND_T(A151*60,K151,I151,J151,"")</f>
        <v>12.122004430137597</v>
      </c>
      <c r="M151">
        <f t="shared" si="44"/>
        <v>8.2494607699846303E-2</v>
      </c>
    </row>
    <row r="152" spans="1:13" x14ac:dyDescent="0.3">
      <c r="A152">
        <v>192</v>
      </c>
      <c r="B152">
        <f t="shared" si="41"/>
        <v>1.976256612148887E-2</v>
      </c>
      <c r="C152">
        <f t="shared" si="37"/>
        <v>1.976256612148887E-2</v>
      </c>
      <c r="D152" t="s">
        <v>36</v>
      </c>
      <c r="E152" t="s">
        <v>21</v>
      </c>
      <c r="F152">
        <v>1</v>
      </c>
      <c r="G152">
        <f t="shared" si="42"/>
        <v>140</v>
      </c>
      <c r="I152">
        <v>2150</v>
      </c>
      <c r="J152" t="s">
        <v>31</v>
      </c>
      <c r="K152">
        <f t="shared" si="43"/>
        <v>142.5</v>
      </c>
      <c r="L152" cm="1">
        <f t="array" ref="L152">STOWA2024_JAARROND_T(A152*60,K152,I152,J152,"")</f>
        <v>15.940817082302647</v>
      </c>
      <c r="M152">
        <f t="shared" si="44"/>
        <v>6.2732041578357434E-2</v>
      </c>
    </row>
    <row r="153" spans="1:13" x14ac:dyDescent="0.3">
      <c r="A153">
        <v>192</v>
      </c>
      <c r="B153">
        <f t="shared" si="41"/>
        <v>1.5043212574798091E-2</v>
      </c>
      <c r="C153">
        <f t="shared" si="37"/>
        <v>1.5043212574798091E-2</v>
      </c>
      <c r="D153" t="s">
        <v>36</v>
      </c>
      <c r="E153" t="s">
        <v>21</v>
      </c>
      <c r="F153">
        <v>1</v>
      </c>
      <c r="G153">
        <f t="shared" si="42"/>
        <v>145</v>
      </c>
      <c r="I153">
        <v>2150</v>
      </c>
      <c r="J153" t="s">
        <v>31</v>
      </c>
      <c r="K153">
        <f t="shared" si="43"/>
        <v>147.5</v>
      </c>
      <c r="L153" cm="1">
        <f t="array" ref="L153">STOWA2024_JAARROND_T(A153*60,K153,I153,J153,"")</f>
        <v>20.969271439341973</v>
      </c>
      <c r="M153">
        <f t="shared" si="44"/>
        <v>4.7688829003559342E-2</v>
      </c>
    </row>
    <row r="154" spans="1:13" x14ac:dyDescent="0.3">
      <c r="A154">
        <v>192</v>
      </c>
      <c r="B154">
        <f t="shared" si="41"/>
        <v>1.1447778886636333E-2</v>
      </c>
      <c r="C154">
        <f t="shared" si="37"/>
        <v>1.1447778886636333E-2</v>
      </c>
      <c r="D154" t="s">
        <v>36</v>
      </c>
      <c r="E154" t="s">
        <v>21</v>
      </c>
      <c r="F154">
        <v>1</v>
      </c>
      <c r="G154">
        <f t="shared" si="42"/>
        <v>150</v>
      </c>
      <c r="I154">
        <v>2150</v>
      </c>
      <c r="J154" t="s">
        <v>31</v>
      </c>
      <c r="K154">
        <f t="shared" si="43"/>
        <v>152.5</v>
      </c>
      <c r="L154" cm="1">
        <f t="array" ref="L154">STOWA2024_JAARROND_T(A154*60,K154,I154,J154,"")</f>
        <v>27.593019428900131</v>
      </c>
      <c r="M154">
        <f t="shared" si="44"/>
        <v>3.624105011692301E-2</v>
      </c>
    </row>
    <row r="155" spans="1:13" x14ac:dyDescent="0.3">
      <c r="A155">
        <v>192</v>
      </c>
      <c r="B155">
        <f t="shared" si="41"/>
        <v>8.7086126637752337E-3</v>
      </c>
      <c r="C155">
        <f t="shared" si="37"/>
        <v>8.7086126637752337E-3</v>
      </c>
      <c r="D155" t="s">
        <v>36</v>
      </c>
      <c r="E155" t="s">
        <v>21</v>
      </c>
      <c r="F155">
        <v>1</v>
      </c>
      <c r="G155">
        <f t="shared" si="42"/>
        <v>155</v>
      </c>
      <c r="I155">
        <v>2150</v>
      </c>
      <c r="J155" t="s">
        <v>31</v>
      </c>
      <c r="K155">
        <f t="shared" si="43"/>
        <v>157.5</v>
      </c>
      <c r="L155" cm="1">
        <f t="array" ref="L155">STOWA2024_JAARROND_T(A155*60,K155,I155,J155,"")</f>
        <v>36.320794397579583</v>
      </c>
      <c r="M155">
        <f t="shared" si="44"/>
        <v>2.7532437453147776E-2</v>
      </c>
    </row>
    <row r="156" spans="1:13" x14ac:dyDescent="0.3">
      <c r="A156">
        <v>192</v>
      </c>
      <c r="B156" s="1">
        <f>M155</f>
        <v>2.7532437453147776E-2</v>
      </c>
      <c r="C156">
        <f t="shared" si="37"/>
        <v>2.7532437453147776E-2</v>
      </c>
      <c r="D156" t="s">
        <v>36</v>
      </c>
      <c r="E156" t="s">
        <v>21</v>
      </c>
      <c r="F156">
        <v>1</v>
      </c>
      <c r="G156">
        <f t="shared" si="42"/>
        <v>160</v>
      </c>
      <c r="I156">
        <v>2150</v>
      </c>
      <c r="J156" t="s">
        <v>31</v>
      </c>
      <c r="K156" s="1">
        <v>999</v>
      </c>
      <c r="L156" cm="1">
        <f t="array" ref="L156">STOWA2024_JAARROND_T(A156*60,K156,I156,J156,"")</f>
        <v>1.7723775156908188E+16</v>
      </c>
      <c r="M156">
        <f>1/L156</f>
        <v>5.6421388284776932E-17</v>
      </c>
    </row>
    <row r="157" spans="1:13" x14ac:dyDescent="0.3">
      <c r="A157">
        <v>216</v>
      </c>
      <c r="B157" s="1">
        <f>365.25*24/A157 - M157</f>
        <v>-30.156112952325749</v>
      </c>
      <c r="C157">
        <f>B157</f>
        <v>-30.156112952325749</v>
      </c>
      <c r="D157" t="s">
        <v>36</v>
      </c>
      <c r="E157" t="s">
        <v>21</v>
      </c>
      <c r="F157">
        <v>1</v>
      </c>
      <c r="G157">
        <v>10</v>
      </c>
      <c r="I157">
        <v>2150</v>
      </c>
      <c r="J157" t="s">
        <v>31</v>
      </c>
      <c r="K157" s="1">
        <v>12.5</v>
      </c>
      <c r="L157" cm="1">
        <f t="array" ref="L157">STOWA2024_JAARROND_T(A157*60,K157,I157,J157,"")</f>
        <v>1.4136384330205434E-2</v>
      </c>
      <c r="M157">
        <f>1/L157</f>
        <v>70.739446285659085</v>
      </c>
    </row>
    <row r="158" spans="1:13" x14ac:dyDescent="0.3">
      <c r="A158">
        <v>216</v>
      </c>
      <c r="B158">
        <f t="shared" ref="B158:B162" si="45">M157-M158</f>
        <v>15.376582386904488</v>
      </c>
      <c r="C158">
        <f t="shared" ref="C158:C187" si="46">B158</f>
        <v>15.376582386904488</v>
      </c>
      <c r="D158" t="s">
        <v>36</v>
      </c>
      <c r="E158" t="s">
        <v>21</v>
      </c>
      <c r="F158">
        <v>1</v>
      </c>
      <c r="G158">
        <f t="shared" ref="G158:G162" si="47">G157+5</f>
        <v>15</v>
      </c>
      <c r="I158">
        <v>2150</v>
      </c>
      <c r="J158" t="s">
        <v>31</v>
      </c>
      <c r="K158">
        <f t="shared" ref="K158:K162" si="48">AVERAGE(G158:G159)</f>
        <v>17.5</v>
      </c>
      <c r="L158" cm="1">
        <f t="array" ref="L158">STOWA2024_JAARROND_T(A158*60,K158,I158,J158,"")</f>
        <v>1.8062649393079812E-2</v>
      </c>
      <c r="M158">
        <f t="shared" ref="M158:M162" si="49">1/L158</f>
        <v>55.362863898754597</v>
      </c>
    </row>
    <row r="159" spans="1:13" x14ac:dyDescent="0.3">
      <c r="A159">
        <v>216</v>
      </c>
      <c r="B159">
        <f t="shared" si="45"/>
        <v>12.075535777289353</v>
      </c>
      <c r="C159">
        <f t="shared" si="46"/>
        <v>12.075535777289353</v>
      </c>
      <c r="D159" t="s">
        <v>36</v>
      </c>
      <c r="E159" t="s">
        <v>21</v>
      </c>
      <c r="F159">
        <v>1</v>
      </c>
      <c r="G159">
        <f t="shared" si="47"/>
        <v>20</v>
      </c>
      <c r="I159">
        <v>2150</v>
      </c>
      <c r="J159" t="s">
        <v>31</v>
      </c>
      <c r="K159">
        <f t="shared" si="48"/>
        <v>22.5</v>
      </c>
      <c r="L159" cm="1">
        <f t="array" ref="L159">STOWA2024_JAARROND_T(A159*60,K159,I159,J159,"")</f>
        <v>2.3101448931982516E-2</v>
      </c>
      <c r="M159">
        <f t="shared" si="49"/>
        <v>43.287328121465244</v>
      </c>
    </row>
    <row r="160" spans="1:13" x14ac:dyDescent="0.3">
      <c r="A160">
        <v>216</v>
      </c>
      <c r="B160">
        <f t="shared" si="45"/>
        <v>9.4728929490481164</v>
      </c>
      <c r="C160">
        <f t="shared" si="46"/>
        <v>9.4728929490481164</v>
      </c>
      <c r="D160" t="s">
        <v>36</v>
      </c>
      <c r="E160" t="s">
        <v>21</v>
      </c>
      <c r="F160">
        <v>1</v>
      </c>
      <c r="G160">
        <f t="shared" si="47"/>
        <v>25</v>
      </c>
      <c r="I160">
        <v>2150</v>
      </c>
      <c r="J160" t="s">
        <v>31</v>
      </c>
      <c r="K160">
        <f t="shared" si="48"/>
        <v>27.5</v>
      </c>
      <c r="L160" cm="1">
        <f t="array" ref="L160">STOWA2024_JAARROND_T(A160*60,K160,I160,J160,"")</f>
        <v>2.9573168822755111E-2</v>
      </c>
      <c r="M160">
        <f t="shared" si="49"/>
        <v>33.814435172417127</v>
      </c>
    </row>
    <row r="161" spans="1:13" x14ac:dyDescent="0.3">
      <c r="A161">
        <v>216</v>
      </c>
      <c r="B161">
        <f t="shared" si="45"/>
        <v>7.4243096830437878</v>
      </c>
      <c r="C161">
        <f t="shared" si="46"/>
        <v>7.4243096830437878</v>
      </c>
      <c r="D161" t="s">
        <v>36</v>
      </c>
      <c r="E161" t="s">
        <v>21</v>
      </c>
      <c r="F161">
        <v>1</v>
      </c>
      <c r="G161">
        <f t="shared" si="47"/>
        <v>30</v>
      </c>
      <c r="I161">
        <v>2150</v>
      </c>
      <c r="J161" t="s">
        <v>31</v>
      </c>
      <c r="K161">
        <f t="shared" si="48"/>
        <v>32.5</v>
      </c>
      <c r="L161" cm="1">
        <f t="array" ref="L161">STOWA2024_JAARROND_T(A161*60,K161,I161,J161,"")</f>
        <v>3.7892961153317577E-2</v>
      </c>
      <c r="M161">
        <f t="shared" si="49"/>
        <v>26.390125489373339</v>
      </c>
    </row>
    <row r="162" spans="1:13" x14ac:dyDescent="0.3">
      <c r="A162">
        <v>216</v>
      </c>
      <c r="B162">
        <f t="shared" si="45"/>
        <v>5.8134575400875548</v>
      </c>
      <c r="C162">
        <f t="shared" si="46"/>
        <v>5.8134575400875548</v>
      </c>
      <c r="D162" t="s">
        <v>36</v>
      </c>
      <c r="E162" t="s">
        <v>21</v>
      </c>
      <c r="F162">
        <v>1</v>
      </c>
      <c r="G162">
        <f t="shared" si="47"/>
        <v>35</v>
      </c>
      <c r="I162">
        <v>2150</v>
      </c>
      <c r="J162" t="s">
        <v>31</v>
      </c>
      <c r="K162">
        <f t="shared" si="48"/>
        <v>37.5</v>
      </c>
      <c r="L162" cm="1">
        <f t="array" ref="L162">STOWA2024_JAARROND_T(A162*60,K162,I162,J162,"")</f>
        <v>4.8598733403515414E-2</v>
      </c>
      <c r="M162">
        <f t="shared" si="49"/>
        <v>20.576667949285785</v>
      </c>
    </row>
    <row r="163" spans="1:13" x14ac:dyDescent="0.3">
      <c r="A163">
        <v>216</v>
      </c>
      <c r="B163">
        <f>M162-M163</f>
        <v>4.5481120882982005</v>
      </c>
      <c r="C163">
        <f t="shared" si="46"/>
        <v>4.5481120882982005</v>
      </c>
      <c r="D163" t="s">
        <v>36</v>
      </c>
      <c r="E163" t="s">
        <v>21</v>
      </c>
      <c r="F163">
        <v>1</v>
      </c>
      <c r="G163">
        <f>G162+5</f>
        <v>40</v>
      </c>
      <c r="I163">
        <v>2150</v>
      </c>
      <c r="J163" t="s">
        <v>31</v>
      </c>
      <c r="K163">
        <f>AVERAGE(G163:G164)</f>
        <v>42.5</v>
      </c>
      <c r="L163" cm="1">
        <f t="array" ref="L163">STOWA2024_JAARROND_T(A163*60,K163,I163,J163,"")</f>
        <v>6.238865239468841E-2</v>
      </c>
      <c r="M163">
        <f>1/L163</f>
        <v>16.028555860987584</v>
      </c>
    </row>
    <row r="164" spans="1:13" x14ac:dyDescent="0.3">
      <c r="A164">
        <v>216</v>
      </c>
      <c r="B164">
        <f t="shared" ref="B164:B186" si="50">M163-M164</f>
        <v>3.5545169194016761</v>
      </c>
      <c r="C164">
        <f t="shared" si="46"/>
        <v>3.5545169194016761</v>
      </c>
      <c r="D164" t="s">
        <v>36</v>
      </c>
      <c r="E164" t="s">
        <v>21</v>
      </c>
      <c r="F164">
        <v>1</v>
      </c>
      <c r="G164">
        <f t="shared" ref="G164:G187" si="51">G163+5</f>
        <v>45</v>
      </c>
      <c r="I164">
        <v>2150</v>
      </c>
      <c r="J164" t="s">
        <v>31</v>
      </c>
      <c r="K164">
        <f t="shared" ref="K164:K186" si="52">AVERAGE(G164:G165)</f>
        <v>47.5</v>
      </c>
      <c r="L164" cm="1">
        <f t="array" ref="L164">STOWA2024_JAARROND_T(A164*60,K164,I164,J164,"")</f>
        <v>8.016649656802044E-2</v>
      </c>
      <c r="M164">
        <f t="shared" ref="M164:M186" si="53">1/L164</f>
        <v>12.474038941585908</v>
      </c>
    </row>
    <row r="165" spans="1:13" x14ac:dyDescent="0.3">
      <c r="A165">
        <v>216</v>
      </c>
      <c r="B165">
        <f t="shared" si="50"/>
        <v>2.7756707958176179</v>
      </c>
      <c r="C165">
        <f t="shared" si="46"/>
        <v>2.7756707958176179</v>
      </c>
      <c r="D165" t="s">
        <v>36</v>
      </c>
      <c r="E165" t="s">
        <v>21</v>
      </c>
      <c r="F165">
        <v>1</v>
      </c>
      <c r="G165">
        <f t="shared" si="51"/>
        <v>50</v>
      </c>
      <c r="I165">
        <v>2150</v>
      </c>
      <c r="J165" t="s">
        <v>31</v>
      </c>
      <c r="K165">
        <f t="shared" si="52"/>
        <v>52.5</v>
      </c>
      <c r="L165" cm="1">
        <f t="array" ref="L165">STOWA2024_JAARROND_T(A165*60,K165,I165,J165,"")</f>
        <v>0.10311012996927037</v>
      </c>
      <c r="M165">
        <f t="shared" si="53"/>
        <v>9.6983681457682902</v>
      </c>
    </row>
    <row r="166" spans="1:13" x14ac:dyDescent="0.3">
      <c r="A166">
        <v>216</v>
      </c>
      <c r="B166">
        <f t="shared" si="50"/>
        <v>2.1652086864741014</v>
      </c>
      <c r="C166">
        <f t="shared" si="46"/>
        <v>2.1652086864741014</v>
      </c>
      <c r="D166" t="s">
        <v>36</v>
      </c>
      <c r="E166" t="s">
        <v>21</v>
      </c>
      <c r="F166">
        <v>1</v>
      </c>
      <c r="G166">
        <f t="shared" si="51"/>
        <v>55</v>
      </c>
      <c r="I166">
        <v>2150</v>
      </c>
      <c r="J166" t="s">
        <v>31</v>
      </c>
      <c r="K166">
        <f t="shared" si="52"/>
        <v>57.5</v>
      </c>
      <c r="L166" cm="1">
        <f t="array" ref="L166">STOWA2024_JAARROND_T(A166*60,K166,I166,J166,"")</f>
        <v>0.13274642670230877</v>
      </c>
      <c r="M166">
        <f t="shared" si="53"/>
        <v>7.5331594592941888</v>
      </c>
    </row>
    <row r="167" spans="1:13" x14ac:dyDescent="0.3">
      <c r="A167">
        <v>216</v>
      </c>
      <c r="B167">
        <f t="shared" si="50"/>
        <v>1.6875659127344473</v>
      </c>
      <c r="C167">
        <f t="shared" si="46"/>
        <v>1.6875659127344473</v>
      </c>
      <c r="D167" t="s">
        <v>36</v>
      </c>
      <c r="E167" t="s">
        <v>21</v>
      </c>
      <c r="F167">
        <v>1</v>
      </c>
      <c r="G167">
        <f t="shared" si="51"/>
        <v>60</v>
      </c>
      <c r="I167">
        <v>2150</v>
      </c>
      <c r="J167" t="s">
        <v>31</v>
      </c>
      <c r="K167">
        <f t="shared" si="52"/>
        <v>62.5</v>
      </c>
      <c r="L167" cm="1">
        <f t="array" ref="L167">STOWA2024_JAARROND_T(A167*60,K167,I167,J167,"")</f>
        <v>0.17106902695766826</v>
      </c>
      <c r="M167">
        <f t="shared" si="53"/>
        <v>5.8455935465597415</v>
      </c>
    </row>
    <row r="168" spans="1:13" x14ac:dyDescent="0.3">
      <c r="A168">
        <v>216</v>
      </c>
      <c r="B168">
        <f t="shared" si="50"/>
        <v>1.3139568423723409</v>
      </c>
      <c r="C168">
        <f t="shared" si="46"/>
        <v>1.3139568423723409</v>
      </c>
      <c r="D168" t="s">
        <v>36</v>
      </c>
      <c r="E168" t="s">
        <v>21</v>
      </c>
      <c r="F168">
        <v>1</v>
      </c>
      <c r="G168">
        <f t="shared" si="51"/>
        <v>65</v>
      </c>
      <c r="I168">
        <v>2150</v>
      </c>
      <c r="J168" t="s">
        <v>31</v>
      </c>
      <c r="K168">
        <f t="shared" si="52"/>
        <v>67.5</v>
      </c>
      <c r="L168" cm="1">
        <f t="array" ref="L168">STOWA2024_JAARROND_T(A168*60,K168,I168,J168,"")</f>
        <v>0.22067082276828653</v>
      </c>
      <c r="M168">
        <f t="shared" si="53"/>
        <v>4.5316367041874006</v>
      </c>
    </row>
    <row r="169" spans="1:13" x14ac:dyDescent="0.3">
      <c r="A169">
        <v>216</v>
      </c>
      <c r="B169">
        <f t="shared" si="50"/>
        <v>1.0220696994346188</v>
      </c>
      <c r="C169">
        <f t="shared" si="46"/>
        <v>1.0220696994346188</v>
      </c>
      <c r="D169" t="s">
        <v>36</v>
      </c>
      <c r="E169" t="s">
        <v>21</v>
      </c>
      <c r="F169">
        <v>1</v>
      </c>
      <c r="G169">
        <f t="shared" si="51"/>
        <v>70</v>
      </c>
      <c r="I169">
        <v>2150</v>
      </c>
      <c r="J169" t="s">
        <v>31</v>
      </c>
      <c r="K169">
        <f t="shared" si="52"/>
        <v>72.5</v>
      </c>
      <c r="L169" cm="1">
        <f t="array" ref="L169">STOWA2024_JAARROND_T(A169*60,K169,I169,J169,"")</f>
        <v>0.28493543466922389</v>
      </c>
      <c r="M169">
        <f t="shared" si="53"/>
        <v>3.5095670047527818</v>
      </c>
    </row>
    <row r="170" spans="1:13" x14ac:dyDescent="0.3">
      <c r="A170">
        <v>216</v>
      </c>
      <c r="B170">
        <f t="shared" si="50"/>
        <v>0.79424803943763989</v>
      </c>
      <c r="C170">
        <f t="shared" si="46"/>
        <v>0.79424803943763989</v>
      </c>
      <c r="D170" t="s">
        <v>36</v>
      </c>
      <c r="E170" t="s">
        <v>21</v>
      </c>
      <c r="F170">
        <v>1</v>
      </c>
      <c r="G170">
        <f t="shared" si="51"/>
        <v>75</v>
      </c>
      <c r="I170">
        <v>2150</v>
      </c>
      <c r="J170" t="s">
        <v>31</v>
      </c>
      <c r="K170">
        <f t="shared" si="52"/>
        <v>77.5</v>
      </c>
      <c r="L170" cm="1">
        <f t="array" ref="L170">STOWA2024_JAARROND_T(A170*60,K170,I170,J170,"")</f>
        <v>0.36828085862978505</v>
      </c>
      <c r="M170">
        <f t="shared" si="53"/>
        <v>2.7153189653151419</v>
      </c>
    </row>
    <row r="171" spans="1:13" x14ac:dyDescent="0.3">
      <c r="A171">
        <v>216</v>
      </c>
      <c r="B171">
        <f t="shared" si="50"/>
        <v>0.61662277503356266</v>
      </c>
      <c r="C171">
        <f t="shared" si="46"/>
        <v>0.61662277503356266</v>
      </c>
      <c r="D171" t="s">
        <v>36</v>
      </c>
      <c r="E171" t="s">
        <v>21</v>
      </c>
      <c r="F171">
        <v>1</v>
      </c>
      <c r="G171">
        <f t="shared" si="51"/>
        <v>80</v>
      </c>
      <c r="I171">
        <v>2150</v>
      </c>
      <c r="J171" t="s">
        <v>31</v>
      </c>
      <c r="K171">
        <f t="shared" si="52"/>
        <v>82.5</v>
      </c>
      <c r="L171" cm="1">
        <f t="array" ref="L171">STOWA2024_JAARROND_T(A171*60,K171,I171,J171,"")</f>
        <v>0.47648630832356509</v>
      </c>
      <c r="M171">
        <f t="shared" si="53"/>
        <v>2.0986961902815793</v>
      </c>
    </row>
    <row r="172" spans="1:13" x14ac:dyDescent="0.3">
      <c r="A172">
        <v>216</v>
      </c>
      <c r="B172">
        <f t="shared" si="50"/>
        <v>0.47822105018944328</v>
      </c>
      <c r="C172">
        <f t="shared" si="46"/>
        <v>0.47822105018944328</v>
      </c>
      <c r="D172" t="s">
        <v>36</v>
      </c>
      <c r="E172" t="s">
        <v>21</v>
      </c>
      <c r="F172">
        <v>1</v>
      </c>
      <c r="G172">
        <f t="shared" si="51"/>
        <v>85</v>
      </c>
      <c r="I172">
        <v>2150</v>
      </c>
      <c r="J172" t="s">
        <v>31</v>
      </c>
      <c r="K172">
        <f t="shared" si="52"/>
        <v>87.5</v>
      </c>
      <c r="L172" cm="1">
        <f t="array" ref="L172">STOWA2024_JAARROND_T(A172*60,K172,I172,J172,"")</f>
        <v>0.61710295657059111</v>
      </c>
      <c r="M172">
        <f t="shared" si="53"/>
        <v>1.620475140092136</v>
      </c>
    </row>
    <row r="173" spans="1:13" x14ac:dyDescent="0.3">
      <c r="A173">
        <v>216</v>
      </c>
      <c r="B173">
        <f t="shared" si="50"/>
        <v>0.37052922101250196</v>
      </c>
      <c r="C173">
        <f t="shared" si="46"/>
        <v>0.37052922101250196</v>
      </c>
      <c r="D173" t="s">
        <v>36</v>
      </c>
      <c r="E173" t="s">
        <v>21</v>
      </c>
      <c r="F173">
        <v>1</v>
      </c>
      <c r="G173">
        <f t="shared" si="51"/>
        <v>90</v>
      </c>
      <c r="I173">
        <v>2150</v>
      </c>
      <c r="J173" t="s">
        <v>31</v>
      </c>
      <c r="K173">
        <f t="shared" si="52"/>
        <v>92.5</v>
      </c>
      <c r="L173" cm="1">
        <f t="array" ref="L173">STOWA2024_JAARROND_T(A173*60,K173,I173,J173,"")</f>
        <v>0.800034613286569</v>
      </c>
      <c r="M173">
        <f t="shared" si="53"/>
        <v>1.249945919079634</v>
      </c>
    </row>
    <row r="174" spans="1:13" x14ac:dyDescent="0.3">
      <c r="A174">
        <v>216</v>
      </c>
      <c r="B174">
        <f t="shared" si="50"/>
        <v>0.28671331329834249</v>
      </c>
      <c r="C174">
        <f t="shared" si="46"/>
        <v>0.28671331329834249</v>
      </c>
      <c r="D174" t="s">
        <v>36</v>
      </c>
      <c r="E174" t="s">
        <v>21</v>
      </c>
      <c r="F174">
        <v>1</v>
      </c>
      <c r="G174">
        <f t="shared" si="51"/>
        <v>95</v>
      </c>
      <c r="I174">
        <v>2150</v>
      </c>
      <c r="J174" t="s">
        <v>31</v>
      </c>
      <c r="K174">
        <f t="shared" si="52"/>
        <v>97.5</v>
      </c>
      <c r="L174" cm="1">
        <f t="array" ref="L174">STOWA2024_JAARROND_T(A174*60,K174,I174,J174,"")</f>
        <v>1.0381708364086013</v>
      </c>
      <c r="M174">
        <f t="shared" si="53"/>
        <v>0.96323260578129155</v>
      </c>
    </row>
    <row r="175" spans="1:13" x14ac:dyDescent="0.3">
      <c r="A175">
        <v>216</v>
      </c>
      <c r="B175">
        <f t="shared" si="50"/>
        <v>0.22177828242915165</v>
      </c>
      <c r="C175">
        <f t="shared" si="46"/>
        <v>0.22177828242915165</v>
      </c>
      <c r="D175" t="s">
        <v>36</v>
      </c>
      <c r="E175" t="s">
        <v>21</v>
      </c>
      <c r="F175">
        <v>1</v>
      </c>
      <c r="G175">
        <f t="shared" si="51"/>
        <v>100</v>
      </c>
      <c r="I175">
        <v>2150</v>
      </c>
      <c r="J175" t="s">
        <v>31</v>
      </c>
      <c r="K175">
        <f t="shared" si="52"/>
        <v>102.5</v>
      </c>
      <c r="L175" cm="1">
        <f t="array" ref="L175">STOWA2024_JAARROND_T(A175*60,K175,I175,J175,"")</f>
        <v>1.3487007473082986</v>
      </c>
      <c r="M175">
        <f t="shared" si="53"/>
        <v>0.7414543233521399</v>
      </c>
    </row>
    <row r="176" spans="1:13" x14ac:dyDescent="0.3">
      <c r="A176">
        <v>216</v>
      </c>
      <c r="B176">
        <f t="shared" si="50"/>
        <v>0.17130677314297971</v>
      </c>
      <c r="C176">
        <f t="shared" si="46"/>
        <v>0.17130677314297971</v>
      </c>
      <c r="D176" t="s">
        <v>36</v>
      </c>
      <c r="E176" t="s">
        <v>21</v>
      </c>
      <c r="F176">
        <v>1</v>
      </c>
      <c r="G176">
        <f t="shared" si="51"/>
        <v>105</v>
      </c>
      <c r="I176">
        <v>2150</v>
      </c>
      <c r="J176" t="s">
        <v>31</v>
      </c>
      <c r="K176">
        <f t="shared" si="52"/>
        <v>107.5</v>
      </c>
      <c r="L176" cm="1">
        <f t="array" ref="L176">STOWA2024_JAARROND_T(A176*60,K176,I176,J176,"")</f>
        <v>1.7539319420615722</v>
      </c>
      <c r="M176">
        <f t="shared" si="53"/>
        <v>0.57014755020916019</v>
      </c>
    </row>
    <row r="177" spans="1:13" x14ac:dyDescent="0.3">
      <c r="A177">
        <v>216</v>
      </c>
      <c r="B177">
        <f t="shared" si="50"/>
        <v>0.13219238046313581</v>
      </c>
      <c r="C177">
        <f t="shared" si="46"/>
        <v>0.13219238046313581</v>
      </c>
      <c r="D177" t="s">
        <v>36</v>
      </c>
      <c r="E177" t="s">
        <v>21</v>
      </c>
      <c r="F177">
        <v>1</v>
      </c>
      <c r="G177">
        <f t="shared" si="51"/>
        <v>110</v>
      </c>
      <c r="I177">
        <v>2150</v>
      </c>
      <c r="J177" t="s">
        <v>31</v>
      </c>
      <c r="K177">
        <f t="shared" si="52"/>
        <v>112.5</v>
      </c>
      <c r="L177" cm="1">
        <f t="array" ref="L177">STOWA2024_JAARROND_T(A177*60,K177,I177,J177,"")</f>
        <v>2.2833387275229846</v>
      </c>
      <c r="M177">
        <f t="shared" si="53"/>
        <v>0.43795516974602439</v>
      </c>
    </row>
    <row r="178" spans="1:13" x14ac:dyDescent="0.3">
      <c r="A178">
        <v>216</v>
      </c>
      <c r="B178">
        <f t="shared" si="50"/>
        <v>0.10189749589793767</v>
      </c>
      <c r="C178">
        <f t="shared" si="46"/>
        <v>0.10189749589793767</v>
      </c>
      <c r="D178" t="s">
        <v>36</v>
      </c>
      <c r="E178" t="s">
        <v>21</v>
      </c>
      <c r="F178">
        <v>1</v>
      </c>
      <c r="G178">
        <f t="shared" si="51"/>
        <v>115</v>
      </c>
      <c r="I178">
        <v>2150</v>
      </c>
      <c r="J178" t="s">
        <v>31</v>
      </c>
      <c r="K178">
        <f t="shared" si="52"/>
        <v>117.5</v>
      </c>
      <c r="L178" cm="1">
        <f t="array" ref="L178">STOWA2024_JAARROND_T(A178*60,K178,I178,J178,"")</f>
        <v>2.9756797056568489</v>
      </c>
      <c r="M178">
        <f t="shared" si="53"/>
        <v>0.33605767384808671</v>
      </c>
    </row>
    <row r="179" spans="1:13" x14ac:dyDescent="0.3">
      <c r="A179">
        <v>216</v>
      </c>
      <c r="B179">
        <f t="shared" si="50"/>
        <v>7.8465252533612917E-2</v>
      </c>
      <c r="C179">
        <f t="shared" si="46"/>
        <v>7.8465252533612917E-2</v>
      </c>
      <c r="D179" t="s">
        <v>36</v>
      </c>
      <c r="E179" t="s">
        <v>21</v>
      </c>
      <c r="F179">
        <v>1</v>
      </c>
      <c r="G179">
        <f t="shared" si="51"/>
        <v>120</v>
      </c>
      <c r="I179">
        <v>2150</v>
      </c>
      <c r="J179" t="s">
        <v>31</v>
      </c>
      <c r="K179">
        <f t="shared" si="52"/>
        <v>122.5</v>
      </c>
      <c r="L179" cm="1">
        <f t="array" ref="L179">STOWA2024_JAARROND_T(A179*60,K179,I179,J179,"")</f>
        <v>3.882101790483893</v>
      </c>
      <c r="M179">
        <f t="shared" si="53"/>
        <v>0.2575924213144738</v>
      </c>
    </row>
    <row r="180" spans="1:13" x14ac:dyDescent="0.3">
      <c r="A180">
        <v>216</v>
      </c>
      <c r="B180">
        <f t="shared" si="50"/>
        <v>6.035740514345897E-2</v>
      </c>
      <c r="C180">
        <f t="shared" si="46"/>
        <v>6.035740514345897E-2</v>
      </c>
      <c r="D180" t="s">
        <v>36</v>
      </c>
      <c r="E180" t="s">
        <v>21</v>
      </c>
      <c r="F180">
        <v>1</v>
      </c>
      <c r="G180">
        <f t="shared" si="51"/>
        <v>125</v>
      </c>
      <c r="I180">
        <v>2150</v>
      </c>
      <c r="J180" t="s">
        <v>31</v>
      </c>
      <c r="K180">
        <f t="shared" si="52"/>
        <v>127.5</v>
      </c>
      <c r="L180" cm="1">
        <f t="array" ref="L180">STOWA2024_JAARROND_T(A180*60,K180,I180,J180,"")</f>
        <v>5.070093634554925</v>
      </c>
      <c r="M180">
        <f t="shared" si="53"/>
        <v>0.19723501617101483</v>
      </c>
    </row>
    <row r="181" spans="1:13" x14ac:dyDescent="0.3">
      <c r="A181">
        <v>216</v>
      </c>
      <c r="B181">
        <f t="shared" si="50"/>
        <v>4.6378872114465119E-2</v>
      </c>
      <c r="C181">
        <f t="shared" si="46"/>
        <v>4.6378872114465119E-2</v>
      </c>
      <c r="D181" t="s">
        <v>36</v>
      </c>
      <c r="E181" t="s">
        <v>21</v>
      </c>
      <c r="F181">
        <v>1</v>
      </c>
      <c r="G181">
        <f t="shared" si="51"/>
        <v>130</v>
      </c>
      <c r="I181">
        <v>2150</v>
      </c>
      <c r="J181" t="s">
        <v>31</v>
      </c>
      <c r="K181">
        <f t="shared" si="52"/>
        <v>132.5</v>
      </c>
      <c r="L181" cm="1">
        <f t="array" ref="L181">STOWA2024_JAARROND_T(A181*60,K181,I181,J181,"")</f>
        <v>6.628831767204268</v>
      </c>
      <c r="M181">
        <f t="shared" si="53"/>
        <v>0.15085614405654971</v>
      </c>
    </row>
    <row r="182" spans="1:13" x14ac:dyDescent="0.3">
      <c r="A182">
        <v>216</v>
      </c>
      <c r="B182">
        <f t="shared" si="50"/>
        <v>3.5598600788908183E-2</v>
      </c>
      <c r="C182">
        <f t="shared" si="46"/>
        <v>3.5598600788908183E-2</v>
      </c>
      <c r="D182" t="s">
        <v>36</v>
      </c>
      <c r="E182" t="s">
        <v>21</v>
      </c>
      <c r="F182">
        <v>1</v>
      </c>
      <c r="G182">
        <f t="shared" si="51"/>
        <v>135</v>
      </c>
      <c r="I182">
        <v>2150</v>
      </c>
      <c r="J182" t="s">
        <v>31</v>
      </c>
      <c r="K182">
        <f t="shared" si="52"/>
        <v>137.5</v>
      </c>
      <c r="L182" cm="1">
        <f t="array" ref="L182">STOWA2024_JAARROND_T(A182*60,K182,I182,J182,"")</f>
        <v>8.6762217174617611</v>
      </c>
      <c r="M182">
        <f t="shared" si="53"/>
        <v>0.11525754326764152</v>
      </c>
    </row>
    <row r="183" spans="1:13" x14ac:dyDescent="0.3">
      <c r="A183">
        <v>216</v>
      </c>
      <c r="B183">
        <f t="shared" si="50"/>
        <v>2.7295988991944631E-2</v>
      </c>
      <c r="C183">
        <f t="shared" si="46"/>
        <v>2.7295988991944631E-2</v>
      </c>
      <c r="D183" t="s">
        <v>36</v>
      </c>
      <c r="E183" t="s">
        <v>21</v>
      </c>
      <c r="F183">
        <v>1</v>
      </c>
      <c r="G183">
        <f t="shared" si="51"/>
        <v>140</v>
      </c>
      <c r="I183">
        <v>2150</v>
      </c>
      <c r="J183" t="s">
        <v>31</v>
      </c>
      <c r="K183">
        <f t="shared" si="52"/>
        <v>142.5</v>
      </c>
      <c r="L183" cm="1">
        <f t="array" ref="L183">STOWA2024_JAARROND_T(A183*60,K183,I183,J183,"")</f>
        <v>11.368603115694288</v>
      </c>
      <c r="M183">
        <f t="shared" si="53"/>
        <v>8.7961554275696893E-2</v>
      </c>
    </row>
    <row r="184" spans="1:13" x14ac:dyDescent="0.3">
      <c r="A184">
        <v>216</v>
      </c>
      <c r="B184">
        <f t="shared" si="50"/>
        <v>2.0906276884332609E-2</v>
      </c>
      <c r="C184">
        <f t="shared" si="46"/>
        <v>2.0906276884332609E-2</v>
      </c>
      <c r="D184" t="s">
        <v>36</v>
      </c>
      <c r="E184" t="s">
        <v>21</v>
      </c>
      <c r="F184">
        <v>1</v>
      </c>
      <c r="G184">
        <f t="shared" si="51"/>
        <v>145</v>
      </c>
      <c r="I184">
        <v>2150</v>
      </c>
      <c r="J184" t="s">
        <v>31</v>
      </c>
      <c r="K184">
        <f t="shared" si="52"/>
        <v>147.5</v>
      </c>
      <c r="L184" cm="1">
        <f t="array" ref="L184">STOWA2024_JAARROND_T(A184*60,K184,I184,J184,"")</f>
        <v>14.913069319862137</v>
      </c>
      <c r="M184">
        <f t="shared" si="53"/>
        <v>6.7055277391364285E-2</v>
      </c>
    </row>
    <row r="185" spans="1:13" x14ac:dyDescent="0.3">
      <c r="A185">
        <v>216</v>
      </c>
      <c r="B185">
        <f t="shared" si="50"/>
        <v>1.5994716702909875E-2</v>
      </c>
      <c r="C185">
        <f t="shared" si="46"/>
        <v>1.5994716702909875E-2</v>
      </c>
      <c r="D185" t="s">
        <v>36</v>
      </c>
      <c r="E185" t="s">
        <v>21</v>
      </c>
      <c r="F185">
        <v>1</v>
      </c>
      <c r="G185">
        <f t="shared" si="51"/>
        <v>150</v>
      </c>
      <c r="I185">
        <v>2150</v>
      </c>
      <c r="J185" t="s">
        <v>31</v>
      </c>
      <c r="K185">
        <f t="shared" si="52"/>
        <v>152.5</v>
      </c>
      <c r="L185" cm="1">
        <f t="array" ref="L185">STOWA2024_JAARROND_T(A185*60,K185,I185,J185,"")</f>
        <v>19.584587135685638</v>
      </c>
      <c r="M185">
        <f t="shared" si="53"/>
        <v>5.1060560688454409E-2</v>
      </c>
    </row>
    <row r="186" spans="1:13" x14ac:dyDescent="0.3">
      <c r="A186">
        <v>216</v>
      </c>
      <c r="B186">
        <f t="shared" si="50"/>
        <v>1.2223469100887951E-2</v>
      </c>
      <c r="C186">
        <f t="shared" si="46"/>
        <v>1.2223469100887951E-2</v>
      </c>
      <c r="D186" t="s">
        <v>36</v>
      </c>
      <c r="E186" t="s">
        <v>21</v>
      </c>
      <c r="F186">
        <v>1</v>
      </c>
      <c r="G186">
        <f t="shared" si="51"/>
        <v>155</v>
      </c>
      <c r="I186">
        <v>2150</v>
      </c>
      <c r="J186" t="s">
        <v>31</v>
      </c>
      <c r="K186">
        <f t="shared" si="52"/>
        <v>157.5</v>
      </c>
      <c r="L186" cm="1">
        <f t="array" ref="L186">STOWA2024_JAARROND_T(A186*60,K186,I186,J186,"")</f>
        <v>25.748581037415946</v>
      </c>
      <c r="M186">
        <f t="shared" si="53"/>
        <v>3.8837091587566458E-2</v>
      </c>
    </row>
    <row r="187" spans="1:13" x14ac:dyDescent="0.3">
      <c r="A187">
        <v>216</v>
      </c>
      <c r="B187" s="1">
        <f>M186</f>
        <v>3.8837091587566458E-2</v>
      </c>
      <c r="C187">
        <f t="shared" si="46"/>
        <v>3.8837091587566458E-2</v>
      </c>
      <c r="D187" t="s">
        <v>36</v>
      </c>
      <c r="E187" t="s">
        <v>21</v>
      </c>
      <c r="F187">
        <v>1</v>
      </c>
      <c r="G187">
        <f t="shared" si="51"/>
        <v>160</v>
      </c>
      <c r="I187">
        <v>2150</v>
      </c>
      <c r="J187" t="s">
        <v>31</v>
      </c>
      <c r="K187" s="1">
        <v>999</v>
      </c>
      <c r="L187" cm="1">
        <f t="array" ref="L187">STOWA2024_JAARROND_T(A187*60,K187,I187,J187,"")</f>
        <v>2.7540645080794896E+16</v>
      </c>
      <c r="M187">
        <f>1/L187</f>
        <v>3.6309970121118792E-17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M187"/>
  <sheetViews>
    <sheetView workbookViewId="0">
      <selection activeCell="K32" sqref="K32"/>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723.16696879828373</v>
      </c>
      <c r="C2">
        <f>B2</f>
        <v>723.16696879828373</v>
      </c>
      <c r="D2" t="s">
        <v>36</v>
      </c>
      <c r="E2" t="s">
        <v>19</v>
      </c>
      <c r="F2">
        <v>1</v>
      </c>
      <c r="G2">
        <v>10</v>
      </c>
      <c r="I2">
        <v>2150</v>
      </c>
      <c r="J2" t="s">
        <v>31</v>
      </c>
      <c r="K2" s="1">
        <v>12.5</v>
      </c>
      <c r="L2" cm="1">
        <f t="array" ref="L2">STOWA2024_NDJF_T(A2*60,K2,I2,J2,"")</f>
        <v>0.13636925474501688</v>
      </c>
      <c r="M2">
        <f>1/L2</f>
        <v>7.3330312017162464</v>
      </c>
    </row>
    <row r="3" spans="1:13" x14ac:dyDescent="0.3">
      <c r="A3">
        <v>12</v>
      </c>
      <c r="B3">
        <f t="shared" ref="B3:B7" si="0">M2-M3</f>
        <v>3.8741443379896681</v>
      </c>
      <c r="C3">
        <f t="shared" ref="C3:C32" si="1">B3</f>
        <v>3.8741443379896681</v>
      </c>
      <c r="D3" t="s">
        <v>36</v>
      </c>
      <c r="E3" t="s">
        <v>19</v>
      </c>
      <c r="F3">
        <v>1</v>
      </c>
      <c r="G3">
        <f t="shared" ref="G3:G7" si="2">G2+5</f>
        <v>15</v>
      </c>
      <c r="I3">
        <v>2150</v>
      </c>
      <c r="J3" t="s">
        <v>31</v>
      </c>
      <c r="K3">
        <f t="shared" ref="K3:K7" si="3">AVERAGE(G3:G4)</f>
        <v>17.5</v>
      </c>
      <c r="L3" cm="1">
        <f t="array" ref="L3">STOWA2024_NDJF_T(A3*60,K3,I3,J3,"")</f>
        <v>0.28911035237579513</v>
      </c>
      <c r="M3">
        <f t="shared" ref="M3:M7" si="4">1/L3</f>
        <v>3.4588868637265784</v>
      </c>
    </row>
    <row r="4" spans="1:13" x14ac:dyDescent="0.3">
      <c r="A4">
        <v>12</v>
      </c>
      <c r="B4">
        <f t="shared" si="0"/>
        <v>1.8005477721877672</v>
      </c>
      <c r="C4">
        <f t="shared" si="1"/>
        <v>1.8005477721877672</v>
      </c>
      <c r="D4" t="s">
        <v>36</v>
      </c>
      <c r="E4" t="s">
        <v>19</v>
      </c>
      <c r="F4">
        <v>1</v>
      </c>
      <c r="G4">
        <f t="shared" si="2"/>
        <v>20</v>
      </c>
      <c r="I4">
        <v>2150</v>
      </c>
      <c r="J4" t="s">
        <v>31</v>
      </c>
      <c r="K4">
        <f t="shared" si="3"/>
        <v>22.5</v>
      </c>
      <c r="L4" cm="1">
        <f t="array" ref="L4">STOWA2024_NDJF_T(A4*60,K4,I4,J4,"")</f>
        <v>0.60301298154412852</v>
      </c>
      <c r="M4">
        <f t="shared" si="4"/>
        <v>1.6583390915388112</v>
      </c>
    </row>
    <row r="5" spans="1:13" x14ac:dyDescent="0.3">
      <c r="A5">
        <v>12</v>
      </c>
      <c r="B5">
        <f t="shared" si="0"/>
        <v>0.85071245316341326</v>
      </c>
      <c r="C5">
        <f t="shared" si="1"/>
        <v>0.85071245316341326</v>
      </c>
      <c r="D5" t="s">
        <v>36</v>
      </c>
      <c r="E5" t="s">
        <v>19</v>
      </c>
      <c r="F5">
        <v>1</v>
      </c>
      <c r="G5">
        <f t="shared" si="2"/>
        <v>25</v>
      </c>
      <c r="I5">
        <v>2150</v>
      </c>
      <c r="J5" t="s">
        <v>31</v>
      </c>
      <c r="K5">
        <f t="shared" si="3"/>
        <v>27.5</v>
      </c>
      <c r="L5" cm="1">
        <f t="array" ref="L5">STOWA2024_NDJF_T(A5*60,K5,I5,J5,"")</f>
        <v>1.2381959094509012</v>
      </c>
      <c r="M5">
        <f t="shared" si="4"/>
        <v>0.80762663837539794</v>
      </c>
    </row>
    <row r="6" spans="1:13" x14ac:dyDescent="0.3">
      <c r="A6">
        <v>12</v>
      </c>
      <c r="B6">
        <f t="shared" si="0"/>
        <v>0.40835920070710574</v>
      </c>
      <c r="C6">
        <f t="shared" si="1"/>
        <v>0.40835920070710574</v>
      </c>
      <c r="D6" t="s">
        <v>36</v>
      </c>
      <c r="E6" t="s">
        <v>19</v>
      </c>
      <c r="F6">
        <v>1</v>
      </c>
      <c r="G6">
        <f t="shared" si="2"/>
        <v>30</v>
      </c>
      <c r="I6">
        <v>2150</v>
      </c>
      <c r="J6" t="s">
        <v>31</v>
      </c>
      <c r="K6">
        <f t="shared" si="3"/>
        <v>32.5</v>
      </c>
      <c r="L6" cm="1">
        <f t="array" ref="L6">STOWA2024_NDJF_T(A6*60,K6,I6,J6,"")</f>
        <v>2.5045869150761826</v>
      </c>
      <c r="M6">
        <f t="shared" si="4"/>
        <v>0.3992674376682922</v>
      </c>
    </row>
    <row r="7" spans="1:13" x14ac:dyDescent="0.3">
      <c r="A7">
        <v>12</v>
      </c>
      <c r="B7">
        <f t="shared" si="0"/>
        <v>0.19901449512802061</v>
      </c>
      <c r="C7">
        <f t="shared" si="1"/>
        <v>0.19901449512802061</v>
      </c>
      <c r="D7" t="s">
        <v>36</v>
      </c>
      <c r="E7" t="s">
        <v>19</v>
      </c>
      <c r="F7">
        <v>1</v>
      </c>
      <c r="G7">
        <f t="shared" si="2"/>
        <v>35</v>
      </c>
      <c r="I7">
        <v>2150</v>
      </c>
      <c r="J7" t="s">
        <v>31</v>
      </c>
      <c r="K7">
        <f t="shared" si="3"/>
        <v>37.5</v>
      </c>
      <c r="L7" cm="1">
        <f t="array" ref="L7">STOWA2024_NDJF_T(A7*60,K7,I7,J7,"")</f>
        <v>4.9936844238825424</v>
      </c>
      <c r="M7">
        <f t="shared" si="4"/>
        <v>0.20025294254027159</v>
      </c>
    </row>
    <row r="8" spans="1:13" x14ac:dyDescent="0.3">
      <c r="A8">
        <v>12</v>
      </c>
      <c r="B8">
        <f>M7-M8</f>
        <v>9.8422313076648893E-2</v>
      </c>
      <c r="C8">
        <f t="shared" si="1"/>
        <v>9.8422313076648893E-2</v>
      </c>
      <c r="D8" t="s">
        <v>36</v>
      </c>
      <c r="E8" t="s">
        <v>19</v>
      </c>
      <c r="F8">
        <v>1</v>
      </c>
      <c r="G8">
        <f>G7+5</f>
        <v>40</v>
      </c>
      <c r="I8">
        <v>2150</v>
      </c>
      <c r="J8" t="s">
        <v>31</v>
      </c>
      <c r="K8">
        <f>AVERAGE(G8:G9)</f>
        <v>42.5</v>
      </c>
      <c r="L8" cm="1">
        <f t="array" ref="L8">STOWA2024_NDJF_T(A8*60,K8,I8,J8,"")</f>
        <v>9.8202280126062984</v>
      </c>
      <c r="M8">
        <f>1/L8</f>
        <v>0.1018306294636227</v>
      </c>
    </row>
    <row r="9" spans="1:13" x14ac:dyDescent="0.3">
      <c r="A9">
        <v>12</v>
      </c>
      <c r="B9">
        <f t="shared" ref="B9:B31" si="5">M8-M9</f>
        <v>4.935828861477716E-2</v>
      </c>
      <c r="C9">
        <f t="shared" si="1"/>
        <v>4.935828861477716E-2</v>
      </c>
      <c r="D9" t="s">
        <v>36</v>
      </c>
      <c r="E9" t="s">
        <v>19</v>
      </c>
      <c r="F9">
        <v>1</v>
      </c>
      <c r="G9">
        <f t="shared" ref="G9:G32" si="6">G8+5</f>
        <v>45</v>
      </c>
      <c r="I9">
        <v>2150</v>
      </c>
      <c r="J9" t="s">
        <v>31</v>
      </c>
      <c r="K9">
        <f t="shared" ref="K9:K31" si="7">AVERAGE(G9:G10)</f>
        <v>47.5</v>
      </c>
      <c r="L9" cm="1">
        <f t="array" ref="L9">STOWA2024_NDJF_T(A9*60,K9,I9,J9,"")</f>
        <v>19.057659403468396</v>
      </c>
      <c r="M9">
        <f t="shared" ref="M9:M31" si="8">1/L9</f>
        <v>5.2472340848845542E-2</v>
      </c>
    </row>
    <row r="10" spans="1:13" x14ac:dyDescent="0.3">
      <c r="A10">
        <v>12</v>
      </c>
      <c r="B10">
        <f t="shared" si="5"/>
        <v>2.5085989497048284E-2</v>
      </c>
      <c r="C10">
        <f t="shared" si="1"/>
        <v>2.5085989497048284E-2</v>
      </c>
      <c r="D10" t="s">
        <v>36</v>
      </c>
      <c r="E10" t="s">
        <v>19</v>
      </c>
      <c r="F10">
        <v>1</v>
      </c>
      <c r="G10">
        <f t="shared" si="6"/>
        <v>50</v>
      </c>
      <c r="I10">
        <v>2150</v>
      </c>
      <c r="J10" t="s">
        <v>31</v>
      </c>
      <c r="K10">
        <f t="shared" si="7"/>
        <v>52.5</v>
      </c>
      <c r="L10" cm="1">
        <f t="array" ref="L10">STOWA2024_NDJF_T(A10*60,K10,I10,J10,"")</f>
        <v>36.514539200723938</v>
      </c>
      <c r="M10">
        <f t="shared" si="8"/>
        <v>2.7386351351797258E-2</v>
      </c>
    </row>
    <row r="11" spans="1:13" x14ac:dyDescent="0.3">
      <c r="A11">
        <v>12</v>
      </c>
      <c r="B11">
        <f t="shared" si="5"/>
        <v>1.2916341572069065E-2</v>
      </c>
      <c r="C11">
        <f t="shared" si="1"/>
        <v>1.2916341572069065E-2</v>
      </c>
      <c r="D11" t="s">
        <v>36</v>
      </c>
      <c r="E11" t="s">
        <v>19</v>
      </c>
      <c r="F11">
        <v>1</v>
      </c>
      <c r="G11">
        <f t="shared" si="6"/>
        <v>55</v>
      </c>
      <c r="I11">
        <v>2150</v>
      </c>
      <c r="J11" t="s">
        <v>31</v>
      </c>
      <c r="K11">
        <f t="shared" si="7"/>
        <v>57.5</v>
      </c>
      <c r="L11" cm="1">
        <f t="array" ref="L11">STOWA2024_NDJF_T(A11*60,K11,I11,J11,"")</f>
        <v>69.108453637740681</v>
      </c>
      <c r="M11">
        <f t="shared" si="8"/>
        <v>1.4470009779728192E-2</v>
      </c>
    </row>
    <row r="12" spans="1:13" x14ac:dyDescent="0.3">
      <c r="A12">
        <v>12</v>
      </c>
      <c r="B12">
        <f t="shared" si="5"/>
        <v>6.7337907215417837E-3</v>
      </c>
      <c r="C12">
        <f t="shared" si="1"/>
        <v>6.7337907215417837E-3</v>
      </c>
      <c r="D12" t="s">
        <v>36</v>
      </c>
      <c r="E12" t="s">
        <v>19</v>
      </c>
      <c r="F12">
        <v>1</v>
      </c>
      <c r="G12">
        <f t="shared" si="6"/>
        <v>60</v>
      </c>
      <c r="I12">
        <v>2150</v>
      </c>
      <c r="J12" t="s">
        <v>31</v>
      </c>
      <c r="K12">
        <f t="shared" si="7"/>
        <v>62.5</v>
      </c>
      <c r="L12" cm="1">
        <f t="array" ref="L12">STOWA2024_NDJF_T(A12*60,K12,I12,J12,"")</f>
        <v>129.26211014433562</v>
      </c>
      <c r="M12">
        <f t="shared" si="8"/>
        <v>7.7362190581864087E-3</v>
      </c>
    </row>
    <row r="13" spans="1:13" x14ac:dyDescent="0.3">
      <c r="A13">
        <v>12</v>
      </c>
      <c r="B13">
        <f t="shared" si="5"/>
        <v>3.55268007325553E-3</v>
      </c>
      <c r="C13">
        <f t="shared" si="1"/>
        <v>3.55268007325553E-3</v>
      </c>
      <c r="D13" t="s">
        <v>36</v>
      </c>
      <c r="E13" t="s">
        <v>19</v>
      </c>
      <c r="F13">
        <v>1</v>
      </c>
      <c r="G13">
        <f t="shared" si="6"/>
        <v>65</v>
      </c>
      <c r="I13">
        <v>2150</v>
      </c>
      <c r="J13" t="s">
        <v>31</v>
      </c>
      <c r="K13">
        <f t="shared" si="7"/>
        <v>67.5</v>
      </c>
      <c r="L13" cm="1">
        <f t="array" ref="L13">STOWA2024_NDJF_T(A13*60,K13,I13,J13,"")</f>
        <v>239.03207394552874</v>
      </c>
      <c r="M13">
        <f t="shared" si="8"/>
        <v>4.1835389849308787E-3</v>
      </c>
    </row>
    <row r="14" spans="1:13" x14ac:dyDescent="0.3">
      <c r="A14">
        <v>12</v>
      </c>
      <c r="B14">
        <f t="shared" si="5"/>
        <v>1.8962477772045735E-3</v>
      </c>
      <c r="C14">
        <f t="shared" si="1"/>
        <v>1.8962477772045735E-3</v>
      </c>
      <c r="D14" t="s">
        <v>36</v>
      </c>
      <c r="E14" t="s">
        <v>19</v>
      </c>
      <c r="F14">
        <v>1</v>
      </c>
      <c r="G14">
        <f t="shared" si="6"/>
        <v>70</v>
      </c>
      <c r="I14">
        <v>2150</v>
      </c>
      <c r="J14" t="s">
        <v>31</v>
      </c>
      <c r="K14">
        <f t="shared" si="7"/>
        <v>72.5</v>
      </c>
      <c r="L14" cm="1">
        <f t="array" ref="L14">STOWA2024_NDJF_T(A14*60,K14,I14,J14,"")</f>
        <v>437.19837536299349</v>
      </c>
      <c r="M14">
        <f t="shared" si="8"/>
        <v>2.2872912077263052E-3</v>
      </c>
    </row>
    <row r="15" spans="1:13" x14ac:dyDescent="0.3">
      <c r="A15">
        <v>12</v>
      </c>
      <c r="B15">
        <f t="shared" si="5"/>
        <v>1.0234223845579935E-3</v>
      </c>
      <c r="C15">
        <f t="shared" si="1"/>
        <v>1.0234223845579935E-3</v>
      </c>
      <c r="D15" t="s">
        <v>36</v>
      </c>
      <c r="E15" t="s">
        <v>19</v>
      </c>
      <c r="F15">
        <v>1</v>
      </c>
      <c r="G15">
        <f t="shared" si="6"/>
        <v>75</v>
      </c>
      <c r="I15">
        <v>2150</v>
      </c>
      <c r="J15" t="s">
        <v>31</v>
      </c>
      <c r="K15">
        <f t="shared" si="7"/>
        <v>77.5</v>
      </c>
      <c r="L15" cm="1">
        <f t="array" ref="L15">STOWA2024_NDJF_T(A15*60,K15,I15,J15,"")</f>
        <v>791.22135277707389</v>
      </c>
      <c r="M15">
        <f t="shared" si="8"/>
        <v>1.2638688231683117E-3</v>
      </c>
    </row>
    <row r="16" spans="1:13" x14ac:dyDescent="0.3">
      <c r="A16">
        <v>12</v>
      </c>
      <c r="B16">
        <f t="shared" si="5"/>
        <v>5.5832084161067564E-4</v>
      </c>
      <c r="C16">
        <f t="shared" si="1"/>
        <v>5.5832084161067564E-4</v>
      </c>
      <c r="D16" t="s">
        <v>36</v>
      </c>
      <c r="E16" t="s">
        <v>19</v>
      </c>
      <c r="F16">
        <v>1</v>
      </c>
      <c r="G16">
        <f t="shared" si="6"/>
        <v>80</v>
      </c>
      <c r="I16">
        <v>2150</v>
      </c>
      <c r="J16" t="s">
        <v>31</v>
      </c>
      <c r="K16">
        <f t="shared" si="7"/>
        <v>82.5</v>
      </c>
      <c r="L16" cm="1">
        <f t="array" ref="L16">STOWA2024_NDJF_T(A16*60,K16,I16,J16,"")</f>
        <v>1417.3380494864475</v>
      </c>
      <c r="M16">
        <f t="shared" si="8"/>
        <v>7.0554798155763611E-4</v>
      </c>
    </row>
    <row r="17" spans="1:13" x14ac:dyDescent="0.3">
      <c r="A17">
        <v>12</v>
      </c>
      <c r="B17">
        <f t="shared" si="5"/>
        <v>3.0776672835954998E-4</v>
      </c>
      <c r="C17">
        <f t="shared" si="1"/>
        <v>3.0776672835954998E-4</v>
      </c>
      <c r="D17" t="s">
        <v>36</v>
      </c>
      <c r="E17" t="s">
        <v>19</v>
      </c>
      <c r="F17">
        <v>1</v>
      </c>
      <c r="G17">
        <f t="shared" si="6"/>
        <v>85</v>
      </c>
      <c r="I17">
        <v>2150</v>
      </c>
      <c r="J17" t="s">
        <v>31</v>
      </c>
      <c r="K17">
        <f t="shared" si="7"/>
        <v>87.5</v>
      </c>
      <c r="L17" cm="1">
        <f t="array" ref="L17">STOWA2024_NDJF_T(A17*60,K17,I17,J17,"")</f>
        <v>2513.944515887033</v>
      </c>
      <c r="M17">
        <f t="shared" si="8"/>
        <v>3.9778125319808613E-4</v>
      </c>
    </row>
    <row r="18" spans="1:13" x14ac:dyDescent="0.3">
      <c r="A18">
        <v>12</v>
      </c>
      <c r="B18">
        <f t="shared" si="5"/>
        <v>1.7136270238712634E-4</v>
      </c>
      <c r="C18">
        <f t="shared" si="1"/>
        <v>1.7136270238712634E-4</v>
      </c>
      <c r="D18" t="s">
        <v>36</v>
      </c>
      <c r="E18" t="s">
        <v>19</v>
      </c>
      <c r="F18">
        <v>1</v>
      </c>
      <c r="G18">
        <f t="shared" si="6"/>
        <v>90</v>
      </c>
      <c r="I18">
        <v>2150</v>
      </c>
      <c r="J18" t="s">
        <v>31</v>
      </c>
      <c r="K18">
        <f t="shared" si="7"/>
        <v>92.5</v>
      </c>
      <c r="L18" cm="1">
        <f t="array" ref="L18">STOWA2024_NDJF_T(A18*60,K18,I18,J18,"")</f>
        <v>4416.599242501622</v>
      </c>
      <c r="M18">
        <f t="shared" si="8"/>
        <v>2.2641855081095979E-4</v>
      </c>
    </row>
    <row r="19" spans="1:13" x14ac:dyDescent="0.3">
      <c r="A19">
        <v>12</v>
      </c>
      <c r="B19">
        <f t="shared" si="5"/>
        <v>9.6343673578275278E-5</v>
      </c>
      <c r="C19">
        <f t="shared" si="1"/>
        <v>9.6343673578275278E-5</v>
      </c>
      <c r="D19" t="s">
        <v>36</v>
      </c>
      <c r="E19" t="s">
        <v>19</v>
      </c>
      <c r="F19">
        <v>1</v>
      </c>
      <c r="G19">
        <f t="shared" si="6"/>
        <v>95</v>
      </c>
      <c r="I19">
        <v>2150</v>
      </c>
      <c r="J19" t="s">
        <v>31</v>
      </c>
      <c r="K19">
        <f t="shared" si="7"/>
        <v>97.5</v>
      </c>
      <c r="L19" cm="1">
        <f t="array" ref="L19">STOWA2024_NDJF_T(A19*60,K19,I19,J19,"")</f>
        <v>7687.8796372888319</v>
      </c>
      <c r="M19">
        <f t="shared" si="8"/>
        <v>1.3007487723268451E-4</v>
      </c>
    </row>
    <row r="20" spans="1:13" x14ac:dyDescent="0.3">
      <c r="A20">
        <v>12</v>
      </c>
      <c r="B20">
        <f t="shared" si="5"/>
        <v>5.467792517232111E-5</v>
      </c>
      <c r="C20">
        <f t="shared" si="1"/>
        <v>5.467792517232111E-5</v>
      </c>
      <c r="D20" t="s">
        <v>36</v>
      </c>
      <c r="E20" t="s">
        <v>19</v>
      </c>
      <c r="F20">
        <v>1</v>
      </c>
      <c r="G20">
        <f t="shared" si="6"/>
        <v>100</v>
      </c>
      <c r="I20">
        <v>2150</v>
      </c>
      <c r="J20" t="s">
        <v>31</v>
      </c>
      <c r="K20">
        <f t="shared" si="7"/>
        <v>102.5</v>
      </c>
      <c r="L20" cm="1">
        <f t="array" ref="L20">STOWA2024_NDJF_T(A20*60,K20,I20,J20,"")</f>
        <v>13263.135613219378</v>
      </c>
      <c r="M20">
        <f t="shared" si="8"/>
        <v>7.5396952060363402E-5</v>
      </c>
    </row>
    <row r="21" spans="1:13" x14ac:dyDescent="0.3">
      <c r="A21">
        <v>12</v>
      </c>
      <c r="B21">
        <f t="shared" si="5"/>
        <v>3.1313011361966933E-5</v>
      </c>
      <c r="C21">
        <f t="shared" si="1"/>
        <v>3.1313011361966933E-5</v>
      </c>
      <c r="D21" t="s">
        <v>36</v>
      </c>
      <c r="E21" t="s">
        <v>19</v>
      </c>
      <c r="F21">
        <v>1</v>
      </c>
      <c r="G21">
        <f t="shared" si="6"/>
        <v>105</v>
      </c>
      <c r="I21">
        <v>2150</v>
      </c>
      <c r="J21" t="s">
        <v>31</v>
      </c>
      <c r="K21">
        <f t="shared" si="7"/>
        <v>107.5</v>
      </c>
      <c r="L21" cm="1">
        <f t="array" ref="L21">STOWA2024_NDJF_T(A21*60,K21,I21,J21,"")</f>
        <v>22683.997486558059</v>
      </c>
      <c r="M21">
        <f t="shared" si="8"/>
        <v>4.4083940698396469E-5</v>
      </c>
    </row>
    <row r="22" spans="1:13" x14ac:dyDescent="0.3">
      <c r="A22">
        <v>12</v>
      </c>
      <c r="B22">
        <f t="shared" si="5"/>
        <v>1.8091320369720807E-5</v>
      </c>
      <c r="C22">
        <f t="shared" si="1"/>
        <v>1.8091320369720807E-5</v>
      </c>
      <c r="D22" t="s">
        <v>36</v>
      </c>
      <c r="E22" t="s">
        <v>19</v>
      </c>
      <c r="F22">
        <v>1</v>
      </c>
      <c r="G22">
        <f t="shared" si="6"/>
        <v>110</v>
      </c>
      <c r="I22">
        <v>2150</v>
      </c>
      <c r="J22" t="s">
        <v>31</v>
      </c>
      <c r="K22">
        <f t="shared" si="7"/>
        <v>112.5</v>
      </c>
      <c r="L22" cm="1">
        <f t="array" ref="L22">STOWA2024_NDJF_T(A22*60,K22,I22,J22,"")</f>
        <v>38472.458234492689</v>
      </c>
      <c r="M22">
        <f t="shared" si="8"/>
        <v>2.5992620328675662E-5</v>
      </c>
    </row>
    <row r="23" spans="1:13" x14ac:dyDescent="0.3">
      <c r="A23">
        <v>12</v>
      </c>
      <c r="B23">
        <f t="shared" si="5"/>
        <v>1.0541990035201616E-5</v>
      </c>
      <c r="C23">
        <f t="shared" si="1"/>
        <v>1.0541990035201616E-5</v>
      </c>
      <c r="D23" t="s">
        <v>36</v>
      </c>
      <c r="E23" t="s">
        <v>19</v>
      </c>
      <c r="F23">
        <v>1</v>
      </c>
      <c r="G23">
        <f t="shared" si="6"/>
        <v>115</v>
      </c>
      <c r="I23">
        <v>2150</v>
      </c>
      <c r="J23" t="s">
        <v>31</v>
      </c>
      <c r="K23">
        <f t="shared" si="7"/>
        <v>117.5</v>
      </c>
      <c r="L23" cm="1">
        <f t="array" ref="L23">STOWA2024_NDJF_T(A23*60,K23,I23,J23,"")</f>
        <v>64722.278703566844</v>
      </c>
      <c r="M23">
        <f t="shared" si="8"/>
        <v>1.5450630293474046E-5</v>
      </c>
    </row>
    <row r="24" spans="1:13" x14ac:dyDescent="0.3">
      <c r="A24">
        <v>12</v>
      </c>
      <c r="B24">
        <f t="shared" si="5"/>
        <v>6.1937099281962178E-6</v>
      </c>
      <c r="C24">
        <f t="shared" si="1"/>
        <v>6.1937099281962178E-6</v>
      </c>
      <c r="D24" t="s">
        <v>36</v>
      </c>
      <c r="E24" t="s">
        <v>19</v>
      </c>
      <c r="F24">
        <v>1</v>
      </c>
      <c r="G24">
        <f t="shared" si="6"/>
        <v>120</v>
      </c>
      <c r="I24">
        <v>2150</v>
      </c>
      <c r="J24" t="s">
        <v>31</v>
      </c>
      <c r="K24">
        <f t="shared" si="7"/>
        <v>122.5</v>
      </c>
      <c r="L24" cm="1">
        <f t="array" ref="L24">STOWA2024_NDJF_T(A24*60,K24,I24,J24,"")</f>
        <v>108027.28775230066</v>
      </c>
      <c r="M24">
        <f t="shared" si="8"/>
        <v>9.256920365277828E-6</v>
      </c>
    </row>
    <row r="25" spans="1:13" x14ac:dyDescent="0.3">
      <c r="A25">
        <v>12</v>
      </c>
      <c r="B25">
        <f t="shared" si="5"/>
        <v>3.6681917019141418E-6</v>
      </c>
      <c r="C25">
        <f t="shared" si="1"/>
        <v>3.6681917019141418E-6</v>
      </c>
      <c r="D25" t="s">
        <v>36</v>
      </c>
      <c r="E25" t="s">
        <v>19</v>
      </c>
      <c r="F25">
        <v>1</v>
      </c>
      <c r="G25">
        <f t="shared" si="6"/>
        <v>125</v>
      </c>
      <c r="I25">
        <v>2150</v>
      </c>
      <c r="J25" t="s">
        <v>31</v>
      </c>
      <c r="K25">
        <f t="shared" si="7"/>
        <v>127.5</v>
      </c>
      <c r="L25" cm="1">
        <f t="array" ref="L25">STOWA2024_NDJF_T(A25*60,K25,I25,J25,"")</f>
        <v>178931.57106649195</v>
      </c>
      <c r="M25">
        <f t="shared" si="8"/>
        <v>5.5887286633636862E-6</v>
      </c>
    </row>
    <row r="26" spans="1:13" x14ac:dyDescent="0.3">
      <c r="A26">
        <v>12</v>
      </c>
      <c r="B26">
        <f t="shared" si="5"/>
        <v>2.189508031540695E-6</v>
      </c>
      <c r="C26">
        <f t="shared" si="1"/>
        <v>2.189508031540695E-6</v>
      </c>
      <c r="D26" t="s">
        <v>36</v>
      </c>
      <c r="E26" t="s">
        <v>19</v>
      </c>
      <c r="F26">
        <v>1</v>
      </c>
      <c r="G26">
        <f t="shared" si="6"/>
        <v>130</v>
      </c>
      <c r="I26">
        <v>2150</v>
      </c>
      <c r="J26" t="s">
        <v>31</v>
      </c>
      <c r="K26">
        <f t="shared" si="7"/>
        <v>132.5</v>
      </c>
      <c r="L26" cm="1">
        <f t="array" ref="L26">STOWA2024_NDJF_T(A26*60,K26,I26,J26,"")</f>
        <v>294185.0819091149</v>
      </c>
      <c r="M26">
        <f t="shared" si="8"/>
        <v>3.3992206318229912E-6</v>
      </c>
    </row>
    <row r="27" spans="1:13" x14ac:dyDescent="0.3">
      <c r="A27">
        <v>12</v>
      </c>
      <c r="B27">
        <f t="shared" si="5"/>
        <v>1.3167622781236046E-6</v>
      </c>
      <c r="C27">
        <f t="shared" si="1"/>
        <v>1.3167622781236046E-6</v>
      </c>
      <c r="D27" t="s">
        <v>36</v>
      </c>
      <c r="E27" t="s">
        <v>19</v>
      </c>
      <c r="F27">
        <v>1</v>
      </c>
      <c r="G27">
        <f t="shared" si="6"/>
        <v>135</v>
      </c>
      <c r="I27">
        <v>2150</v>
      </c>
      <c r="J27" t="s">
        <v>31</v>
      </c>
      <c r="K27">
        <f t="shared" si="7"/>
        <v>137.5</v>
      </c>
      <c r="L27" cm="1">
        <f t="array" ref="L27">STOWA2024_NDJF_T(A27*60,K27,I27,J27,"")</f>
        <v>480201.68001129449</v>
      </c>
      <c r="M27">
        <f t="shared" si="8"/>
        <v>2.0824583536993866E-6</v>
      </c>
    </row>
    <row r="28" spans="1:13" x14ac:dyDescent="0.3">
      <c r="A28">
        <v>12</v>
      </c>
      <c r="B28">
        <f t="shared" si="5"/>
        <v>7.977207420053205E-7</v>
      </c>
      <c r="C28">
        <f t="shared" si="1"/>
        <v>7.977207420053205E-7</v>
      </c>
      <c r="D28" t="s">
        <v>36</v>
      </c>
      <c r="E28" t="s">
        <v>19</v>
      </c>
      <c r="F28">
        <v>1</v>
      </c>
      <c r="G28">
        <f t="shared" si="6"/>
        <v>140</v>
      </c>
      <c r="I28">
        <v>2150</v>
      </c>
      <c r="J28" t="s">
        <v>31</v>
      </c>
      <c r="K28">
        <f t="shared" si="7"/>
        <v>142.5</v>
      </c>
      <c r="L28" cm="1">
        <f t="array" ref="L28">STOWA2024_NDJF_T(A28*60,K28,I28,J28,"")</f>
        <v>778369.05442613398</v>
      </c>
      <c r="M28">
        <f t="shared" si="8"/>
        <v>1.2847376116940661E-6</v>
      </c>
    </row>
    <row r="29" spans="1:13" x14ac:dyDescent="0.3">
      <c r="A29">
        <v>12</v>
      </c>
      <c r="B29">
        <f t="shared" si="5"/>
        <v>4.867282650074365E-7</v>
      </c>
      <c r="C29">
        <f t="shared" si="1"/>
        <v>4.867282650074365E-7</v>
      </c>
      <c r="D29" t="s">
        <v>36</v>
      </c>
      <c r="E29" t="s">
        <v>19</v>
      </c>
      <c r="F29">
        <v>1</v>
      </c>
      <c r="G29">
        <f t="shared" si="6"/>
        <v>145</v>
      </c>
      <c r="I29">
        <v>2150</v>
      </c>
      <c r="J29" t="s">
        <v>31</v>
      </c>
      <c r="K29">
        <f t="shared" si="7"/>
        <v>147.5</v>
      </c>
      <c r="L29" cm="1">
        <f t="array" ref="L29">STOWA2024_NDJF_T(A29*60,K29,I29,J29,"")</f>
        <v>1253118.1547585183</v>
      </c>
      <c r="M29">
        <f t="shared" si="8"/>
        <v>7.9800934668662962E-7</v>
      </c>
    </row>
    <row r="30" spans="1:13" x14ac:dyDescent="0.3">
      <c r="A30">
        <v>12</v>
      </c>
      <c r="B30">
        <f t="shared" si="5"/>
        <v>2.9903892951390938E-7</v>
      </c>
      <c r="C30">
        <f t="shared" si="1"/>
        <v>2.9903892951390938E-7</v>
      </c>
      <c r="D30" t="s">
        <v>36</v>
      </c>
      <c r="E30" t="s">
        <v>19</v>
      </c>
      <c r="F30">
        <v>1</v>
      </c>
      <c r="G30">
        <f t="shared" si="6"/>
        <v>150</v>
      </c>
      <c r="I30">
        <v>2150</v>
      </c>
      <c r="J30" t="s">
        <v>31</v>
      </c>
      <c r="K30">
        <f t="shared" si="7"/>
        <v>152.5</v>
      </c>
      <c r="L30" cm="1">
        <f t="array" ref="L30">STOWA2024_NDJF_T(A30*60,K30,I30,J30,"")</f>
        <v>2004126.8291339339</v>
      </c>
      <c r="M30">
        <f t="shared" si="8"/>
        <v>4.9897041717272024E-7</v>
      </c>
    </row>
    <row r="31" spans="1:13" x14ac:dyDescent="0.3">
      <c r="A31">
        <v>12</v>
      </c>
      <c r="B31">
        <f t="shared" si="5"/>
        <v>1.849657303241752E-7</v>
      </c>
      <c r="C31">
        <f t="shared" si="1"/>
        <v>1.849657303241752E-7</v>
      </c>
      <c r="D31" t="s">
        <v>36</v>
      </c>
      <c r="E31" t="s">
        <v>19</v>
      </c>
      <c r="F31">
        <v>1</v>
      </c>
      <c r="G31">
        <f t="shared" si="6"/>
        <v>155</v>
      </c>
      <c r="I31">
        <v>2150</v>
      </c>
      <c r="J31" t="s">
        <v>31</v>
      </c>
      <c r="K31">
        <f t="shared" si="7"/>
        <v>157.5</v>
      </c>
      <c r="L31" cm="1">
        <f t="array" ref="L31">STOWA2024_NDJF_T(A31*60,K31,I31,J31,"")</f>
        <v>3184665.8406163645</v>
      </c>
      <c r="M31">
        <f t="shared" si="8"/>
        <v>3.1400468684854504E-7</v>
      </c>
    </row>
    <row r="32" spans="1:13" x14ac:dyDescent="0.3">
      <c r="A32">
        <v>12</v>
      </c>
      <c r="B32" s="1">
        <f>M31</f>
        <v>3.1400468684854504E-7</v>
      </c>
      <c r="C32">
        <f t="shared" si="1"/>
        <v>3.1400468684854504E-7</v>
      </c>
      <c r="D32" t="s">
        <v>36</v>
      </c>
      <c r="E32" t="s">
        <v>19</v>
      </c>
      <c r="F32">
        <v>1</v>
      </c>
      <c r="G32">
        <f t="shared" si="6"/>
        <v>160</v>
      </c>
      <c r="I32">
        <v>2150</v>
      </c>
      <c r="J32" t="s">
        <v>31</v>
      </c>
      <c r="K32" s="1">
        <v>444</v>
      </c>
      <c r="L32" cm="1">
        <f t="array" ref="L32">STOWA2024_NDJF_T(A32*60,K32,I32,J32,"")</f>
        <v>946627273320989</v>
      </c>
      <c r="M32">
        <f>1/L32</f>
        <v>1.0563819870642084E-15</v>
      </c>
    </row>
    <row r="33" spans="1:13" x14ac:dyDescent="0.3">
      <c r="A33">
        <v>24</v>
      </c>
      <c r="B33" s="1">
        <f>365.25*24/A33 - M33</f>
        <v>344.35464468485821</v>
      </c>
      <c r="C33">
        <f>B33</f>
        <v>344.35464468485821</v>
      </c>
      <c r="D33" t="s">
        <v>36</v>
      </c>
      <c r="E33" t="s">
        <v>19</v>
      </c>
      <c r="F33">
        <v>1</v>
      </c>
      <c r="G33">
        <v>10</v>
      </c>
      <c r="I33">
        <v>2150</v>
      </c>
      <c r="J33" t="s">
        <v>31</v>
      </c>
      <c r="K33" s="1">
        <v>12.5</v>
      </c>
      <c r="L33" cm="1">
        <f t="array" ref="L33">STOWA2024_NDJF_T(A33*60,K33,I33,J33,"")</f>
        <v>4.7857525508329196E-2</v>
      </c>
      <c r="M33">
        <f>1/L33</f>
        <v>20.895355315141785</v>
      </c>
    </row>
    <row r="34" spans="1:13" x14ac:dyDescent="0.3">
      <c r="A34">
        <v>24</v>
      </c>
      <c r="B34">
        <f t="shared" ref="B34:B38" si="9">M33-M34</f>
        <v>11.043066784086001</v>
      </c>
      <c r="C34">
        <f t="shared" ref="C34:C63" si="10">B34</f>
        <v>11.043066784086001</v>
      </c>
      <c r="D34" t="s">
        <v>36</v>
      </c>
      <c r="E34" t="s">
        <v>19</v>
      </c>
      <c r="F34">
        <v>1</v>
      </c>
      <c r="G34">
        <f t="shared" ref="G34:G38" si="11">G33+5</f>
        <v>15</v>
      </c>
      <c r="I34">
        <v>2150</v>
      </c>
      <c r="J34" t="s">
        <v>31</v>
      </c>
      <c r="K34">
        <f t="shared" ref="K34:K38" si="12">AVERAGE(G34:G35)</f>
        <v>17.5</v>
      </c>
      <c r="L34" cm="1">
        <f t="array" ref="L34">STOWA2024_NDJF_T(A34*60,K34,I34,J34,"")</f>
        <v>0.10149926048631858</v>
      </c>
      <c r="M34">
        <f t="shared" ref="M34:M38" si="13">1/L34</f>
        <v>9.8522885310557839</v>
      </c>
    </row>
    <row r="35" spans="1:13" x14ac:dyDescent="0.3">
      <c r="A35">
        <v>24</v>
      </c>
      <c r="B35">
        <f t="shared" si="9"/>
        <v>5.0213283386017773</v>
      </c>
      <c r="C35">
        <f t="shared" si="10"/>
        <v>5.0213283386017773</v>
      </c>
      <c r="D35" t="s">
        <v>36</v>
      </c>
      <c r="E35" t="s">
        <v>19</v>
      </c>
      <c r="F35">
        <v>1</v>
      </c>
      <c r="G35">
        <f t="shared" si="11"/>
        <v>20</v>
      </c>
      <c r="I35">
        <v>2150</v>
      </c>
      <c r="J35" t="s">
        <v>31</v>
      </c>
      <c r="K35">
        <f t="shared" si="12"/>
        <v>22.5</v>
      </c>
      <c r="L35" cm="1">
        <f t="array" ref="L35">STOWA2024_NDJF_T(A35*60,K35,I35,J35,"")</f>
        <v>0.20699818672942222</v>
      </c>
      <c r="M35">
        <f t="shared" si="13"/>
        <v>4.8309601924540067</v>
      </c>
    </row>
    <row r="36" spans="1:13" x14ac:dyDescent="0.3">
      <c r="A36">
        <v>24</v>
      </c>
      <c r="B36">
        <f t="shared" si="9"/>
        <v>2.3772559155450286</v>
      </c>
      <c r="C36">
        <f t="shared" si="10"/>
        <v>2.3772559155450286</v>
      </c>
      <c r="D36" t="s">
        <v>36</v>
      </c>
      <c r="E36" t="s">
        <v>19</v>
      </c>
      <c r="F36">
        <v>1</v>
      </c>
      <c r="G36">
        <f t="shared" si="11"/>
        <v>25</v>
      </c>
      <c r="I36">
        <v>2150</v>
      </c>
      <c r="J36" t="s">
        <v>31</v>
      </c>
      <c r="K36">
        <f t="shared" si="12"/>
        <v>27.5</v>
      </c>
      <c r="L36" cm="1">
        <f t="array" ref="L36">STOWA2024_NDJF_T(A36*60,K36,I36,J36,"")</f>
        <v>0.4075470746049874</v>
      </c>
      <c r="M36">
        <f t="shared" si="13"/>
        <v>2.4537042769089781</v>
      </c>
    </row>
    <row r="37" spans="1:13" x14ac:dyDescent="0.3">
      <c r="A37">
        <v>24</v>
      </c>
      <c r="B37">
        <f t="shared" si="9"/>
        <v>1.1669546031248885</v>
      </c>
      <c r="C37">
        <f t="shared" si="10"/>
        <v>1.1669546031248885</v>
      </c>
      <c r="D37" t="s">
        <v>36</v>
      </c>
      <c r="E37" t="s">
        <v>19</v>
      </c>
      <c r="F37">
        <v>1</v>
      </c>
      <c r="G37">
        <f t="shared" si="11"/>
        <v>30</v>
      </c>
      <c r="I37">
        <v>2150</v>
      </c>
      <c r="J37" t="s">
        <v>31</v>
      </c>
      <c r="K37">
        <f t="shared" si="12"/>
        <v>32.5</v>
      </c>
      <c r="L37" cm="1">
        <f t="array" ref="L37">STOWA2024_NDJF_T(A37*60,K37,I37,J37,"")</f>
        <v>0.77715193590000098</v>
      </c>
      <c r="M37">
        <f t="shared" si="13"/>
        <v>1.2867496737840896</v>
      </c>
    </row>
    <row r="38" spans="1:13" x14ac:dyDescent="0.3">
      <c r="A38">
        <v>24</v>
      </c>
      <c r="B38">
        <f t="shared" si="9"/>
        <v>0.5919627605446045</v>
      </c>
      <c r="C38">
        <f t="shared" si="10"/>
        <v>0.5919627605446045</v>
      </c>
      <c r="D38" t="s">
        <v>36</v>
      </c>
      <c r="E38" t="s">
        <v>19</v>
      </c>
      <c r="F38">
        <v>1</v>
      </c>
      <c r="G38">
        <f t="shared" si="11"/>
        <v>35</v>
      </c>
      <c r="I38">
        <v>2150</v>
      </c>
      <c r="J38" t="s">
        <v>31</v>
      </c>
      <c r="K38">
        <f t="shared" si="12"/>
        <v>37.5</v>
      </c>
      <c r="L38" cm="1">
        <f t="array" ref="L38">STOWA2024_NDJF_T(A38*60,K38,I38,J38,"")</f>
        <v>1.4392902067447426</v>
      </c>
      <c r="M38">
        <f t="shared" si="13"/>
        <v>0.69478691323948505</v>
      </c>
    </row>
    <row r="39" spans="1:13" x14ac:dyDescent="0.3">
      <c r="A39">
        <v>24</v>
      </c>
      <c r="B39">
        <f>M38-M39</f>
        <v>0.30960321557992387</v>
      </c>
      <c r="C39">
        <f t="shared" si="10"/>
        <v>0.30960321557992387</v>
      </c>
      <c r="D39" t="s">
        <v>36</v>
      </c>
      <c r="E39" t="s">
        <v>19</v>
      </c>
      <c r="F39">
        <v>1</v>
      </c>
      <c r="G39">
        <f>G38+5</f>
        <v>40</v>
      </c>
      <c r="I39">
        <v>2150</v>
      </c>
      <c r="J39" t="s">
        <v>31</v>
      </c>
      <c r="K39">
        <f>AVERAGE(G39:G40)</f>
        <v>42.5</v>
      </c>
      <c r="L39" cm="1">
        <f t="array" ref="L39">STOWA2024_NDJF_T(A39*60,K39,I39,J39,"")</f>
        <v>2.5961638721372755</v>
      </c>
      <c r="M39">
        <f>1/L39</f>
        <v>0.38518369765956118</v>
      </c>
    </row>
    <row r="40" spans="1:13" x14ac:dyDescent="0.3">
      <c r="A40">
        <v>24</v>
      </c>
      <c r="B40">
        <f t="shared" ref="B40:B62" si="14">M39-M40</f>
        <v>0.16638025181657759</v>
      </c>
      <c r="C40">
        <f t="shared" si="10"/>
        <v>0.16638025181657759</v>
      </c>
      <c r="D40" t="s">
        <v>36</v>
      </c>
      <c r="E40" t="s">
        <v>19</v>
      </c>
      <c r="F40">
        <v>1</v>
      </c>
      <c r="G40">
        <f t="shared" ref="G40:G63" si="15">G39+5</f>
        <v>45</v>
      </c>
      <c r="I40">
        <v>2150</v>
      </c>
      <c r="J40" t="s">
        <v>31</v>
      </c>
      <c r="K40">
        <f t="shared" ref="K40:K62" si="16">AVERAGE(G40:G41)</f>
        <v>47.5</v>
      </c>
      <c r="L40" cm="1">
        <f t="array" ref="L40">STOWA2024_NDJF_T(A40*60,K40,I40,J40,"")</f>
        <v>4.570311935204229</v>
      </c>
      <c r="M40">
        <f t="shared" ref="M40:M62" si="17">1/L40</f>
        <v>0.21880344584298358</v>
      </c>
    </row>
    <row r="41" spans="1:13" x14ac:dyDescent="0.3">
      <c r="A41">
        <v>24</v>
      </c>
      <c r="B41">
        <f t="shared" si="14"/>
        <v>9.1690517141473499E-2</v>
      </c>
      <c r="C41">
        <f t="shared" si="10"/>
        <v>9.1690517141473499E-2</v>
      </c>
      <c r="D41" t="s">
        <v>36</v>
      </c>
      <c r="E41" t="s">
        <v>19</v>
      </c>
      <c r="F41">
        <v>1</v>
      </c>
      <c r="G41">
        <f t="shared" si="15"/>
        <v>50</v>
      </c>
      <c r="I41">
        <v>2150</v>
      </c>
      <c r="J41" t="s">
        <v>31</v>
      </c>
      <c r="K41">
        <f t="shared" si="16"/>
        <v>52.5</v>
      </c>
      <c r="L41" cm="1">
        <f t="array" ref="L41">STOWA2024_NDJF_T(A41*60,K41,I41,J41,"")</f>
        <v>7.8670203748371366</v>
      </c>
      <c r="M41">
        <f t="shared" si="17"/>
        <v>0.12711292870151009</v>
      </c>
    </row>
    <row r="42" spans="1:13" x14ac:dyDescent="0.3">
      <c r="A42">
        <v>24</v>
      </c>
      <c r="B42">
        <f t="shared" si="14"/>
        <v>5.1723519094060019E-2</v>
      </c>
      <c r="C42">
        <f t="shared" si="10"/>
        <v>5.1723519094060019E-2</v>
      </c>
      <c r="D42" t="s">
        <v>36</v>
      </c>
      <c r="E42" t="s">
        <v>19</v>
      </c>
      <c r="F42">
        <v>1</v>
      </c>
      <c r="G42">
        <f t="shared" si="15"/>
        <v>55</v>
      </c>
      <c r="I42">
        <v>2150</v>
      </c>
      <c r="J42" t="s">
        <v>31</v>
      </c>
      <c r="K42">
        <f t="shared" si="16"/>
        <v>57.5</v>
      </c>
      <c r="L42" cm="1">
        <f t="array" ref="L42">STOWA2024_NDJF_T(A42*60,K42,I42,J42,"")</f>
        <v>13.26446254463278</v>
      </c>
      <c r="M42">
        <f t="shared" si="17"/>
        <v>7.5389409607450067E-2</v>
      </c>
    </row>
    <row r="43" spans="1:13" x14ac:dyDescent="0.3">
      <c r="A43">
        <v>24</v>
      </c>
      <c r="B43">
        <f t="shared" si="14"/>
        <v>2.980908720224848E-2</v>
      </c>
      <c r="C43">
        <f t="shared" si="10"/>
        <v>2.980908720224848E-2</v>
      </c>
      <c r="D43" t="s">
        <v>36</v>
      </c>
      <c r="E43" t="s">
        <v>19</v>
      </c>
      <c r="F43">
        <v>1</v>
      </c>
      <c r="G43">
        <f t="shared" si="15"/>
        <v>60</v>
      </c>
      <c r="I43">
        <v>2150</v>
      </c>
      <c r="J43" t="s">
        <v>31</v>
      </c>
      <c r="K43">
        <f t="shared" si="16"/>
        <v>62.5</v>
      </c>
      <c r="L43" cm="1">
        <f t="array" ref="L43">STOWA2024_NDJF_T(A43*60,K43,I43,J43,"")</f>
        <v>21.939291940723106</v>
      </c>
      <c r="M43">
        <f t="shared" si="17"/>
        <v>4.5580322405201587E-2</v>
      </c>
    </row>
    <row r="44" spans="1:13" x14ac:dyDescent="0.3">
      <c r="A44">
        <v>24</v>
      </c>
      <c r="B44">
        <f t="shared" si="14"/>
        <v>1.7527283037105896E-2</v>
      </c>
      <c r="C44">
        <f t="shared" si="10"/>
        <v>1.7527283037105896E-2</v>
      </c>
      <c r="D44" t="s">
        <v>36</v>
      </c>
      <c r="E44" t="s">
        <v>19</v>
      </c>
      <c r="F44">
        <v>1</v>
      </c>
      <c r="G44">
        <f t="shared" si="15"/>
        <v>65</v>
      </c>
      <c r="I44">
        <v>2150</v>
      </c>
      <c r="J44" t="s">
        <v>31</v>
      </c>
      <c r="K44">
        <f t="shared" si="16"/>
        <v>67.5</v>
      </c>
      <c r="L44" cm="1">
        <f t="array" ref="L44">STOWA2024_NDJF_T(A44*60,K44,I44,J44,"")</f>
        <v>35.646761367942375</v>
      </c>
      <c r="M44">
        <f t="shared" si="17"/>
        <v>2.8053039368095691E-2</v>
      </c>
    </row>
    <row r="45" spans="1:13" x14ac:dyDescent="0.3">
      <c r="A45">
        <v>24</v>
      </c>
      <c r="B45">
        <f t="shared" si="14"/>
        <v>1.0498017540378792E-2</v>
      </c>
      <c r="C45">
        <f t="shared" si="10"/>
        <v>1.0498017540378792E-2</v>
      </c>
      <c r="D45" t="s">
        <v>36</v>
      </c>
      <c r="E45" t="s">
        <v>19</v>
      </c>
      <c r="F45">
        <v>1</v>
      </c>
      <c r="G45">
        <f t="shared" si="15"/>
        <v>70</v>
      </c>
      <c r="I45">
        <v>2150</v>
      </c>
      <c r="J45" t="s">
        <v>31</v>
      </c>
      <c r="K45">
        <f t="shared" si="16"/>
        <v>72.5</v>
      </c>
      <c r="L45" cm="1">
        <f t="array" ref="L45">STOWA2024_NDJF_T(A45*60,K45,I45,J45,"")</f>
        <v>56.963757141055858</v>
      </c>
      <c r="M45">
        <f t="shared" si="17"/>
        <v>1.7555021827716899E-2</v>
      </c>
    </row>
    <row r="46" spans="1:13" x14ac:dyDescent="0.3">
      <c r="A46">
        <v>24</v>
      </c>
      <c r="B46">
        <f t="shared" si="14"/>
        <v>6.3978922655878942E-3</v>
      </c>
      <c r="C46">
        <f t="shared" si="10"/>
        <v>6.3978922655878942E-3</v>
      </c>
      <c r="D46" t="s">
        <v>36</v>
      </c>
      <c r="E46" t="s">
        <v>19</v>
      </c>
      <c r="F46">
        <v>1</v>
      </c>
      <c r="G46">
        <f t="shared" si="15"/>
        <v>75</v>
      </c>
      <c r="I46">
        <v>2150</v>
      </c>
      <c r="J46" t="s">
        <v>31</v>
      </c>
      <c r="K46">
        <f t="shared" si="16"/>
        <v>77.5</v>
      </c>
      <c r="L46" cm="1">
        <f t="array" ref="L46">STOWA2024_NDJF_T(A46*60,K46,I46,J46,"")</f>
        <v>89.628787980945518</v>
      </c>
      <c r="M46">
        <f t="shared" si="17"/>
        <v>1.1157129562129005E-2</v>
      </c>
    </row>
    <row r="47" spans="1:13" x14ac:dyDescent="0.3">
      <c r="A47">
        <v>24</v>
      </c>
      <c r="B47">
        <f t="shared" si="14"/>
        <v>3.9624201014017597E-3</v>
      </c>
      <c r="C47">
        <f t="shared" si="10"/>
        <v>3.9624201014017597E-3</v>
      </c>
      <c r="D47" t="s">
        <v>36</v>
      </c>
      <c r="E47" t="s">
        <v>19</v>
      </c>
      <c r="F47">
        <v>1</v>
      </c>
      <c r="G47">
        <f t="shared" si="15"/>
        <v>80</v>
      </c>
      <c r="I47">
        <v>2150</v>
      </c>
      <c r="J47" t="s">
        <v>31</v>
      </c>
      <c r="K47">
        <f t="shared" si="16"/>
        <v>82.5</v>
      </c>
      <c r="L47" cm="1">
        <f t="array" ref="L47">STOWA2024_NDJF_T(A47*60,K47,I47,J47,"")</f>
        <v>138.99101908959079</v>
      </c>
      <c r="M47">
        <f t="shared" si="17"/>
        <v>7.1947094607272451E-3</v>
      </c>
    </row>
    <row r="48" spans="1:13" x14ac:dyDescent="0.3">
      <c r="A48">
        <v>24</v>
      </c>
      <c r="B48">
        <f t="shared" si="14"/>
        <v>2.4915280405435978E-3</v>
      </c>
      <c r="C48">
        <f t="shared" si="10"/>
        <v>2.4915280405435978E-3</v>
      </c>
      <c r="D48" t="s">
        <v>36</v>
      </c>
      <c r="E48" t="s">
        <v>19</v>
      </c>
      <c r="F48">
        <v>1</v>
      </c>
      <c r="G48">
        <f t="shared" si="15"/>
        <v>85</v>
      </c>
      <c r="I48">
        <v>2150</v>
      </c>
      <c r="J48" t="s">
        <v>31</v>
      </c>
      <c r="K48">
        <f t="shared" si="16"/>
        <v>87.5</v>
      </c>
      <c r="L48" cm="1">
        <f t="array" ref="L48">STOWA2024_NDJF_T(A48*60,K48,I48,J48,"")</f>
        <v>212.62203403604883</v>
      </c>
      <c r="M48">
        <f t="shared" si="17"/>
        <v>4.7031814201836473E-3</v>
      </c>
    </row>
    <row r="49" spans="1:13" x14ac:dyDescent="0.3">
      <c r="A49">
        <v>24</v>
      </c>
      <c r="B49">
        <f t="shared" si="14"/>
        <v>1.5891578696668029E-3</v>
      </c>
      <c r="C49">
        <f t="shared" si="10"/>
        <v>1.5891578696668029E-3</v>
      </c>
      <c r="D49" t="s">
        <v>36</v>
      </c>
      <c r="E49" t="s">
        <v>19</v>
      </c>
      <c r="F49">
        <v>1</v>
      </c>
      <c r="G49">
        <f t="shared" si="15"/>
        <v>90</v>
      </c>
      <c r="I49">
        <v>2150</v>
      </c>
      <c r="J49" t="s">
        <v>31</v>
      </c>
      <c r="K49">
        <f t="shared" si="16"/>
        <v>92.5</v>
      </c>
      <c r="L49" cm="1">
        <f t="array" ref="L49">STOWA2024_NDJF_T(A49*60,K49,I49,J49,"")</f>
        <v>321.12795031175239</v>
      </c>
      <c r="M49">
        <f t="shared" si="17"/>
        <v>3.1140235505168444E-3</v>
      </c>
    </row>
    <row r="50" spans="1:13" x14ac:dyDescent="0.3">
      <c r="A50">
        <v>24</v>
      </c>
      <c r="B50">
        <f t="shared" si="14"/>
        <v>1.0272064770022304E-3</v>
      </c>
      <c r="C50">
        <f t="shared" si="10"/>
        <v>1.0272064770022304E-3</v>
      </c>
      <c r="D50" t="s">
        <v>36</v>
      </c>
      <c r="E50" t="s">
        <v>19</v>
      </c>
      <c r="F50">
        <v>1</v>
      </c>
      <c r="G50">
        <f t="shared" si="15"/>
        <v>95</v>
      </c>
      <c r="I50">
        <v>2150</v>
      </c>
      <c r="J50" t="s">
        <v>31</v>
      </c>
      <c r="K50">
        <f t="shared" si="16"/>
        <v>97.5</v>
      </c>
      <c r="L50" cm="1">
        <f t="array" ref="L50">STOWA2024_NDJF_T(A50*60,K50,I50,J50,"")</f>
        <v>479.19868621536705</v>
      </c>
      <c r="M50">
        <f t="shared" si="17"/>
        <v>2.086817073514614E-3</v>
      </c>
    </row>
    <row r="51" spans="1:13" x14ac:dyDescent="0.3">
      <c r="A51">
        <v>24</v>
      </c>
      <c r="B51">
        <f t="shared" si="14"/>
        <v>6.7237131086154847E-4</v>
      </c>
      <c r="C51">
        <f t="shared" si="10"/>
        <v>6.7237131086154847E-4</v>
      </c>
      <c r="D51" t="s">
        <v>36</v>
      </c>
      <c r="E51" t="s">
        <v>19</v>
      </c>
      <c r="F51">
        <v>1</v>
      </c>
      <c r="G51">
        <f t="shared" si="15"/>
        <v>100</v>
      </c>
      <c r="I51">
        <v>2150</v>
      </c>
      <c r="J51" t="s">
        <v>31</v>
      </c>
      <c r="K51">
        <f t="shared" si="16"/>
        <v>102.5</v>
      </c>
      <c r="L51" cm="1">
        <f t="array" ref="L51">STOWA2024_NDJF_T(A51*60,K51,I51,J51,"")</f>
        <v>706.99070010596051</v>
      </c>
      <c r="M51">
        <f t="shared" si="17"/>
        <v>1.4144457626530656E-3</v>
      </c>
    </row>
    <row r="52" spans="1:13" x14ac:dyDescent="0.3">
      <c r="A52">
        <v>24</v>
      </c>
      <c r="B52">
        <f t="shared" si="14"/>
        <v>4.4538573077000936E-4</v>
      </c>
      <c r="C52">
        <f t="shared" si="10"/>
        <v>4.4538573077000936E-4</v>
      </c>
      <c r="D52" t="s">
        <v>36</v>
      </c>
      <c r="E52" t="s">
        <v>19</v>
      </c>
      <c r="F52">
        <v>1</v>
      </c>
      <c r="G52">
        <f t="shared" si="15"/>
        <v>105</v>
      </c>
      <c r="I52">
        <v>2150</v>
      </c>
      <c r="J52" t="s">
        <v>31</v>
      </c>
      <c r="K52">
        <f t="shared" si="16"/>
        <v>107.5</v>
      </c>
      <c r="L52" cm="1">
        <f t="array" ref="L52">STOWA2024_NDJF_T(A52*60,K52,I52,J52,"")</f>
        <v>1031.9278136534244</v>
      </c>
      <c r="M52">
        <f t="shared" si="17"/>
        <v>9.6906003188305619E-4</v>
      </c>
    </row>
    <row r="53" spans="1:13" x14ac:dyDescent="0.3">
      <c r="A53">
        <v>24</v>
      </c>
      <c r="B53">
        <f t="shared" si="14"/>
        <v>2.9836830499558318E-4</v>
      </c>
      <c r="C53">
        <f t="shared" si="10"/>
        <v>2.9836830499558318E-4</v>
      </c>
      <c r="D53" t="s">
        <v>36</v>
      </c>
      <c r="E53" t="s">
        <v>19</v>
      </c>
      <c r="F53">
        <v>1</v>
      </c>
      <c r="G53">
        <f t="shared" si="15"/>
        <v>110</v>
      </c>
      <c r="I53">
        <v>2150</v>
      </c>
      <c r="J53" t="s">
        <v>31</v>
      </c>
      <c r="K53">
        <f t="shared" si="16"/>
        <v>112.5</v>
      </c>
      <c r="L53" cm="1">
        <f t="array" ref="L53">STOWA2024_NDJF_T(A53*60,K53,I53,J53,"")</f>
        <v>1490.9979651020467</v>
      </c>
      <c r="M53">
        <f t="shared" si="17"/>
        <v>6.7069172688747302E-4</v>
      </c>
    </row>
    <row r="54" spans="1:13" x14ac:dyDescent="0.3">
      <c r="A54">
        <v>24</v>
      </c>
      <c r="B54">
        <f t="shared" si="14"/>
        <v>2.0200738729682995E-4</v>
      </c>
      <c r="C54">
        <f t="shared" si="10"/>
        <v>2.0200738729682995E-4</v>
      </c>
      <c r="D54" t="s">
        <v>36</v>
      </c>
      <c r="E54" t="s">
        <v>19</v>
      </c>
      <c r="F54">
        <v>1</v>
      </c>
      <c r="G54">
        <f t="shared" si="15"/>
        <v>115</v>
      </c>
      <c r="I54">
        <v>2150</v>
      </c>
      <c r="J54" t="s">
        <v>31</v>
      </c>
      <c r="K54">
        <f t="shared" si="16"/>
        <v>117.5</v>
      </c>
      <c r="L54" cm="1">
        <f t="array" ref="L54">STOWA2024_NDJF_T(A54*60,K54,I54,J54,"")</f>
        <v>2133.6322030162501</v>
      </c>
      <c r="M54">
        <f t="shared" si="17"/>
        <v>4.6868433959064307E-4</v>
      </c>
    </row>
    <row r="55" spans="1:13" x14ac:dyDescent="0.3">
      <c r="A55">
        <v>24</v>
      </c>
      <c r="B55">
        <f t="shared" si="14"/>
        <v>1.3815814650187095E-4</v>
      </c>
      <c r="C55">
        <f t="shared" si="10"/>
        <v>1.3815814650187095E-4</v>
      </c>
      <c r="D55" t="s">
        <v>36</v>
      </c>
      <c r="E55" t="s">
        <v>19</v>
      </c>
      <c r="F55">
        <v>1</v>
      </c>
      <c r="G55">
        <f t="shared" si="15"/>
        <v>120</v>
      </c>
      <c r="I55">
        <v>2150</v>
      </c>
      <c r="J55" t="s">
        <v>31</v>
      </c>
      <c r="K55">
        <f t="shared" si="16"/>
        <v>122.5</v>
      </c>
      <c r="L55" cm="1">
        <f t="array" ref="L55">STOWA2024_NDJF_T(A55*60,K55,I55,J55,"")</f>
        <v>3025.4788301495423</v>
      </c>
      <c r="M55">
        <f t="shared" si="17"/>
        <v>3.3052619308877212E-4</v>
      </c>
    </row>
    <row r="56" spans="1:13" x14ac:dyDescent="0.3">
      <c r="A56">
        <v>24</v>
      </c>
      <c r="B56">
        <f t="shared" si="14"/>
        <v>9.5399471645048753E-5</v>
      </c>
      <c r="C56">
        <f t="shared" si="10"/>
        <v>9.5399471645048753E-5</v>
      </c>
      <c r="D56" t="s">
        <v>36</v>
      </c>
      <c r="E56" t="s">
        <v>19</v>
      </c>
      <c r="F56">
        <v>1</v>
      </c>
      <c r="G56">
        <f t="shared" si="15"/>
        <v>125</v>
      </c>
      <c r="I56">
        <v>2150</v>
      </c>
      <c r="J56" t="s">
        <v>31</v>
      </c>
      <c r="K56">
        <f t="shared" si="16"/>
        <v>127.5</v>
      </c>
      <c r="L56" cm="1">
        <f t="array" ref="L56">STOWA2024_NDJF_T(A56*60,K56,I56,J56,"")</f>
        <v>4253.0257465413006</v>
      </c>
      <c r="M56">
        <f t="shared" si="17"/>
        <v>2.3512672144372336E-4</v>
      </c>
    </row>
    <row r="57" spans="1:13" x14ac:dyDescent="0.3">
      <c r="A57">
        <v>24</v>
      </c>
      <c r="B57">
        <f t="shared" si="14"/>
        <v>6.6476915387257197E-5</v>
      </c>
      <c r="C57">
        <f t="shared" si="10"/>
        <v>6.6476915387257197E-5</v>
      </c>
      <c r="D57" t="s">
        <v>36</v>
      </c>
      <c r="E57" t="s">
        <v>19</v>
      </c>
      <c r="F57">
        <v>1</v>
      </c>
      <c r="G57">
        <f t="shared" si="15"/>
        <v>130</v>
      </c>
      <c r="I57">
        <v>2150</v>
      </c>
      <c r="J57" t="s">
        <v>31</v>
      </c>
      <c r="K57">
        <f t="shared" si="16"/>
        <v>132.5</v>
      </c>
      <c r="L57" cm="1">
        <f t="array" ref="L57">STOWA2024_NDJF_T(A57*60,K57,I57,J57,"")</f>
        <v>5929.4464866753942</v>
      </c>
      <c r="M57">
        <f t="shared" si="17"/>
        <v>1.6864980605646617E-4</v>
      </c>
    </row>
    <row r="58" spans="1:13" x14ac:dyDescent="0.3">
      <c r="A58">
        <v>24</v>
      </c>
      <c r="B58">
        <f t="shared" si="14"/>
        <v>4.6725343711594611E-5</v>
      </c>
      <c r="C58">
        <f t="shared" si="10"/>
        <v>4.6725343711594611E-5</v>
      </c>
      <c r="D58" t="s">
        <v>36</v>
      </c>
      <c r="E58" t="s">
        <v>19</v>
      </c>
      <c r="F58">
        <v>1</v>
      </c>
      <c r="G58">
        <f t="shared" si="15"/>
        <v>135</v>
      </c>
      <c r="I58">
        <v>2150</v>
      </c>
      <c r="J58" t="s">
        <v>31</v>
      </c>
      <c r="K58">
        <f t="shared" si="16"/>
        <v>137.5</v>
      </c>
      <c r="L58" cm="1">
        <f t="array" ref="L58">STOWA2024_NDJF_T(A58*60,K58,I58,J58,"")</f>
        <v>8201.7995467671826</v>
      </c>
      <c r="M58">
        <f t="shared" si="17"/>
        <v>1.2192446234487156E-4</v>
      </c>
    </row>
    <row r="59" spans="1:13" x14ac:dyDescent="0.3">
      <c r="A59">
        <v>24</v>
      </c>
      <c r="B59">
        <f t="shared" si="14"/>
        <v>3.3116470165496609E-5</v>
      </c>
      <c r="C59">
        <f t="shared" si="10"/>
        <v>3.3116470165496609E-5</v>
      </c>
      <c r="D59" t="s">
        <v>36</v>
      </c>
      <c r="E59" t="s">
        <v>19</v>
      </c>
      <c r="F59">
        <v>1</v>
      </c>
      <c r="G59">
        <f t="shared" si="15"/>
        <v>140</v>
      </c>
      <c r="I59">
        <v>2150</v>
      </c>
      <c r="J59" t="s">
        <v>31</v>
      </c>
      <c r="K59">
        <f t="shared" si="16"/>
        <v>142.5</v>
      </c>
      <c r="L59" cm="1">
        <f t="array" ref="L59">STOWA2024_NDJF_T(A59*60,K59,I59,J59,"")</f>
        <v>11260.247816212235</v>
      </c>
      <c r="M59">
        <f t="shared" si="17"/>
        <v>8.8807992179374946E-5</v>
      </c>
    </row>
    <row r="60" spans="1:13" x14ac:dyDescent="0.3">
      <c r="A60">
        <v>24</v>
      </c>
      <c r="B60">
        <f t="shared" si="14"/>
        <v>2.3656320315829218E-5</v>
      </c>
      <c r="C60">
        <f t="shared" si="10"/>
        <v>2.3656320315829218E-5</v>
      </c>
      <c r="D60" t="s">
        <v>36</v>
      </c>
      <c r="E60" t="s">
        <v>19</v>
      </c>
      <c r="F60">
        <v>1</v>
      </c>
      <c r="G60">
        <f t="shared" si="15"/>
        <v>145</v>
      </c>
      <c r="I60">
        <v>2150</v>
      </c>
      <c r="J60" t="s">
        <v>31</v>
      </c>
      <c r="K60">
        <f t="shared" si="16"/>
        <v>147.5</v>
      </c>
      <c r="L60" cm="1">
        <f t="array" ref="L60">STOWA2024_NDJF_T(A60*60,K60,I60,J60,"")</f>
        <v>15348.800290104748</v>
      </c>
      <c r="M60">
        <f t="shared" si="17"/>
        <v>6.5151671863545728E-5</v>
      </c>
    </row>
    <row r="61" spans="1:13" x14ac:dyDescent="0.3">
      <c r="A61">
        <v>24</v>
      </c>
      <c r="B61">
        <f t="shared" si="14"/>
        <v>1.7026000392133973E-5</v>
      </c>
      <c r="C61">
        <f t="shared" si="10"/>
        <v>1.7026000392133973E-5</v>
      </c>
      <c r="D61" t="s">
        <v>36</v>
      </c>
      <c r="E61" t="s">
        <v>19</v>
      </c>
      <c r="F61">
        <v>1</v>
      </c>
      <c r="G61">
        <f t="shared" si="15"/>
        <v>150</v>
      </c>
      <c r="I61">
        <v>2150</v>
      </c>
      <c r="J61" t="s">
        <v>31</v>
      </c>
      <c r="K61">
        <f t="shared" si="16"/>
        <v>152.5</v>
      </c>
      <c r="L61" cm="1">
        <f t="array" ref="L61">STOWA2024_NDJF_T(A61*60,K61,I61,J61,"")</f>
        <v>20778.930858014795</v>
      </c>
      <c r="M61">
        <f t="shared" si="17"/>
        <v>4.8125671471411755E-5</v>
      </c>
    </row>
    <row r="62" spans="1:13" x14ac:dyDescent="0.3">
      <c r="A62">
        <v>24</v>
      </c>
      <c r="B62">
        <f t="shared" si="14"/>
        <v>1.2343162597778774E-5</v>
      </c>
      <c r="C62">
        <f t="shared" si="10"/>
        <v>1.2343162597778774E-5</v>
      </c>
      <c r="D62" t="s">
        <v>36</v>
      </c>
      <c r="E62" t="s">
        <v>19</v>
      </c>
      <c r="F62">
        <v>1</v>
      </c>
      <c r="G62">
        <f t="shared" si="15"/>
        <v>155</v>
      </c>
      <c r="I62">
        <v>2150</v>
      </c>
      <c r="J62" t="s">
        <v>31</v>
      </c>
      <c r="K62">
        <f t="shared" si="16"/>
        <v>157.5</v>
      </c>
      <c r="L62" cm="1">
        <f t="array" ref="L62">STOWA2024_NDJF_T(A62*60,K62,I62,J62,"")</f>
        <v>27946.615021644524</v>
      </c>
      <c r="M62">
        <f t="shared" si="17"/>
        <v>3.578250887363298E-5</v>
      </c>
    </row>
    <row r="63" spans="1:13" x14ac:dyDescent="0.3">
      <c r="A63">
        <v>24</v>
      </c>
      <c r="B63" s="1">
        <f>M62</f>
        <v>3.578250887363298E-5</v>
      </c>
      <c r="C63">
        <f t="shared" si="10"/>
        <v>3.578250887363298E-5</v>
      </c>
      <c r="D63" t="s">
        <v>36</v>
      </c>
      <c r="E63" t="s">
        <v>19</v>
      </c>
      <c r="F63">
        <v>1</v>
      </c>
      <c r="G63">
        <f t="shared" si="15"/>
        <v>160</v>
      </c>
      <c r="I63">
        <v>2150</v>
      </c>
      <c r="J63" t="s">
        <v>31</v>
      </c>
      <c r="K63" s="1">
        <v>999</v>
      </c>
      <c r="L63" cm="1">
        <f t="array" ref="L63">STOWA2024_NDJF_T(A63*60,K63,I63,J63,"")</f>
        <v>33676323257380.645</v>
      </c>
      <c r="M63">
        <f>1/L63</f>
        <v>2.9694453054070733E-14</v>
      </c>
    </row>
    <row r="64" spans="1:13" x14ac:dyDescent="0.3">
      <c r="A64">
        <v>48</v>
      </c>
      <c r="B64" s="1">
        <f>365.25*24/A64 - M64</f>
        <v>152.9414982813762</v>
      </c>
      <c r="C64">
        <f>B64</f>
        <v>152.9414982813762</v>
      </c>
      <c r="D64" t="s">
        <v>36</v>
      </c>
      <c r="E64" t="s">
        <v>19</v>
      </c>
      <c r="F64">
        <v>1</v>
      </c>
      <c r="G64">
        <v>10</v>
      </c>
      <c r="I64">
        <v>2150</v>
      </c>
      <c r="J64" t="s">
        <v>31</v>
      </c>
      <c r="K64" s="1">
        <v>12.5</v>
      </c>
      <c r="L64" cm="1">
        <f t="array" ref="L64">STOWA2024_NDJF_T(A64*60,K64,I64,J64,"")</f>
        <v>3.3688747691536243E-2</v>
      </c>
      <c r="M64">
        <f>1/L64</f>
        <v>29.683501718623809</v>
      </c>
    </row>
    <row r="65" spans="1:13" x14ac:dyDescent="0.3">
      <c r="A65">
        <v>48</v>
      </c>
      <c r="B65">
        <f t="shared" ref="B65:B69" si="18">M64-M65</f>
        <v>12.800553574777769</v>
      </c>
      <c r="C65">
        <f t="shared" ref="C65:C94" si="19">B65</f>
        <v>12.800553574777769</v>
      </c>
      <c r="D65" t="s">
        <v>36</v>
      </c>
      <c r="E65" t="s">
        <v>19</v>
      </c>
      <c r="F65">
        <v>1</v>
      </c>
      <c r="G65">
        <f t="shared" ref="G65:G69" si="20">G64+5</f>
        <v>15</v>
      </c>
      <c r="I65">
        <v>2150</v>
      </c>
      <c r="J65" t="s">
        <v>31</v>
      </c>
      <c r="K65">
        <f t="shared" ref="K65:K69" si="21">AVERAGE(G65:G66)</f>
        <v>17.5</v>
      </c>
      <c r="L65" cm="1">
        <f t="array" ref="L65">STOWA2024_NDJF_T(A65*60,K65,I65,J65,"")</f>
        <v>5.9231361221973984E-2</v>
      </c>
      <c r="M65">
        <f t="shared" ref="M65:M69" si="22">1/L65</f>
        <v>16.88294814384604</v>
      </c>
    </row>
    <row r="66" spans="1:13" x14ac:dyDescent="0.3">
      <c r="A66">
        <v>48</v>
      </c>
      <c r="B66">
        <f t="shared" si="18"/>
        <v>7.1131162535083696</v>
      </c>
      <c r="C66">
        <f t="shared" si="19"/>
        <v>7.1131162535083696</v>
      </c>
      <c r="D66" t="s">
        <v>36</v>
      </c>
      <c r="E66" t="s">
        <v>19</v>
      </c>
      <c r="F66">
        <v>1</v>
      </c>
      <c r="G66">
        <f t="shared" si="20"/>
        <v>20</v>
      </c>
      <c r="I66">
        <v>2150</v>
      </c>
      <c r="J66" t="s">
        <v>31</v>
      </c>
      <c r="K66">
        <f t="shared" si="21"/>
        <v>22.5</v>
      </c>
      <c r="L66" cm="1">
        <f t="array" ref="L66">STOWA2024_NDJF_T(A66*60,K66,I66,J66,"")</f>
        <v>0.10235590655239385</v>
      </c>
      <c r="M66">
        <f t="shared" si="22"/>
        <v>9.7698318903376702</v>
      </c>
    </row>
    <row r="67" spans="1:13" x14ac:dyDescent="0.3">
      <c r="A67">
        <v>48</v>
      </c>
      <c r="B67">
        <f t="shared" si="18"/>
        <v>4.023592604700946</v>
      </c>
      <c r="C67">
        <f t="shared" si="19"/>
        <v>4.023592604700946</v>
      </c>
      <c r="D67" t="s">
        <v>36</v>
      </c>
      <c r="E67" t="s">
        <v>19</v>
      </c>
      <c r="F67">
        <v>1</v>
      </c>
      <c r="G67">
        <f t="shared" si="20"/>
        <v>25</v>
      </c>
      <c r="I67">
        <v>2150</v>
      </c>
      <c r="J67" t="s">
        <v>31</v>
      </c>
      <c r="K67">
        <f t="shared" si="21"/>
        <v>27.5</v>
      </c>
      <c r="L67" cm="1">
        <f t="array" ref="L67">STOWA2024_NDJF_T(A67*60,K67,I67,J67,"")</f>
        <v>0.17402686353483326</v>
      </c>
      <c r="M67">
        <f t="shared" si="22"/>
        <v>5.7462392856367241</v>
      </c>
    </row>
    <row r="68" spans="1:13" x14ac:dyDescent="0.3">
      <c r="A68">
        <v>48</v>
      </c>
      <c r="B68">
        <f t="shared" si="18"/>
        <v>2.3142855245193314</v>
      </c>
      <c r="C68">
        <f t="shared" si="19"/>
        <v>2.3142855245193314</v>
      </c>
      <c r="D68" t="s">
        <v>36</v>
      </c>
      <c r="E68" t="s">
        <v>19</v>
      </c>
      <c r="F68">
        <v>1</v>
      </c>
      <c r="G68">
        <f t="shared" si="20"/>
        <v>30</v>
      </c>
      <c r="I68">
        <v>2150</v>
      </c>
      <c r="J68" t="s">
        <v>31</v>
      </c>
      <c r="K68">
        <f t="shared" si="21"/>
        <v>32.5</v>
      </c>
      <c r="L68" cm="1">
        <f t="array" ref="L68">STOWA2024_NDJF_T(A68*60,K68,I68,J68,"")</f>
        <v>0.29137921708898984</v>
      </c>
      <c r="M68">
        <f t="shared" si="22"/>
        <v>3.4319537611173927</v>
      </c>
    </row>
    <row r="69" spans="1:13" x14ac:dyDescent="0.3">
      <c r="A69">
        <v>48</v>
      </c>
      <c r="B69">
        <f t="shared" si="18"/>
        <v>1.3523525361005539</v>
      </c>
      <c r="C69">
        <f t="shared" si="19"/>
        <v>1.3523525361005539</v>
      </c>
      <c r="D69" t="s">
        <v>36</v>
      </c>
      <c r="E69" t="s">
        <v>19</v>
      </c>
      <c r="F69">
        <v>1</v>
      </c>
      <c r="G69">
        <f t="shared" si="20"/>
        <v>35</v>
      </c>
      <c r="I69">
        <v>2150</v>
      </c>
      <c r="J69" t="s">
        <v>31</v>
      </c>
      <c r="K69">
        <f t="shared" si="21"/>
        <v>37.5</v>
      </c>
      <c r="L69" cm="1">
        <f t="array" ref="L69">STOWA2024_NDJF_T(A69*60,K69,I69,J69,"")</f>
        <v>0.48086142091587913</v>
      </c>
      <c r="M69">
        <f t="shared" si="22"/>
        <v>2.0796012250168388</v>
      </c>
    </row>
    <row r="70" spans="1:13" x14ac:dyDescent="0.3">
      <c r="A70">
        <v>48</v>
      </c>
      <c r="B70">
        <f>M69-M70</f>
        <v>0.80210144355296276</v>
      </c>
      <c r="C70">
        <f t="shared" si="19"/>
        <v>0.80210144355296276</v>
      </c>
      <c r="D70" t="s">
        <v>36</v>
      </c>
      <c r="E70" t="s">
        <v>19</v>
      </c>
      <c r="F70">
        <v>1</v>
      </c>
      <c r="G70">
        <f>G69+5</f>
        <v>40</v>
      </c>
      <c r="I70">
        <v>2150</v>
      </c>
      <c r="J70" t="s">
        <v>31</v>
      </c>
      <c r="K70">
        <f>AVERAGE(G70:G71)</f>
        <v>42.5</v>
      </c>
      <c r="L70" cm="1">
        <f t="array" ref="L70">STOWA2024_NDJF_T(A70*60,K70,I70,J70,"")</f>
        <v>0.78277899887709457</v>
      </c>
      <c r="M70">
        <f>1/L70</f>
        <v>1.277499781463876</v>
      </c>
    </row>
    <row r="71" spans="1:13" x14ac:dyDescent="0.3">
      <c r="A71">
        <v>48</v>
      </c>
      <c r="B71">
        <f t="shared" ref="B71:B93" si="23">M70-M71</f>
        <v>0.48241866824128166</v>
      </c>
      <c r="C71">
        <f t="shared" si="19"/>
        <v>0.48241866824128166</v>
      </c>
      <c r="D71" t="s">
        <v>36</v>
      </c>
      <c r="E71" t="s">
        <v>19</v>
      </c>
      <c r="F71">
        <v>1</v>
      </c>
      <c r="G71">
        <f t="shared" ref="G71:G94" si="24">G70+5</f>
        <v>45</v>
      </c>
      <c r="I71">
        <v>2150</v>
      </c>
      <c r="J71" t="s">
        <v>31</v>
      </c>
      <c r="K71">
        <f t="shared" ref="K71:K93" si="25">AVERAGE(G71:G72)</f>
        <v>47.5</v>
      </c>
      <c r="L71" cm="1">
        <f t="array" ref="L71">STOWA2024_NDJF_T(A71*60,K71,I71,J71,"")</f>
        <v>1.2577333096831287</v>
      </c>
      <c r="M71">
        <f t="shared" ref="M71:M93" si="26">1/L71</f>
        <v>0.79508111322259434</v>
      </c>
    </row>
    <row r="72" spans="1:13" x14ac:dyDescent="0.3">
      <c r="A72">
        <v>48</v>
      </c>
      <c r="B72">
        <f t="shared" si="23"/>
        <v>0.29419054570680536</v>
      </c>
      <c r="C72">
        <f t="shared" si="19"/>
        <v>0.29419054570680536</v>
      </c>
      <c r="D72" t="s">
        <v>36</v>
      </c>
      <c r="E72" t="s">
        <v>19</v>
      </c>
      <c r="F72">
        <v>1</v>
      </c>
      <c r="G72">
        <f t="shared" si="24"/>
        <v>50</v>
      </c>
      <c r="I72">
        <v>2150</v>
      </c>
      <c r="J72" t="s">
        <v>31</v>
      </c>
      <c r="K72">
        <f t="shared" si="25"/>
        <v>52.5</v>
      </c>
      <c r="L72" cm="1">
        <f t="array" ref="L72">STOWA2024_NDJF_T(A72*60,K72,I72,J72,"")</f>
        <v>1.9964440635398435</v>
      </c>
      <c r="M72">
        <f t="shared" si="26"/>
        <v>0.50089056751578898</v>
      </c>
    </row>
    <row r="73" spans="1:13" x14ac:dyDescent="0.3">
      <c r="A73">
        <v>48</v>
      </c>
      <c r="B73">
        <f t="shared" si="23"/>
        <v>0.18163782302709847</v>
      </c>
      <c r="C73">
        <f t="shared" si="19"/>
        <v>0.18163782302709847</v>
      </c>
      <c r="D73" t="s">
        <v>36</v>
      </c>
      <c r="E73" t="s">
        <v>19</v>
      </c>
      <c r="F73">
        <v>1</v>
      </c>
      <c r="G73">
        <f t="shared" si="24"/>
        <v>55</v>
      </c>
      <c r="I73">
        <v>2150</v>
      </c>
      <c r="J73" t="s">
        <v>31</v>
      </c>
      <c r="K73">
        <f t="shared" si="25"/>
        <v>57.5</v>
      </c>
      <c r="L73" cm="1">
        <f t="array" ref="L73">STOWA2024_NDJF_T(A73*60,K73,I73,J73,"")</f>
        <v>3.1323144977236832</v>
      </c>
      <c r="M73">
        <f t="shared" si="26"/>
        <v>0.31925274448869051</v>
      </c>
    </row>
    <row r="74" spans="1:13" x14ac:dyDescent="0.3">
      <c r="A74">
        <v>48</v>
      </c>
      <c r="B74">
        <f t="shared" si="23"/>
        <v>0.11350512871951529</v>
      </c>
      <c r="C74">
        <f t="shared" si="19"/>
        <v>0.11350512871951529</v>
      </c>
      <c r="D74" t="s">
        <v>36</v>
      </c>
      <c r="E74" t="s">
        <v>19</v>
      </c>
      <c r="F74">
        <v>1</v>
      </c>
      <c r="G74">
        <f t="shared" si="24"/>
        <v>60</v>
      </c>
      <c r="I74">
        <v>2150</v>
      </c>
      <c r="J74" t="s">
        <v>31</v>
      </c>
      <c r="K74">
        <f t="shared" si="25"/>
        <v>62.5</v>
      </c>
      <c r="L74" cm="1">
        <f t="array" ref="L74">STOWA2024_NDJF_T(A74*60,K74,I74,J74,"")</f>
        <v>4.8603236361284647</v>
      </c>
      <c r="M74">
        <f t="shared" si="26"/>
        <v>0.20574761576917522</v>
      </c>
    </row>
    <row r="75" spans="1:13" x14ac:dyDescent="0.3">
      <c r="A75">
        <v>48</v>
      </c>
      <c r="B75">
        <f t="shared" si="23"/>
        <v>7.1742819055190116E-2</v>
      </c>
      <c r="C75">
        <f t="shared" si="19"/>
        <v>7.1742819055190116E-2</v>
      </c>
      <c r="D75" t="s">
        <v>36</v>
      </c>
      <c r="E75" t="s">
        <v>19</v>
      </c>
      <c r="F75">
        <v>1</v>
      </c>
      <c r="G75">
        <f t="shared" si="24"/>
        <v>65</v>
      </c>
      <c r="I75">
        <v>2150</v>
      </c>
      <c r="J75" t="s">
        <v>31</v>
      </c>
      <c r="K75">
        <f t="shared" si="25"/>
        <v>67.5</v>
      </c>
      <c r="L75" cm="1">
        <f t="array" ref="L75">STOWA2024_NDJF_T(A75*60,K75,I75,J75,"")</f>
        <v>7.4624194396142638</v>
      </c>
      <c r="M75">
        <f t="shared" si="26"/>
        <v>0.1340047967139851</v>
      </c>
    </row>
    <row r="76" spans="1:13" x14ac:dyDescent="0.3">
      <c r="A76">
        <v>48</v>
      </c>
      <c r="B76">
        <f t="shared" si="23"/>
        <v>4.5844896400537113E-2</v>
      </c>
      <c r="C76">
        <f t="shared" si="19"/>
        <v>4.5844896400537113E-2</v>
      </c>
      <c r="D76" t="s">
        <v>36</v>
      </c>
      <c r="E76" t="s">
        <v>19</v>
      </c>
      <c r="F76">
        <v>1</v>
      </c>
      <c r="G76">
        <f t="shared" si="24"/>
        <v>70</v>
      </c>
      <c r="I76">
        <v>2150</v>
      </c>
      <c r="J76" t="s">
        <v>31</v>
      </c>
      <c r="K76">
        <f t="shared" si="25"/>
        <v>72.5</v>
      </c>
      <c r="L76" cm="1">
        <f t="array" ref="L76">STOWA2024_NDJF_T(A76*60,K76,I76,J76,"")</f>
        <v>11.343025530253</v>
      </c>
      <c r="M76">
        <f t="shared" si="26"/>
        <v>8.8159900313447989E-2</v>
      </c>
    </row>
    <row r="77" spans="1:13" x14ac:dyDescent="0.3">
      <c r="A77">
        <v>48</v>
      </c>
      <c r="B77">
        <f t="shared" si="23"/>
        <v>2.9601075146606086E-2</v>
      </c>
      <c r="C77">
        <f t="shared" si="19"/>
        <v>2.9601075146606086E-2</v>
      </c>
      <c r="D77" t="s">
        <v>36</v>
      </c>
      <c r="E77" t="s">
        <v>19</v>
      </c>
      <c r="F77">
        <v>1</v>
      </c>
      <c r="G77">
        <f t="shared" si="24"/>
        <v>75</v>
      </c>
      <c r="I77">
        <v>2150</v>
      </c>
      <c r="J77" t="s">
        <v>31</v>
      </c>
      <c r="K77">
        <f t="shared" si="25"/>
        <v>77.5</v>
      </c>
      <c r="L77" cm="1">
        <f t="array" ref="L77">STOWA2024_NDJF_T(A77*60,K77,I77,J77,"")</f>
        <v>17.076845328622401</v>
      </c>
      <c r="M77">
        <f t="shared" si="26"/>
        <v>5.8558825166841903E-2</v>
      </c>
    </row>
    <row r="78" spans="1:13" x14ac:dyDescent="0.3">
      <c r="A78">
        <v>48</v>
      </c>
      <c r="B78">
        <f t="shared" si="23"/>
        <v>1.9304493976178845E-2</v>
      </c>
      <c r="C78">
        <f t="shared" si="19"/>
        <v>1.9304493976178845E-2</v>
      </c>
      <c r="D78" t="s">
        <v>36</v>
      </c>
      <c r="E78" t="s">
        <v>19</v>
      </c>
      <c r="F78">
        <v>1</v>
      </c>
      <c r="G78">
        <f t="shared" si="24"/>
        <v>80</v>
      </c>
      <c r="I78">
        <v>2150</v>
      </c>
      <c r="J78" t="s">
        <v>31</v>
      </c>
      <c r="K78">
        <f t="shared" si="25"/>
        <v>82.5</v>
      </c>
      <c r="L78" cm="1">
        <f t="array" ref="L78">STOWA2024_NDJF_T(A78*60,K78,I78,J78,"")</f>
        <v>25.474895882007988</v>
      </c>
      <c r="M78">
        <f t="shared" si="26"/>
        <v>3.9254331190663058E-2</v>
      </c>
    </row>
    <row r="79" spans="1:13" x14ac:dyDescent="0.3">
      <c r="A79">
        <v>48</v>
      </c>
      <c r="B79">
        <f t="shared" si="23"/>
        <v>1.2708742154505369E-2</v>
      </c>
      <c r="C79">
        <f t="shared" si="19"/>
        <v>1.2708742154505369E-2</v>
      </c>
      <c r="D79" t="s">
        <v>36</v>
      </c>
      <c r="E79" t="s">
        <v>19</v>
      </c>
      <c r="F79">
        <v>1</v>
      </c>
      <c r="G79">
        <f t="shared" si="24"/>
        <v>85</v>
      </c>
      <c r="I79">
        <v>2150</v>
      </c>
      <c r="J79" t="s">
        <v>31</v>
      </c>
      <c r="K79">
        <f t="shared" si="25"/>
        <v>87.5</v>
      </c>
      <c r="L79" cm="1">
        <f t="array" ref="L79">STOWA2024_NDJF_T(A79*60,K79,I79,J79,"")</f>
        <v>37.671042018992388</v>
      </c>
      <c r="M79">
        <f t="shared" si="26"/>
        <v>2.6545589036157689E-2</v>
      </c>
    </row>
    <row r="80" spans="1:13" x14ac:dyDescent="0.3">
      <c r="A80">
        <v>48</v>
      </c>
      <c r="B80">
        <f t="shared" si="23"/>
        <v>8.4430797163726687E-3</v>
      </c>
      <c r="C80">
        <f t="shared" si="19"/>
        <v>8.4430797163726687E-3</v>
      </c>
      <c r="D80" t="s">
        <v>36</v>
      </c>
      <c r="E80" t="s">
        <v>19</v>
      </c>
      <c r="F80">
        <v>1</v>
      </c>
      <c r="G80">
        <f t="shared" si="24"/>
        <v>90</v>
      </c>
      <c r="I80">
        <v>2150</v>
      </c>
      <c r="J80" t="s">
        <v>31</v>
      </c>
      <c r="K80">
        <f t="shared" si="25"/>
        <v>92.5</v>
      </c>
      <c r="L80" cm="1">
        <f t="array" ref="L80">STOWA2024_NDJF_T(A80*60,K80,I80,J80,"")</f>
        <v>55.240960373767436</v>
      </c>
      <c r="M80">
        <f t="shared" si="26"/>
        <v>1.8102509319785021E-2</v>
      </c>
    </row>
    <row r="81" spans="1:13" x14ac:dyDescent="0.3">
      <c r="A81">
        <v>48</v>
      </c>
      <c r="B81">
        <f t="shared" si="23"/>
        <v>5.6581076620727897E-3</v>
      </c>
      <c r="C81">
        <f t="shared" si="19"/>
        <v>5.6581076620727897E-3</v>
      </c>
      <c r="D81" t="s">
        <v>36</v>
      </c>
      <c r="E81" t="s">
        <v>19</v>
      </c>
      <c r="F81">
        <v>1</v>
      </c>
      <c r="G81">
        <f t="shared" si="24"/>
        <v>95</v>
      </c>
      <c r="I81">
        <v>2150</v>
      </c>
      <c r="J81" t="s">
        <v>31</v>
      </c>
      <c r="K81">
        <f t="shared" si="25"/>
        <v>97.5</v>
      </c>
      <c r="L81" cm="1">
        <f t="array" ref="L81">STOWA2024_NDJF_T(A81*60,K81,I81,J81,"")</f>
        <v>80.35741914359258</v>
      </c>
      <c r="M81">
        <f t="shared" si="26"/>
        <v>1.2444401657712231E-2</v>
      </c>
    </row>
    <row r="82" spans="1:13" x14ac:dyDescent="0.3">
      <c r="A82">
        <v>48</v>
      </c>
      <c r="B82">
        <f t="shared" si="23"/>
        <v>3.8234596649520444E-3</v>
      </c>
      <c r="C82">
        <f t="shared" si="19"/>
        <v>3.8234596649520444E-3</v>
      </c>
      <c r="D82" t="s">
        <v>36</v>
      </c>
      <c r="E82" t="s">
        <v>19</v>
      </c>
      <c r="F82">
        <v>1</v>
      </c>
      <c r="G82">
        <f t="shared" si="24"/>
        <v>100</v>
      </c>
      <c r="I82">
        <v>2150</v>
      </c>
      <c r="J82" t="s">
        <v>31</v>
      </c>
      <c r="K82">
        <f t="shared" si="25"/>
        <v>102.5</v>
      </c>
      <c r="L82" cm="1">
        <f t="array" ref="L82">STOWA2024_NDJF_T(A82*60,K82,I82,J82,"")</f>
        <v>115.9966046448049</v>
      </c>
      <c r="M82">
        <f t="shared" si="26"/>
        <v>8.6209419927601866E-3</v>
      </c>
    </row>
    <row r="83" spans="1:13" x14ac:dyDescent="0.3">
      <c r="A83">
        <v>48</v>
      </c>
      <c r="B83">
        <f t="shared" si="23"/>
        <v>2.6044105316519236E-3</v>
      </c>
      <c r="C83">
        <f t="shared" si="19"/>
        <v>2.6044105316519236E-3</v>
      </c>
      <c r="D83" t="s">
        <v>36</v>
      </c>
      <c r="E83" t="s">
        <v>19</v>
      </c>
      <c r="F83">
        <v>1</v>
      </c>
      <c r="G83">
        <f t="shared" si="24"/>
        <v>105</v>
      </c>
      <c r="I83">
        <v>2150</v>
      </c>
      <c r="J83" t="s">
        <v>31</v>
      </c>
      <c r="K83">
        <f t="shared" si="25"/>
        <v>107.5</v>
      </c>
      <c r="L83" cm="1">
        <f t="array" ref="L83">STOWA2024_NDJF_T(A83*60,K83,I83,J83,"")</f>
        <v>166.20872116503435</v>
      </c>
      <c r="M83">
        <f t="shared" si="26"/>
        <v>6.016531461108263E-3</v>
      </c>
    </row>
    <row r="84" spans="1:13" x14ac:dyDescent="0.3">
      <c r="A84">
        <v>48</v>
      </c>
      <c r="B84">
        <f t="shared" si="23"/>
        <v>1.7876499168238908E-3</v>
      </c>
      <c r="C84">
        <f t="shared" si="19"/>
        <v>1.7876499168238908E-3</v>
      </c>
      <c r="D84" t="s">
        <v>36</v>
      </c>
      <c r="E84" t="s">
        <v>19</v>
      </c>
      <c r="F84">
        <v>1</v>
      </c>
      <c r="G84">
        <f t="shared" si="24"/>
        <v>110</v>
      </c>
      <c r="I84">
        <v>2150</v>
      </c>
      <c r="J84" t="s">
        <v>31</v>
      </c>
      <c r="K84">
        <f t="shared" si="25"/>
        <v>112.5</v>
      </c>
      <c r="L84" cm="1">
        <f t="array" ref="L84">STOWA2024_NDJF_T(A84*60,K84,I84,J84,"")</f>
        <v>236.4691442709171</v>
      </c>
      <c r="M84">
        <f t="shared" si="26"/>
        <v>4.2288815442843722E-3</v>
      </c>
    </row>
    <row r="85" spans="1:13" x14ac:dyDescent="0.3">
      <c r="A85">
        <v>48</v>
      </c>
      <c r="B85">
        <f t="shared" si="23"/>
        <v>1.236166181836459E-3</v>
      </c>
      <c r="C85">
        <f t="shared" si="19"/>
        <v>1.236166181836459E-3</v>
      </c>
      <c r="D85" t="s">
        <v>36</v>
      </c>
      <c r="E85" t="s">
        <v>19</v>
      </c>
      <c r="F85">
        <v>1</v>
      </c>
      <c r="G85">
        <f t="shared" si="24"/>
        <v>115</v>
      </c>
      <c r="I85">
        <v>2150</v>
      </c>
      <c r="J85" t="s">
        <v>31</v>
      </c>
      <c r="K85">
        <f t="shared" si="25"/>
        <v>117.5</v>
      </c>
      <c r="L85" cm="1">
        <f t="array" ref="L85">STOWA2024_NDJF_T(A85*60,K85,I85,J85,"")</f>
        <v>334.14470769516907</v>
      </c>
      <c r="M85">
        <f t="shared" si="26"/>
        <v>2.9927153624479132E-3</v>
      </c>
    </row>
    <row r="86" spans="1:13" x14ac:dyDescent="0.3">
      <c r="A86">
        <v>48</v>
      </c>
      <c r="B86">
        <f t="shared" si="23"/>
        <v>8.6086152340327958E-4</v>
      </c>
      <c r="C86">
        <f t="shared" si="19"/>
        <v>8.6086152340327958E-4</v>
      </c>
      <c r="D86" t="s">
        <v>36</v>
      </c>
      <c r="E86" t="s">
        <v>19</v>
      </c>
      <c r="F86">
        <v>1</v>
      </c>
      <c r="G86">
        <f t="shared" si="24"/>
        <v>120</v>
      </c>
      <c r="I86">
        <v>2150</v>
      </c>
      <c r="J86" t="s">
        <v>31</v>
      </c>
      <c r="K86">
        <f t="shared" si="25"/>
        <v>122.5</v>
      </c>
      <c r="L86" cm="1">
        <f t="array" ref="L86">STOWA2024_NDJF_T(A86*60,K86,I86,J86,"")</f>
        <v>469.07530980085329</v>
      </c>
      <c r="M86">
        <f t="shared" si="26"/>
        <v>2.1318538390446336E-3</v>
      </c>
    </row>
    <row r="87" spans="1:13" x14ac:dyDescent="0.3">
      <c r="A87">
        <v>48</v>
      </c>
      <c r="B87">
        <f t="shared" si="23"/>
        <v>6.0358917640853261E-4</v>
      </c>
      <c r="C87">
        <f t="shared" si="19"/>
        <v>6.0358917640853261E-4</v>
      </c>
      <c r="D87" t="s">
        <v>36</v>
      </c>
      <c r="E87" t="s">
        <v>19</v>
      </c>
      <c r="F87">
        <v>1</v>
      </c>
      <c r="G87">
        <f t="shared" si="24"/>
        <v>125</v>
      </c>
      <c r="I87">
        <v>2150</v>
      </c>
      <c r="J87" t="s">
        <v>31</v>
      </c>
      <c r="K87">
        <f t="shared" si="25"/>
        <v>127.5</v>
      </c>
      <c r="L87" cm="1">
        <f t="array" ref="L87">STOWA2024_NDJF_T(A87*60,K87,I87,J87,"")</f>
        <v>654.33692504222518</v>
      </c>
      <c r="M87">
        <f t="shared" si="26"/>
        <v>1.528264662636101E-3</v>
      </c>
    </row>
    <row r="88" spans="1:13" x14ac:dyDescent="0.3">
      <c r="A88">
        <v>48</v>
      </c>
      <c r="B88">
        <f t="shared" si="23"/>
        <v>4.2600264914201789E-4</v>
      </c>
      <c r="C88">
        <f t="shared" si="19"/>
        <v>4.2600264914201789E-4</v>
      </c>
      <c r="D88" t="s">
        <v>36</v>
      </c>
      <c r="E88" t="s">
        <v>19</v>
      </c>
      <c r="F88">
        <v>1</v>
      </c>
      <c r="G88">
        <f t="shared" si="24"/>
        <v>130</v>
      </c>
      <c r="I88">
        <v>2150</v>
      </c>
      <c r="J88" t="s">
        <v>31</v>
      </c>
      <c r="K88">
        <f t="shared" si="25"/>
        <v>132.5</v>
      </c>
      <c r="L88" cm="1">
        <f t="array" ref="L88">STOWA2024_NDJF_T(A88*60,K88,I88,J88,"")</f>
        <v>907.22531281839179</v>
      </c>
      <c r="M88">
        <f t="shared" si="26"/>
        <v>1.1022620134940831E-3</v>
      </c>
    </row>
    <row r="89" spans="1:13" x14ac:dyDescent="0.3">
      <c r="A89">
        <v>48</v>
      </c>
      <c r="B89">
        <f t="shared" si="23"/>
        <v>3.0257915293159402E-4</v>
      </c>
      <c r="C89">
        <f t="shared" si="19"/>
        <v>3.0257915293159402E-4</v>
      </c>
      <c r="D89" t="s">
        <v>36</v>
      </c>
      <c r="E89" t="s">
        <v>19</v>
      </c>
      <c r="F89">
        <v>1</v>
      </c>
      <c r="G89">
        <f t="shared" si="24"/>
        <v>135</v>
      </c>
      <c r="I89">
        <v>2150</v>
      </c>
      <c r="J89" t="s">
        <v>31</v>
      </c>
      <c r="K89">
        <f t="shared" si="25"/>
        <v>137.5</v>
      </c>
      <c r="L89" cm="1">
        <f t="array" ref="L89">STOWA2024_NDJF_T(A89*60,K89,I89,J89,"")</f>
        <v>1250.4957268892942</v>
      </c>
      <c r="M89">
        <f t="shared" si="26"/>
        <v>7.9968286056248913E-4</v>
      </c>
    </row>
    <row r="90" spans="1:13" x14ac:dyDescent="0.3">
      <c r="A90">
        <v>48</v>
      </c>
      <c r="B90">
        <f t="shared" si="23"/>
        <v>2.1621879356760552E-4</v>
      </c>
      <c r="C90">
        <f t="shared" si="19"/>
        <v>2.1621879356760552E-4</v>
      </c>
      <c r="D90" t="s">
        <v>36</v>
      </c>
      <c r="E90" t="s">
        <v>19</v>
      </c>
      <c r="F90">
        <v>1</v>
      </c>
      <c r="G90">
        <f t="shared" si="24"/>
        <v>140</v>
      </c>
      <c r="I90">
        <v>2150</v>
      </c>
      <c r="J90" t="s">
        <v>31</v>
      </c>
      <c r="K90">
        <f t="shared" si="25"/>
        <v>142.5</v>
      </c>
      <c r="L90" cm="1">
        <f t="array" ref="L90">STOWA2024_NDJF_T(A90*60,K90,I90,J90,"")</f>
        <v>1713.9016034877243</v>
      </c>
      <c r="M90">
        <f t="shared" si="26"/>
        <v>5.8346406699488361E-4</v>
      </c>
    </row>
    <row r="91" spans="1:13" x14ac:dyDescent="0.3">
      <c r="A91">
        <v>48</v>
      </c>
      <c r="B91">
        <f t="shared" si="23"/>
        <v>1.5542330193125346E-4</v>
      </c>
      <c r="C91">
        <f t="shared" si="19"/>
        <v>1.5542330193125346E-4</v>
      </c>
      <c r="D91" t="s">
        <v>36</v>
      </c>
      <c r="E91" t="s">
        <v>19</v>
      </c>
      <c r="F91">
        <v>1</v>
      </c>
      <c r="G91">
        <f t="shared" si="24"/>
        <v>145</v>
      </c>
      <c r="I91">
        <v>2150</v>
      </c>
      <c r="J91" t="s">
        <v>31</v>
      </c>
      <c r="K91">
        <f t="shared" si="25"/>
        <v>147.5</v>
      </c>
      <c r="L91" cm="1">
        <f t="array" ref="L91">STOWA2024_NDJF_T(A91*60,K91,I91,J91,"")</f>
        <v>2336.2260831660406</v>
      </c>
      <c r="M91">
        <f t="shared" si="26"/>
        <v>4.2804076506363015E-4</v>
      </c>
    </row>
    <row r="92" spans="1:13" x14ac:dyDescent="0.3">
      <c r="A92">
        <v>48</v>
      </c>
      <c r="B92">
        <f t="shared" si="23"/>
        <v>1.1235873502478909E-4</v>
      </c>
      <c r="C92">
        <f t="shared" si="19"/>
        <v>1.1235873502478909E-4</v>
      </c>
      <c r="D92" t="s">
        <v>36</v>
      </c>
      <c r="E92" t="s">
        <v>19</v>
      </c>
      <c r="F92">
        <v>1</v>
      </c>
      <c r="G92">
        <f t="shared" si="24"/>
        <v>150</v>
      </c>
      <c r="I92">
        <v>2150</v>
      </c>
      <c r="J92" t="s">
        <v>31</v>
      </c>
      <c r="K92">
        <f t="shared" si="25"/>
        <v>152.5</v>
      </c>
      <c r="L92" cm="1">
        <f t="array" ref="L92">STOWA2024_NDJF_T(A92*60,K92,I92,J92,"")</f>
        <v>3167.7444543706256</v>
      </c>
      <c r="M92">
        <f t="shared" si="26"/>
        <v>3.1568203003884106E-4</v>
      </c>
    </row>
    <row r="93" spans="1:13" x14ac:dyDescent="0.3">
      <c r="A93">
        <v>48</v>
      </c>
      <c r="B93">
        <f t="shared" si="23"/>
        <v>8.1673654889752523E-5</v>
      </c>
      <c r="C93">
        <f t="shared" si="19"/>
        <v>8.1673654889752523E-5</v>
      </c>
      <c r="D93" t="s">
        <v>36</v>
      </c>
      <c r="E93" t="s">
        <v>19</v>
      </c>
      <c r="F93">
        <v>1</v>
      </c>
      <c r="G93">
        <f t="shared" si="24"/>
        <v>155</v>
      </c>
      <c r="I93">
        <v>2150</v>
      </c>
      <c r="J93" t="s">
        <v>31</v>
      </c>
      <c r="K93">
        <f t="shared" si="25"/>
        <v>157.5</v>
      </c>
      <c r="L93" cm="1">
        <f t="array" ref="L93">STOWA2024_NDJF_T(A93*60,K93,I93,J93,"")</f>
        <v>4273.3513249809639</v>
      </c>
      <c r="M93">
        <f t="shared" si="26"/>
        <v>2.3400837514908854E-4</v>
      </c>
    </row>
    <row r="94" spans="1:13" x14ac:dyDescent="0.3">
      <c r="A94">
        <v>48</v>
      </c>
      <c r="B94" s="1">
        <f>M93</f>
        <v>2.3400837514908854E-4</v>
      </c>
      <c r="C94">
        <f t="shared" si="19"/>
        <v>2.3400837514908854E-4</v>
      </c>
      <c r="D94" t="s">
        <v>36</v>
      </c>
      <c r="E94" t="s">
        <v>19</v>
      </c>
      <c r="F94">
        <v>1</v>
      </c>
      <c r="G94">
        <f t="shared" si="24"/>
        <v>160</v>
      </c>
      <c r="I94">
        <v>2150</v>
      </c>
      <c r="J94" t="s">
        <v>31</v>
      </c>
      <c r="K94" s="1">
        <v>999</v>
      </c>
      <c r="L94" cm="1">
        <f t="array" ref="L94">STOWA2024_NDJF_T(A94*60,K94,I94,J94,"")</f>
        <v>95305024101944.188</v>
      </c>
      <c r="M94">
        <f>1/L94</f>
        <v>1.0492626274668771E-14</v>
      </c>
    </row>
    <row r="95" spans="1:13" x14ac:dyDescent="0.3">
      <c r="A95">
        <v>96</v>
      </c>
      <c r="B95" s="1">
        <f>365.25*24/A95 - M95</f>
        <v>57.959961511678266</v>
      </c>
      <c r="C95">
        <f>B95</f>
        <v>57.959961511678266</v>
      </c>
      <c r="D95" t="s">
        <v>36</v>
      </c>
      <c r="E95" t="s">
        <v>19</v>
      </c>
      <c r="F95">
        <v>1</v>
      </c>
      <c r="G95">
        <v>10</v>
      </c>
      <c r="I95">
        <v>2150</v>
      </c>
      <c r="J95" t="s">
        <v>31</v>
      </c>
      <c r="K95" s="1">
        <v>12.5</v>
      </c>
      <c r="L95" cm="1">
        <f t="array" ref="L95">STOWA2024_NDJF_T(A95*60,K95,I95,J95,"")</f>
        <v>2.9982725313401445E-2</v>
      </c>
      <c r="M95">
        <f>1/L95</f>
        <v>33.352538488321734</v>
      </c>
    </row>
    <row r="96" spans="1:13" x14ac:dyDescent="0.3">
      <c r="A96">
        <v>96</v>
      </c>
      <c r="B96">
        <f t="shared" ref="B96:B100" si="27">M95-M96</f>
        <v>10.691322000305973</v>
      </c>
      <c r="C96">
        <f t="shared" ref="C96:C125" si="28">B96</f>
        <v>10.691322000305973</v>
      </c>
      <c r="D96" t="s">
        <v>36</v>
      </c>
      <c r="E96" t="s">
        <v>19</v>
      </c>
      <c r="F96">
        <v>1</v>
      </c>
      <c r="G96">
        <f t="shared" ref="G96:G100" si="29">G95+5</f>
        <v>15</v>
      </c>
      <c r="I96">
        <v>2150</v>
      </c>
      <c r="J96" t="s">
        <v>31</v>
      </c>
      <c r="K96">
        <f t="shared" ref="K96:K100" si="30">AVERAGE(G96:G97)</f>
        <v>17.5</v>
      </c>
      <c r="L96" cm="1">
        <f t="array" ref="L96">STOWA2024_NDJF_T(A96*60,K96,I96,J96,"")</f>
        <v>4.4128257656813948E-2</v>
      </c>
      <c r="M96">
        <f t="shared" ref="M96:M100" si="31">1/L96</f>
        <v>22.661216488015761</v>
      </c>
    </row>
    <row r="97" spans="1:13" x14ac:dyDescent="0.3">
      <c r="A97">
        <v>96</v>
      </c>
      <c r="B97">
        <f t="shared" si="27"/>
        <v>7.2139457249843737</v>
      </c>
      <c r="C97">
        <f t="shared" si="28"/>
        <v>7.2139457249843737</v>
      </c>
      <c r="D97" t="s">
        <v>36</v>
      </c>
      <c r="E97" t="s">
        <v>19</v>
      </c>
      <c r="F97">
        <v>1</v>
      </c>
      <c r="G97">
        <f t="shared" si="29"/>
        <v>20</v>
      </c>
      <c r="I97">
        <v>2150</v>
      </c>
      <c r="J97" t="s">
        <v>31</v>
      </c>
      <c r="K97">
        <f t="shared" si="30"/>
        <v>22.5</v>
      </c>
      <c r="L97" cm="1">
        <f t="array" ref="L97">STOWA2024_NDJF_T(A97*60,K97,I97,J97,"")</f>
        <v>6.4736354747740504E-2</v>
      </c>
      <c r="M97">
        <f t="shared" si="31"/>
        <v>15.447270763031387</v>
      </c>
    </row>
    <row r="98" spans="1:13" x14ac:dyDescent="0.3">
      <c r="A98">
        <v>96</v>
      </c>
      <c r="B98">
        <f t="shared" si="27"/>
        <v>4.8837515562018616</v>
      </c>
      <c r="C98">
        <f t="shared" si="28"/>
        <v>4.8837515562018616</v>
      </c>
      <c r="D98" t="s">
        <v>36</v>
      </c>
      <c r="E98" t="s">
        <v>19</v>
      </c>
      <c r="F98">
        <v>1</v>
      </c>
      <c r="G98">
        <f t="shared" si="29"/>
        <v>25</v>
      </c>
      <c r="I98">
        <v>2150</v>
      </c>
      <c r="J98" t="s">
        <v>31</v>
      </c>
      <c r="K98">
        <f t="shared" si="30"/>
        <v>27.5</v>
      </c>
      <c r="L98" cm="1">
        <f t="array" ref="L98">STOWA2024_NDJF_T(A98*60,K98,I98,J98,"")</f>
        <v>9.4665421666813465E-2</v>
      </c>
      <c r="M98">
        <f t="shared" si="31"/>
        <v>10.563519206829525</v>
      </c>
    </row>
    <row r="99" spans="1:13" x14ac:dyDescent="0.3">
      <c r="A99">
        <v>96</v>
      </c>
      <c r="B99">
        <f t="shared" si="27"/>
        <v>3.3169061648552987</v>
      </c>
      <c r="C99">
        <f t="shared" si="28"/>
        <v>3.3169061648552987</v>
      </c>
      <c r="D99" t="s">
        <v>36</v>
      </c>
      <c r="E99" t="s">
        <v>19</v>
      </c>
      <c r="F99">
        <v>1</v>
      </c>
      <c r="G99">
        <f t="shared" si="29"/>
        <v>30</v>
      </c>
      <c r="I99">
        <v>2150</v>
      </c>
      <c r="J99" t="s">
        <v>31</v>
      </c>
      <c r="K99">
        <f t="shared" si="30"/>
        <v>32.5</v>
      </c>
      <c r="L99" cm="1">
        <f t="array" ref="L99">STOWA2024_NDJF_T(A99*60,K99,I99,J99,"")</f>
        <v>0.13799550137529706</v>
      </c>
      <c r="M99">
        <f t="shared" si="31"/>
        <v>7.2466130419742267</v>
      </c>
    </row>
    <row r="100" spans="1:13" x14ac:dyDescent="0.3">
      <c r="A100">
        <v>96</v>
      </c>
      <c r="B100">
        <f t="shared" si="27"/>
        <v>2.2599517697466256</v>
      </c>
      <c r="C100">
        <f t="shared" si="28"/>
        <v>2.2599517697466256</v>
      </c>
      <c r="D100" t="s">
        <v>36</v>
      </c>
      <c r="E100" t="s">
        <v>19</v>
      </c>
      <c r="F100">
        <v>1</v>
      </c>
      <c r="G100">
        <f t="shared" si="29"/>
        <v>35</v>
      </c>
      <c r="I100">
        <v>2150</v>
      </c>
      <c r="J100" t="s">
        <v>31</v>
      </c>
      <c r="K100">
        <f t="shared" si="30"/>
        <v>37.5</v>
      </c>
      <c r="L100" cm="1">
        <f t="array" ref="L100">STOWA2024_NDJF_T(A100*60,K100,I100,J100,"")</f>
        <v>0.20053497629151942</v>
      </c>
      <c r="M100">
        <f t="shared" si="31"/>
        <v>4.9866612722276011</v>
      </c>
    </row>
    <row r="101" spans="1:13" x14ac:dyDescent="0.3">
      <c r="A101">
        <v>96</v>
      </c>
      <c r="B101">
        <f>M100-M101</f>
        <v>1.5446594631580681</v>
      </c>
      <c r="C101">
        <f t="shared" si="28"/>
        <v>1.5446594631580681</v>
      </c>
      <c r="D101" t="s">
        <v>36</v>
      </c>
      <c r="E101" t="s">
        <v>19</v>
      </c>
      <c r="F101">
        <v>1</v>
      </c>
      <c r="G101">
        <f>G100+5</f>
        <v>40</v>
      </c>
      <c r="I101">
        <v>2150</v>
      </c>
      <c r="J101" t="s">
        <v>31</v>
      </c>
      <c r="K101">
        <f>AVERAGE(G101:G102)</f>
        <v>42.5</v>
      </c>
      <c r="L101" cm="1">
        <f t="array" ref="L101">STOWA2024_NDJF_T(A101*60,K101,I101,J101,"")</f>
        <v>0.29052860964948979</v>
      </c>
      <c r="M101">
        <f>1/L101</f>
        <v>3.442001809069533</v>
      </c>
    </row>
    <row r="102" spans="1:13" x14ac:dyDescent="0.3">
      <c r="A102">
        <v>96</v>
      </c>
      <c r="B102">
        <f t="shared" ref="B102:B124" si="32">M101-M102</f>
        <v>1.0590679278094046</v>
      </c>
      <c r="C102">
        <f t="shared" si="28"/>
        <v>1.0590679278094046</v>
      </c>
      <c r="D102" t="s">
        <v>36</v>
      </c>
      <c r="E102" t="s">
        <v>19</v>
      </c>
      <c r="F102">
        <v>1</v>
      </c>
      <c r="G102">
        <f t="shared" ref="G102:G125" si="33">G101+5</f>
        <v>45</v>
      </c>
      <c r="I102">
        <v>2150</v>
      </c>
      <c r="J102" t="s">
        <v>31</v>
      </c>
      <c r="K102">
        <f t="shared" ref="K102:K124" si="34">AVERAGE(G102:G103)</f>
        <v>47.5</v>
      </c>
      <c r="L102" cm="1">
        <f t="array" ref="L102">STOWA2024_NDJF_T(A102*60,K102,I102,J102,"")</f>
        <v>0.41965075399875812</v>
      </c>
      <c r="M102">
        <f t="shared" ref="M102:M124" si="35">1/L102</f>
        <v>2.3829338812601284</v>
      </c>
    </row>
    <row r="103" spans="1:13" x14ac:dyDescent="0.3">
      <c r="A103">
        <v>96</v>
      </c>
      <c r="B103">
        <f t="shared" si="32"/>
        <v>0.72832917153878496</v>
      </c>
      <c r="C103">
        <f t="shared" si="28"/>
        <v>0.72832917153878496</v>
      </c>
      <c r="D103" t="s">
        <v>36</v>
      </c>
      <c r="E103" t="s">
        <v>19</v>
      </c>
      <c r="F103">
        <v>1</v>
      </c>
      <c r="G103">
        <f t="shared" si="33"/>
        <v>50</v>
      </c>
      <c r="I103">
        <v>2150</v>
      </c>
      <c r="J103" t="s">
        <v>31</v>
      </c>
      <c r="K103">
        <f t="shared" si="34"/>
        <v>52.5</v>
      </c>
      <c r="L103" cm="1">
        <f t="array" ref="L103">STOWA2024_NDJF_T(A103*60,K103,I103,J103,"")</f>
        <v>0.60437395960779827</v>
      </c>
      <c r="M103">
        <f t="shared" si="35"/>
        <v>1.6546047097213434</v>
      </c>
    </row>
    <row r="104" spans="1:13" x14ac:dyDescent="0.3">
      <c r="A104">
        <v>96</v>
      </c>
      <c r="B104">
        <f t="shared" si="32"/>
        <v>0.50237767838735392</v>
      </c>
      <c r="C104">
        <f t="shared" si="28"/>
        <v>0.50237767838735392</v>
      </c>
      <c r="D104" t="s">
        <v>36</v>
      </c>
      <c r="E104" t="s">
        <v>19</v>
      </c>
      <c r="F104">
        <v>1</v>
      </c>
      <c r="G104">
        <f t="shared" si="33"/>
        <v>55</v>
      </c>
      <c r="I104">
        <v>2150</v>
      </c>
      <c r="J104" t="s">
        <v>31</v>
      </c>
      <c r="K104">
        <f t="shared" si="34"/>
        <v>57.5</v>
      </c>
      <c r="L104" cm="1">
        <f t="array" ref="L104">STOWA2024_NDJF_T(A104*60,K104,I104,J104,"")</f>
        <v>0.86788451651082266</v>
      </c>
      <c r="M104">
        <f t="shared" si="35"/>
        <v>1.1522270313339895</v>
      </c>
    </row>
    <row r="105" spans="1:13" x14ac:dyDescent="0.3">
      <c r="A105">
        <v>96</v>
      </c>
      <c r="B105">
        <f t="shared" si="32"/>
        <v>0.34746525526613203</v>
      </c>
      <c r="C105">
        <f t="shared" si="28"/>
        <v>0.34746525526613203</v>
      </c>
      <c r="D105" t="s">
        <v>36</v>
      </c>
      <c r="E105" t="s">
        <v>19</v>
      </c>
      <c r="F105">
        <v>1</v>
      </c>
      <c r="G105">
        <f t="shared" si="33"/>
        <v>60</v>
      </c>
      <c r="I105">
        <v>2150</v>
      </c>
      <c r="J105" t="s">
        <v>31</v>
      </c>
      <c r="K105">
        <f t="shared" si="34"/>
        <v>62.5</v>
      </c>
      <c r="L105" cm="1">
        <f t="array" ref="L105">STOWA2024_NDJF_T(A105*60,K105,I105,J105,"")</f>
        <v>1.2426037490076816</v>
      </c>
      <c r="M105">
        <f t="shared" si="35"/>
        <v>0.80476177606785748</v>
      </c>
    </row>
    <row r="106" spans="1:13" x14ac:dyDescent="0.3">
      <c r="A106">
        <v>96</v>
      </c>
      <c r="B106">
        <f t="shared" si="32"/>
        <v>0.24115750315153783</v>
      </c>
      <c r="C106">
        <f t="shared" si="28"/>
        <v>0.24115750315153783</v>
      </c>
      <c r="D106" t="s">
        <v>36</v>
      </c>
      <c r="E106" t="s">
        <v>19</v>
      </c>
      <c r="F106">
        <v>1</v>
      </c>
      <c r="G106">
        <f t="shared" si="33"/>
        <v>65</v>
      </c>
      <c r="I106">
        <v>2150</v>
      </c>
      <c r="J106" t="s">
        <v>31</v>
      </c>
      <c r="K106">
        <f t="shared" si="34"/>
        <v>67.5</v>
      </c>
      <c r="L106" cm="1">
        <f t="array" ref="L106">STOWA2024_NDJF_T(A106*60,K106,I106,J106,"")</f>
        <v>1.774294568111753</v>
      </c>
      <c r="M106">
        <f t="shared" si="35"/>
        <v>0.56360427291631965</v>
      </c>
    </row>
    <row r="107" spans="1:13" x14ac:dyDescent="0.3">
      <c r="A107">
        <v>96</v>
      </c>
      <c r="B107">
        <f t="shared" si="32"/>
        <v>0.16779083999980848</v>
      </c>
      <c r="C107">
        <f t="shared" si="28"/>
        <v>0.16779083999980848</v>
      </c>
      <c r="D107" t="s">
        <v>36</v>
      </c>
      <c r="E107" t="s">
        <v>19</v>
      </c>
      <c r="F107">
        <v>1</v>
      </c>
      <c r="G107">
        <f t="shared" si="33"/>
        <v>70</v>
      </c>
      <c r="I107">
        <v>2150</v>
      </c>
      <c r="J107" t="s">
        <v>31</v>
      </c>
      <c r="K107">
        <f t="shared" si="34"/>
        <v>72.5</v>
      </c>
      <c r="L107" cm="1">
        <f t="array" ref="L107">STOWA2024_NDJF_T(A107*60,K107,I107,J107,"")</f>
        <v>2.5264428057218811</v>
      </c>
      <c r="M107">
        <f t="shared" si="35"/>
        <v>0.39581343291651117</v>
      </c>
    </row>
    <row r="108" spans="1:13" x14ac:dyDescent="0.3">
      <c r="A108">
        <v>96</v>
      </c>
      <c r="B108">
        <f t="shared" si="32"/>
        <v>0.11708368806017583</v>
      </c>
      <c r="C108">
        <f t="shared" si="28"/>
        <v>0.11708368806017583</v>
      </c>
      <c r="D108" t="s">
        <v>36</v>
      </c>
      <c r="E108" t="s">
        <v>19</v>
      </c>
      <c r="F108">
        <v>1</v>
      </c>
      <c r="G108">
        <f t="shared" si="33"/>
        <v>75</v>
      </c>
      <c r="I108">
        <v>2150</v>
      </c>
      <c r="J108" t="s">
        <v>31</v>
      </c>
      <c r="K108">
        <f t="shared" si="34"/>
        <v>77.5</v>
      </c>
      <c r="L108" cm="1">
        <f t="array" ref="L108">STOWA2024_NDJF_T(A108*60,K108,I108,J108,"")</f>
        <v>3.5877046438492823</v>
      </c>
      <c r="M108">
        <f t="shared" si="35"/>
        <v>0.27872974485633534</v>
      </c>
    </row>
    <row r="109" spans="1:13" x14ac:dyDescent="0.3">
      <c r="A109">
        <v>96</v>
      </c>
      <c r="B109">
        <f t="shared" si="32"/>
        <v>8.1920370239025514E-2</v>
      </c>
      <c r="C109">
        <f t="shared" si="28"/>
        <v>8.1920370239025514E-2</v>
      </c>
      <c r="D109" t="s">
        <v>36</v>
      </c>
      <c r="E109" t="s">
        <v>19</v>
      </c>
      <c r="F109">
        <v>1</v>
      </c>
      <c r="G109">
        <f t="shared" si="33"/>
        <v>80</v>
      </c>
      <c r="I109">
        <v>2150</v>
      </c>
      <c r="J109" t="s">
        <v>31</v>
      </c>
      <c r="K109">
        <f t="shared" si="34"/>
        <v>82.5</v>
      </c>
      <c r="L109" cm="1">
        <f t="array" ref="L109">STOWA2024_NDJF_T(A109*60,K109,I109,J109,"")</f>
        <v>5.0810587755002592</v>
      </c>
      <c r="M109">
        <f t="shared" si="35"/>
        <v>0.19680937461730982</v>
      </c>
    </row>
    <row r="110" spans="1:13" x14ac:dyDescent="0.3">
      <c r="A110">
        <v>96</v>
      </c>
      <c r="B110">
        <f t="shared" si="32"/>
        <v>5.7475778876633077E-2</v>
      </c>
      <c r="C110">
        <f t="shared" si="28"/>
        <v>5.7475778876633077E-2</v>
      </c>
      <c r="D110" t="s">
        <v>36</v>
      </c>
      <c r="E110" t="s">
        <v>19</v>
      </c>
      <c r="F110">
        <v>1</v>
      </c>
      <c r="G110">
        <f t="shared" si="33"/>
        <v>85</v>
      </c>
      <c r="I110">
        <v>2150</v>
      </c>
      <c r="J110" t="s">
        <v>31</v>
      </c>
      <c r="K110">
        <f t="shared" si="34"/>
        <v>87.5</v>
      </c>
      <c r="L110" cm="1">
        <f t="array" ref="L110">STOWA2024_NDJF_T(A110*60,K110,I110,J110,"")</f>
        <v>7.1770199762960845</v>
      </c>
      <c r="M110">
        <f t="shared" si="35"/>
        <v>0.13933359574067675</v>
      </c>
    </row>
    <row r="111" spans="1:13" x14ac:dyDescent="0.3">
      <c r="A111">
        <v>96</v>
      </c>
      <c r="B111">
        <f t="shared" si="32"/>
        <v>4.0433552018967422E-2</v>
      </c>
      <c r="C111">
        <f t="shared" si="28"/>
        <v>4.0433552018967422E-2</v>
      </c>
      <c r="D111" t="s">
        <v>36</v>
      </c>
      <c r="E111" t="s">
        <v>19</v>
      </c>
      <c r="F111">
        <v>1</v>
      </c>
      <c r="G111">
        <f t="shared" si="33"/>
        <v>90</v>
      </c>
      <c r="I111">
        <v>2150</v>
      </c>
      <c r="J111" t="s">
        <v>31</v>
      </c>
      <c r="K111">
        <f t="shared" si="34"/>
        <v>92.5</v>
      </c>
      <c r="L111" cm="1">
        <f t="array" ref="L111">STOWA2024_NDJF_T(A111*60,K111,I111,J111,"")</f>
        <v>10.111218988071005</v>
      </c>
      <c r="M111">
        <f t="shared" si="35"/>
        <v>9.8900043721709324E-2</v>
      </c>
    </row>
    <row r="112" spans="1:13" x14ac:dyDescent="0.3">
      <c r="A112">
        <v>96</v>
      </c>
      <c r="B112">
        <f t="shared" si="32"/>
        <v>2.8519142309474443E-2</v>
      </c>
      <c r="C112">
        <f t="shared" si="28"/>
        <v>2.8519142309474443E-2</v>
      </c>
      <c r="D112" t="s">
        <v>36</v>
      </c>
      <c r="E112" t="s">
        <v>19</v>
      </c>
      <c r="F112">
        <v>1</v>
      </c>
      <c r="G112">
        <f t="shared" si="33"/>
        <v>95</v>
      </c>
      <c r="I112">
        <v>2150</v>
      </c>
      <c r="J112" t="s">
        <v>31</v>
      </c>
      <c r="K112">
        <f t="shared" si="34"/>
        <v>97.5</v>
      </c>
      <c r="L112" cm="1">
        <f t="array" ref="L112">STOWA2024_NDJF_T(A112*60,K112,I112,J112,"")</f>
        <v>14.208400005319653</v>
      </c>
      <c r="M112">
        <f t="shared" si="35"/>
        <v>7.0380901412234881E-2</v>
      </c>
    </row>
    <row r="113" spans="1:13" x14ac:dyDescent="0.3">
      <c r="A113">
        <v>96</v>
      </c>
      <c r="B113">
        <f t="shared" si="32"/>
        <v>2.0169037691732845E-2</v>
      </c>
      <c r="C113">
        <f t="shared" si="28"/>
        <v>2.0169037691732845E-2</v>
      </c>
      <c r="D113" t="s">
        <v>36</v>
      </c>
      <c r="E113" t="s">
        <v>19</v>
      </c>
      <c r="F113">
        <v>1</v>
      </c>
      <c r="G113">
        <f t="shared" si="33"/>
        <v>100</v>
      </c>
      <c r="I113">
        <v>2150</v>
      </c>
      <c r="J113" t="s">
        <v>31</v>
      </c>
      <c r="K113">
        <f t="shared" si="34"/>
        <v>102.5</v>
      </c>
      <c r="L113" cm="1">
        <f t="array" ref="L113">STOWA2024_NDJF_T(A113*60,K113,I113,J113,"")</f>
        <v>19.915612086545384</v>
      </c>
      <c r="M113">
        <f t="shared" si="35"/>
        <v>5.0211863720502035E-2</v>
      </c>
    </row>
    <row r="114" spans="1:13" x14ac:dyDescent="0.3">
      <c r="A114">
        <v>96</v>
      </c>
      <c r="B114">
        <f t="shared" si="32"/>
        <v>1.4299590490248135E-2</v>
      </c>
      <c r="C114">
        <f t="shared" si="28"/>
        <v>1.4299590490248135E-2</v>
      </c>
      <c r="D114" t="s">
        <v>36</v>
      </c>
      <c r="E114" t="s">
        <v>19</v>
      </c>
      <c r="F114">
        <v>1</v>
      </c>
      <c r="G114">
        <f t="shared" si="33"/>
        <v>105</v>
      </c>
      <c r="I114">
        <v>2150</v>
      </c>
      <c r="J114" t="s">
        <v>31</v>
      </c>
      <c r="K114">
        <f t="shared" si="34"/>
        <v>107.5</v>
      </c>
      <c r="L114" cm="1">
        <f t="array" ref="L114">STOWA2024_NDJF_T(A114*60,K114,I114,J114,"")</f>
        <v>27.845633541169455</v>
      </c>
      <c r="M114">
        <f t="shared" si="35"/>
        <v>3.5912273230253901E-2</v>
      </c>
    </row>
    <row r="115" spans="1:13" x14ac:dyDescent="0.3">
      <c r="A115">
        <v>96</v>
      </c>
      <c r="B115">
        <f t="shared" si="32"/>
        <v>1.0164429950119565E-2</v>
      </c>
      <c r="C115">
        <f t="shared" si="28"/>
        <v>1.0164429950119565E-2</v>
      </c>
      <c r="D115" t="s">
        <v>36</v>
      </c>
      <c r="E115" t="s">
        <v>19</v>
      </c>
      <c r="F115">
        <v>1</v>
      </c>
      <c r="G115">
        <f t="shared" si="33"/>
        <v>110</v>
      </c>
      <c r="I115">
        <v>2150</v>
      </c>
      <c r="J115" t="s">
        <v>31</v>
      </c>
      <c r="K115">
        <f t="shared" si="34"/>
        <v>112.5</v>
      </c>
      <c r="L115" cm="1">
        <f t="array" ref="L115">STOWA2024_NDJF_T(A115*60,K115,I115,J115,"")</f>
        <v>38.838204393280066</v>
      </c>
      <c r="M115">
        <f t="shared" si="35"/>
        <v>2.5747843280134335E-2</v>
      </c>
    </row>
    <row r="116" spans="1:13" x14ac:dyDescent="0.3">
      <c r="A116">
        <v>96</v>
      </c>
      <c r="B116">
        <f t="shared" si="32"/>
        <v>7.2427013954026905E-3</v>
      </c>
      <c r="C116">
        <f t="shared" si="28"/>
        <v>7.2427013954026905E-3</v>
      </c>
      <c r="D116" t="s">
        <v>36</v>
      </c>
      <c r="E116" t="s">
        <v>19</v>
      </c>
      <c r="F116">
        <v>1</v>
      </c>
      <c r="G116">
        <f t="shared" si="33"/>
        <v>115</v>
      </c>
      <c r="I116">
        <v>2150</v>
      </c>
      <c r="J116" t="s">
        <v>31</v>
      </c>
      <c r="K116">
        <f t="shared" si="34"/>
        <v>117.5</v>
      </c>
      <c r="L116" cm="1">
        <f t="array" ref="L116">STOWA2024_NDJF_T(A116*60,K116,I116,J116,"")</f>
        <v>54.039034460205201</v>
      </c>
      <c r="M116">
        <f t="shared" si="35"/>
        <v>1.8505141884731645E-2</v>
      </c>
    </row>
    <row r="117" spans="1:13" x14ac:dyDescent="0.3">
      <c r="A117">
        <v>96</v>
      </c>
      <c r="B117">
        <f t="shared" si="32"/>
        <v>5.1737627315370655E-3</v>
      </c>
      <c r="C117">
        <f t="shared" si="28"/>
        <v>5.1737627315370655E-3</v>
      </c>
      <c r="D117" t="s">
        <v>36</v>
      </c>
      <c r="E117" t="s">
        <v>19</v>
      </c>
      <c r="F117">
        <v>1</v>
      </c>
      <c r="G117">
        <f t="shared" si="33"/>
        <v>120</v>
      </c>
      <c r="I117">
        <v>2150</v>
      </c>
      <c r="J117" t="s">
        <v>31</v>
      </c>
      <c r="K117">
        <f t="shared" si="34"/>
        <v>122.5</v>
      </c>
      <c r="L117" cm="1">
        <f t="array" ref="L117">STOWA2024_NDJF_T(A117*60,K117,I117,J117,"")</f>
        <v>75.010993874581345</v>
      </c>
      <c r="M117">
        <f t="shared" si="35"/>
        <v>1.3331379153194579E-2</v>
      </c>
    </row>
    <row r="118" spans="1:13" x14ac:dyDescent="0.3">
      <c r="A118">
        <v>96</v>
      </c>
      <c r="B118">
        <f t="shared" si="32"/>
        <v>3.7045969386795743E-3</v>
      </c>
      <c r="C118">
        <f t="shared" si="28"/>
        <v>3.7045969386795743E-3</v>
      </c>
      <c r="D118" t="s">
        <v>36</v>
      </c>
      <c r="E118" t="s">
        <v>19</v>
      </c>
      <c r="F118">
        <v>1</v>
      </c>
      <c r="G118">
        <f t="shared" si="33"/>
        <v>125</v>
      </c>
      <c r="I118">
        <v>2150</v>
      </c>
      <c r="J118" t="s">
        <v>31</v>
      </c>
      <c r="K118">
        <f t="shared" si="34"/>
        <v>127.5</v>
      </c>
      <c r="L118" cm="1">
        <f t="array" ref="L118">STOWA2024_NDJF_T(A118*60,K118,I118,J118,"")</f>
        <v>103.87686952055762</v>
      </c>
      <c r="M118">
        <f t="shared" si="35"/>
        <v>9.6267822145150051E-3</v>
      </c>
    </row>
    <row r="119" spans="1:13" x14ac:dyDescent="0.3">
      <c r="A119">
        <v>96</v>
      </c>
      <c r="B119">
        <f t="shared" si="32"/>
        <v>2.659083911722971E-3</v>
      </c>
      <c r="C119">
        <f t="shared" si="28"/>
        <v>2.659083911722971E-3</v>
      </c>
      <c r="D119" t="s">
        <v>36</v>
      </c>
      <c r="E119" t="s">
        <v>19</v>
      </c>
      <c r="F119">
        <v>1</v>
      </c>
      <c r="G119">
        <f t="shared" si="33"/>
        <v>130</v>
      </c>
      <c r="I119">
        <v>2150</v>
      </c>
      <c r="J119" t="s">
        <v>31</v>
      </c>
      <c r="K119">
        <f t="shared" si="34"/>
        <v>132.5</v>
      </c>
      <c r="L119" cm="1">
        <f t="array" ref="L119">STOWA2024_NDJF_T(A119*60,K119,I119,J119,"")</f>
        <v>143.51941725135958</v>
      </c>
      <c r="M119">
        <f t="shared" si="35"/>
        <v>6.9676983027920341E-3</v>
      </c>
    </row>
    <row r="120" spans="1:13" x14ac:dyDescent="0.3">
      <c r="A120">
        <v>96</v>
      </c>
      <c r="B120">
        <f t="shared" si="32"/>
        <v>1.9130381988949497E-3</v>
      </c>
      <c r="C120">
        <f t="shared" si="28"/>
        <v>1.9130381988949497E-3</v>
      </c>
      <c r="D120" t="s">
        <v>36</v>
      </c>
      <c r="E120" t="s">
        <v>19</v>
      </c>
      <c r="F120">
        <v>1</v>
      </c>
      <c r="G120">
        <f t="shared" si="33"/>
        <v>135</v>
      </c>
      <c r="I120">
        <v>2150</v>
      </c>
      <c r="J120" t="s">
        <v>31</v>
      </c>
      <c r="K120">
        <f t="shared" si="34"/>
        <v>137.5</v>
      </c>
      <c r="L120" cm="1">
        <f t="array" ref="L120">STOWA2024_NDJF_T(A120*60,K120,I120,J120,"")</f>
        <v>197.83723919022992</v>
      </c>
      <c r="M120">
        <f t="shared" si="35"/>
        <v>5.0546601038970844E-3</v>
      </c>
    </row>
    <row r="121" spans="1:13" x14ac:dyDescent="0.3">
      <c r="A121">
        <v>96</v>
      </c>
      <c r="B121">
        <f t="shared" si="32"/>
        <v>1.3795370439561448E-3</v>
      </c>
      <c r="C121">
        <f t="shared" si="28"/>
        <v>1.3795370439561448E-3</v>
      </c>
      <c r="D121" t="s">
        <v>36</v>
      </c>
      <c r="E121" t="s">
        <v>19</v>
      </c>
      <c r="F121">
        <v>1</v>
      </c>
      <c r="G121">
        <f t="shared" si="33"/>
        <v>140</v>
      </c>
      <c r="I121">
        <v>2150</v>
      </c>
      <c r="J121" t="s">
        <v>31</v>
      </c>
      <c r="K121">
        <f t="shared" si="34"/>
        <v>142.5</v>
      </c>
      <c r="L121" cm="1">
        <f t="array" ref="L121">STOWA2024_NDJF_T(A121*60,K121,I121,J121,"")</f>
        <v>272.09973208790194</v>
      </c>
      <c r="M121">
        <f t="shared" si="35"/>
        <v>3.6751230599409396E-3</v>
      </c>
    </row>
    <row r="122" spans="1:13" x14ac:dyDescent="0.3">
      <c r="A122">
        <v>96</v>
      </c>
      <c r="B122">
        <f t="shared" si="32"/>
        <v>9.9709258156229028E-4</v>
      </c>
      <c r="C122">
        <f t="shared" si="28"/>
        <v>9.9709258156229028E-4</v>
      </c>
      <c r="D122" t="s">
        <v>36</v>
      </c>
      <c r="E122" t="s">
        <v>19</v>
      </c>
      <c r="F122">
        <v>1</v>
      </c>
      <c r="G122">
        <f t="shared" si="33"/>
        <v>145</v>
      </c>
      <c r="I122">
        <v>2150</v>
      </c>
      <c r="J122" t="s">
        <v>31</v>
      </c>
      <c r="K122">
        <f t="shared" si="34"/>
        <v>147.5</v>
      </c>
      <c r="L122" cm="1">
        <f t="array" ref="L122">STOWA2024_NDJF_T(A122*60,K122,I122,J122,"")</f>
        <v>373.40874499883455</v>
      </c>
      <c r="M122">
        <f t="shared" si="35"/>
        <v>2.6780304783786493E-3</v>
      </c>
    </row>
    <row r="123" spans="1:13" x14ac:dyDescent="0.3">
      <c r="A123">
        <v>96</v>
      </c>
      <c r="B123">
        <f t="shared" si="32"/>
        <v>7.2231079847084271E-4</v>
      </c>
      <c r="C123">
        <f t="shared" si="28"/>
        <v>7.2231079847084271E-4</v>
      </c>
      <c r="D123" t="s">
        <v>36</v>
      </c>
      <c r="E123" t="s">
        <v>19</v>
      </c>
      <c r="F123">
        <v>1</v>
      </c>
      <c r="G123">
        <f t="shared" si="33"/>
        <v>150</v>
      </c>
      <c r="I123">
        <v>2150</v>
      </c>
      <c r="J123" t="s">
        <v>31</v>
      </c>
      <c r="K123">
        <f t="shared" si="34"/>
        <v>152.5</v>
      </c>
      <c r="L123" cm="1">
        <f t="array" ref="L123">STOWA2024_NDJF_T(A123*60,K123,I123,J123,"")</f>
        <v>511.32072263400266</v>
      </c>
      <c r="M123">
        <f t="shared" si="35"/>
        <v>1.9557196799078066E-3</v>
      </c>
    </row>
    <row r="124" spans="1:13" x14ac:dyDescent="0.3">
      <c r="A124">
        <v>96</v>
      </c>
      <c r="B124">
        <f t="shared" si="32"/>
        <v>5.2439563772523697E-4</v>
      </c>
      <c r="C124">
        <f t="shared" si="28"/>
        <v>5.2439563772523697E-4</v>
      </c>
      <c r="D124" t="s">
        <v>36</v>
      </c>
      <c r="E124" t="s">
        <v>19</v>
      </c>
      <c r="F124">
        <v>1</v>
      </c>
      <c r="G124">
        <f t="shared" si="33"/>
        <v>155</v>
      </c>
      <c r="I124">
        <v>2150</v>
      </c>
      <c r="J124" t="s">
        <v>31</v>
      </c>
      <c r="K124">
        <f t="shared" si="34"/>
        <v>157.5</v>
      </c>
      <c r="L124" cm="1">
        <f t="array" ref="L124">STOWA2024_NDJF_T(A124*60,K124,I124,J124,"")</f>
        <v>698.65381320301128</v>
      </c>
      <c r="M124">
        <f t="shared" si="35"/>
        <v>1.4313240421825696E-3</v>
      </c>
    </row>
    <row r="125" spans="1:13" x14ac:dyDescent="0.3">
      <c r="A125">
        <v>96</v>
      </c>
      <c r="B125" s="1">
        <f>M124</f>
        <v>1.4313240421825696E-3</v>
      </c>
      <c r="C125">
        <f t="shared" si="28"/>
        <v>1.4313240421825696E-3</v>
      </c>
      <c r="D125" t="s">
        <v>36</v>
      </c>
      <c r="E125" t="s">
        <v>19</v>
      </c>
      <c r="F125">
        <v>1</v>
      </c>
      <c r="G125">
        <f t="shared" si="33"/>
        <v>160</v>
      </c>
      <c r="I125">
        <v>2150</v>
      </c>
      <c r="J125" t="s">
        <v>31</v>
      </c>
      <c r="K125" s="1">
        <v>777</v>
      </c>
      <c r="L125" cm="1">
        <f t="array" ref="L125">STOWA2024_NDJF_T(A125*60,K125,I125,J125,"")</f>
        <v>945647445672596.13</v>
      </c>
      <c r="M125">
        <f>1/L125</f>
        <v>1.0574765517277375E-15</v>
      </c>
    </row>
    <row r="126" spans="1:13" x14ac:dyDescent="0.3">
      <c r="A126">
        <v>192</v>
      </c>
      <c r="B126" s="1">
        <f>365.25*24/A126 - M126</f>
        <v>17.074362196400884</v>
      </c>
      <c r="C126">
        <f>B126</f>
        <v>17.074362196400884</v>
      </c>
      <c r="D126" t="s">
        <v>36</v>
      </c>
      <c r="E126" t="s">
        <v>19</v>
      </c>
      <c r="F126">
        <v>1</v>
      </c>
      <c r="G126">
        <v>10</v>
      </c>
      <c r="I126">
        <v>2150</v>
      </c>
      <c r="J126" t="s">
        <v>31</v>
      </c>
      <c r="K126" s="1">
        <v>12.5</v>
      </c>
      <c r="L126" cm="1">
        <f t="array" ref="L126">STOWA2024_NDJF_T(A126*60,K126,I126,J126,"")</f>
        <v>3.498719212920838E-2</v>
      </c>
      <c r="M126">
        <f>1/L126</f>
        <v>28.581887803599116</v>
      </c>
    </row>
    <row r="127" spans="1:13" x14ac:dyDescent="0.3">
      <c r="A127">
        <v>192</v>
      </c>
      <c r="B127">
        <f t="shared" ref="B127:B131" si="36">M126-M127</f>
        <v>5.721824172009299</v>
      </c>
      <c r="C127">
        <f t="shared" ref="C127:C156" si="37">B127</f>
        <v>5.721824172009299</v>
      </c>
      <c r="D127" t="s">
        <v>36</v>
      </c>
      <c r="E127" t="s">
        <v>19</v>
      </c>
      <c r="F127">
        <v>1</v>
      </c>
      <c r="G127">
        <f t="shared" ref="G127:G131" si="38">G126+5</f>
        <v>15</v>
      </c>
      <c r="I127">
        <v>2150</v>
      </c>
      <c r="J127" t="s">
        <v>31</v>
      </c>
      <c r="K127">
        <f t="shared" ref="K127:K131" si="39">AVERAGE(G127:G128)</f>
        <v>17.5</v>
      </c>
      <c r="L127" cm="1">
        <f t="array" ref="L127">STOWA2024_NDJF_T(A127*60,K127,I127,J127,"")</f>
        <v>4.3744410169450361E-2</v>
      </c>
      <c r="M127">
        <f t="shared" ref="M127:M131" si="40">1/L127</f>
        <v>22.860063631589817</v>
      </c>
    </row>
    <row r="128" spans="1:13" x14ac:dyDescent="0.3">
      <c r="A128">
        <v>192</v>
      </c>
      <c r="B128">
        <f t="shared" si="36"/>
        <v>4.6193108237943505</v>
      </c>
      <c r="C128">
        <f t="shared" si="37"/>
        <v>4.6193108237943505</v>
      </c>
      <c r="D128" t="s">
        <v>36</v>
      </c>
      <c r="E128" t="s">
        <v>19</v>
      </c>
      <c r="F128">
        <v>1</v>
      </c>
      <c r="G128">
        <f t="shared" si="38"/>
        <v>20</v>
      </c>
      <c r="I128">
        <v>2150</v>
      </c>
      <c r="J128" t="s">
        <v>31</v>
      </c>
      <c r="K128">
        <f t="shared" si="39"/>
        <v>22.5</v>
      </c>
      <c r="L128" cm="1">
        <f t="array" ref="L128">STOWA2024_NDJF_T(A128*60,K128,I128,J128,"")</f>
        <v>5.4822298758011485E-2</v>
      </c>
      <c r="M128">
        <f t="shared" si="40"/>
        <v>18.240752807795467</v>
      </c>
    </row>
    <row r="129" spans="1:13" x14ac:dyDescent="0.3">
      <c r="A129">
        <v>192</v>
      </c>
      <c r="B129">
        <f t="shared" si="36"/>
        <v>3.720330065844605</v>
      </c>
      <c r="C129">
        <f t="shared" si="37"/>
        <v>3.720330065844605</v>
      </c>
      <c r="D129" t="s">
        <v>36</v>
      </c>
      <c r="E129" t="s">
        <v>19</v>
      </c>
      <c r="F129">
        <v>1</v>
      </c>
      <c r="G129">
        <f t="shared" si="38"/>
        <v>25</v>
      </c>
      <c r="I129">
        <v>2150</v>
      </c>
      <c r="J129" t="s">
        <v>31</v>
      </c>
      <c r="K129">
        <f t="shared" si="39"/>
        <v>27.5</v>
      </c>
      <c r="L129" cm="1">
        <f t="array" ref="L129">STOWA2024_NDJF_T(A129*60,K129,I129,J129,"")</f>
        <v>6.8868518346294857E-2</v>
      </c>
      <c r="M129">
        <f t="shared" si="40"/>
        <v>14.520422741950862</v>
      </c>
    </row>
    <row r="130" spans="1:13" x14ac:dyDescent="0.3">
      <c r="A130">
        <v>192</v>
      </c>
      <c r="B130">
        <f t="shared" si="36"/>
        <v>2.9894682282183727</v>
      </c>
      <c r="C130">
        <f t="shared" si="37"/>
        <v>2.9894682282183727</v>
      </c>
      <c r="D130" t="s">
        <v>36</v>
      </c>
      <c r="E130" t="s">
        <v>19</v>
      </c>
      <c r="F130">
        <v>1</v>
      </c>
      <c r="G130">
        <f t="shared" si="38"/>
        <v>30</v>
      </c>
      <c r="I130">
        <v>2150</v>
      </c>
      <c r="J130" t="s">
        <v>31</v>
      </c>
      <c r="K130">
        <f t="shared" si="39"/>
        <v>32.5</v>
      </c>
      <c r="L130" cm="1">
        <f t="array" ref="L130">STOWA2024_NDJF_T(A130*60,K130,I130,J130,"")</f>
        <v>8.6723089472695095E-2</v>
      </c>
      <c r="M130">
        <f t="shared" si="40"/>
        <v>11.530954513732489</v>
      </c>
    </row>
    <row r="131" spans="1:13" x14ac:dyDescent="0.3">
      <c r="A131">
        <v>192</v>
      </c>
      <c r="B131">
        <f t="shared" si="36"/>
        <v>2.3965839404043567</v>
      </c>
      <c r="C131">
        <f t="shared" si="37"/>
        <v>2.3965839404043567</v>
      </c>
      <c r="D131" t="s">
        <v>36</v>
      </c>
      <c r="E131" t="s">
        <v>19</v>
      </c>
      <c r="F131">
        <v>1</v>
      </c>
      <c r="G131">
        <f t="shared" si="38"/>
        <v>35</v>
      </c>
      <c r="I131">
        <v>2150</v>
      </c>
      <c r="J131" t="s">
        <v>31</v>
      </c>
      <c r="K131">
        <f t="shared" si="39"/>
        <v>37.5</v>
      </c>
      <c r="L131" cm="1">
        <f t="array" ref="L131">STOWA2024_NDJF_T(A131*60,K131,I131,J131,"")</f>
        <v>0.10947661822697953</v>
      </c>
      <c r="M131">
        <f t="shared" si="40"/>
        <v>9.1343705733281322</v>
      </c>
    </row>
    <row r="132" spans="1:13" x14ac:dyDescent="0.3">
      <c r="A132">
        <v>192</v>
      </c>
      <c r="B132">
        <f>M131-M132</f>
        <v>1.9167554917967999</v>
      </c>
      <c r="C132">
        <f t="shared" si="37"/>
        <v>1.9167554917967999</v>
      </c>
      <c r="D132" t="s">
        <v>36</v>
      </c>
      <c r="E132" t="s">
        <v>19</v>
      </c>
      <c r="F132">
        <v>1</v>
      </c>
      <c r="G132">
        <f>G131+5</f>
        <v>40</v>
      </c>
      <c r="I132">
        <v>2150</v>
      </c>
      <c r="J132" t="s">
        <v>31</v>
      </c>
      <c r="K132">
        <f>AVERAGE(G132:G133)</f>
        <v>42.5</v>
      </c>
      <c r="L132" cm="1">
        <f t="array" ref="L132">STOWA2024_NDJF_T(A132*60,K132,I132,J132,"")</f>
        <v>0.13854992108942363</v>
      </c>
      <c r="M132">
        <f>1/L132</f>
        <v>7.2176150815313322</v>
      </c>
    </row>
    <row r="133" spans="1:13" x14ac:dyDescent="0.3">
      <c r="A133">
        <v>192</v>
      </c>
      <c r="B133">
        <f t="shared" ref="B133:B155" si="41">M132-M133</f>
        <v>1.5292432661389697</v>
      </c>
      <c r="C133">
        <f t="shared" si="37"/>
        <v>1.5292432661389697</v>
      </c>
      <c r="D133" t="s">
        <v>36</v>
      </c>
      <c r="E133" t="s">
        <v>19</v>
      </c>
      <c r="F133">
        <v>1</v>
      </c>
      <c r="G133">
        <f t="shared" ref="G133:G156" si="42">G132+5</f>
        <v>45</v>
      </c>
      <c r="I133">
        <v>2150</v>
      </c>
      <c r="J133" t="s">
        <v>31</v>
      </c>
      <c r="K133">
        <f t="shared" ref="K133:K155" si="43">AVERAGE(G133:G134)</f>
        <v>47.5</v>
      </c>
      <c r="L133" cm="1">
        <f t="array" ref="L133">STOWA2024_NDJF_T(A133*60,K133,I133,J133,"")</f>
        <v>0.1757972285310298</v>
      </c>
      <c r="M133">
        <f t="shared" ref="M133:M155" si="44">1/L133</f>
        <v>5.6883718153923626</v>
      </c>
    </row>
    <row r="134" spans="1:13" x14ac:dyDescent="0.3">
      <c r="A134">
        <v>192</v>
      </c>
      <c r="B134">
        <f t="shared" si="41"/>
        <v>1.2169936743330947</v>
      </c>
      <c r="C134">
        <f t="shared" si="37"/>
        <v>1.2169936743330947</v>
      </c>
      <c r="D134" t="s">
        <v>36</v>
      </c>
      <c r="E134" t="s">
        <v>19</v>
      </c>
      <c r="F134">
        <v>1</v>
      </c>
      <c r="G134">
        <f t="shared" si="42"/>
        <v>50</v>
      </c>
      <c r="I134">
        <v>2150</v>
      </c>
      <c r="J134" t="s">
        <v>31</v>
      </c>
      <c r="K134">
        <f t="shared" si="43"/>
        <v>52.5</v>
      </c>
      <c r="L134" cm="1">
        <f t="array" ref="L134">STOWA2024_NDJF_T(A134*60,K134,I134,J134,"")</f>
        <v>0.22364469486875033</v>
      </c>
      <c r="M134">
        <f t="shared" si="44"/>
        <v>4.4713781410592679</v>
      </c>
    </row>
    <row r="135" spans="1:13" x14ac:dyDescent="0.3">
      <c r="A135">
        <v>192</v>
      </c>
      <c r="B135">
        <f t="shared" si="41"/>
        <v>0.96611277995644285</v>
      </c>
      <c r="C135">
        <f t="shared" si="37"/>
        <v>0.96611277995644285</v>
      </c>
      <c r="D135" t="s">
        <v>36</v>
      </c>
      <c r="E135" t="s">
        <v>19</v>
      </c>
      <c r="F135">
        <v>1</v>
      </c>
      <c r="G135">
        <f t="shared" si="42"/>
        <v>55</v>
      </c>
      <c r="I135">
        <v>2150</v>
      </c>
      <c r="J135" t="s">
        <v>31</v>
      </c>
      <c r="K135">
        <f t="shared" si="43"/>
        <v>57.5</v>
      </c>
      <c r="L135" cm="1">
        <f t="array" ref="L135">STOWA2024_NDJF_T(A135*60,K135,I135,J135,"")</f>
        <v>0.2852851059713723</v>
      </c>
      <c r="M135">
        <f t="shared" si="44"/>
        <v>3.5052653611028251</v>
      </c>
    </row>
    <row r="136" spans="1:13" x14ac:dyDescent="0.3">
      <c r="A136">
        <v>192</v>
      </c>
      <c r="B136">
        <f t="shared" si="41"/>
        <v>0.76492942980755707</v>
      </c>
      <c r="C136">
        <f t="shared" si="37"/>
        <v>0.76492942980755707</v>
      </c>
      <c r="D136" t="s">
        <v>36</v>
      </c>
      <c r="E136" t="s">
        <v>19</v>
      </c>
      <c r="F136">
        <v>1</v>
      </c>
      <c r="G136">
        <f t="shared" si="42"/>
        <v>60</v>
      </c>
      <c r="I136">
        <v>2150</v>
      </c>
      <c r="J136" t="s">
        <v>31</v>
      </c>
      <c r="K136">
        <f t="shared" si="43"/>
        <v>62.5</v>
      </c>
      <c r="L136" cm="1">
        <f t="array" ref="L136">STOWA2024_NDJF_T(A136*60,K136,I136,J136,"")</f>
        <v>0.36491876363761444</v>
      </c>
      <c r="M136">
        <f t="shared" si="44"/>
        <v>2.740335931295268</v>
      </c>
    </row>
    <row r="137" spans="1:13" x14ac:dyDescent="0.3">
      <c r="A137">
        <v>192</v>
      </c>
      <c r="B137">
        <f t="shared" si="41"/>
        <v>0.60403132045161367</v>
      </c>
      <c r="C137">
        <f t="shared" si="37"/>
        <v>0.60403132045161367</v>
      </c>
      <c r="D137" t="s">
        <v>36</v>
      </c>
      <c r="E137" t="s">
        <v>19</v>
      </c>
      <c r="F137">
        <v>1</v>
      </c>
      <c r="G137">
        <f t="shared" si="42"/>
        <v>65</v>
      </c>
      <c r="I137">
        <v>2150</v>
      </c>
      <c r="J137" t="s">
        <v>31</v>
      </c>
      <c r="K137">
        <f t="shared" si="43"/>
        <v>67.5</v>
      </c>
      <c r="L137" cm="1">
        <f t="array" ref="L137">STOWA2024_NDJF_T(A137*60,K137,I137,J137,"")</f>
        <v>0.4680980394481698</v>
      </c>
      <c r="M137">
        <f t="shared" si="44"/>
        <v>2.1363046108436543</v>
      </c>
    </row>
    <row r="138" spans="1:13" x14ac:dyDescent="0.3">
      <c r="A138">
        <v>192</v>
      </c>
      <c r="B138">
        <f t="shared" si="41"/>
        <v>0.47569466133456451</v>
      </c>
      <c r="C138">
        <f t="shared" si="37"/>
        <v>0.47569466133456451</v>
      </c>
      <c r="D138" t="s">
        <v>36</v>
      </c>
      <c r="E138" t="s">
        <v>19</v>
      </c>
      <c r="F138">
        <v>1</v>
      </c>
      <c r="G138">
        <f t="shared" si="42"/>
        <v>70</v>
      </c>
      <c r="I138">
        <v>2150</v>
      </c>
      <c r="J138" t="s">
        <v>31</v>
      </c>
      <c r="K138">
        <f t="shared" si="43"/>
        <v>72.5</v>
      </c>
      <c r="L138" cm="1">
        <f t="array" ref="L138">STOWA2024_NDJF_T(A138*60,K138,I138,J138,"")</f>
        <v>0.6021883707824468</v>
      </c>
      <c r="M138">
        <f t="shared" si="44"/>
        <v>1.6606099495090898</v>
      </c>
    </row>
    <row r="139" spans="1:13" x14ac:dyDescent="0.3">
      <c r="A139">
        <v>192</v>
      </c>
      <c r="B139">
        <f t="shared" si="41"/>
        <v>0.37357429127330088</v>
      </c>
      <c r="C139">
        <f t="shared" si="37"/>
        <v>0.37357429127330088</v>
      </c>
      <c r="D139" t="s">
        <v>36</v>
      </c>
      <c r="E139" t="s">
        <v>19</v>
      </c>
      <c r="F139">
        <v>1</v>
      </c>
      <c r="G139">
        <f t="shared" si="42"/>
        <v>75</v>
      </c>
      <c r="I139">
        <v>2150</v>
      </c>
      <c r="J139" t="s">
        <v>31</v>
      </c>
      <c r="K139">
        <f t="shared" si="43"/>
        <v>77.5</v>
      </c>
      <c r="L139" cm="1">
        <f t="array" ref="L139">STOWA2024_NDJF_T(A139*60,K139,I139,J139,"")</f>
        <v>0.7769792496431337</v>
      </c>
      <c r="M139">
        <f t="shared" si="44"/>
        <v>1.2870356582357889</v>
      </c>
    </row>
    <row r="140" spans="1:13" x14ac:dyDescent="0.3">
      <c r="A140">
        <v>192</v>
      </c>
      <c r="B140">
        <f t="shared" si="41"/>
        <v>0.29247401122748584</v>
      </c>
      <c r="C140">
        <f t="shared" si="37"/>
        <v>0.29247401122748584</v>
      </c>
      <c r="D140" t="s">
        <v>36</v>
      </c>
      <c r="E140" t="s">
        <v>19</v>
      </c>
      <c r="F140">
        <v>1</v>
      </c>
      <c r="G140">
        <f t="shared" si="42"/>
        <v>80</v>
      </c>
      <c r="I140">
        <v>2150</v>
      </c>
      <c r="J140" t="s">
        <v>31</v>
      </c>
      <c r="K140">
        <f t="shared" si="43"/>
        <v>82.5</v>
      </c>
      <c r="L140" cm="1">
        <f t="array" ref="L140">STOWA2024_NDJF_T(A140*60,K140,I140,J140,"")</f>
        <v>1.0054680903974689</v>
      </c>
      <c r="M140">
        <f t="shared" si="44"/>
        <v>0.99456164700830307</v>
      </c>
    </row>
    <row r="141" spans="1:13" x14ac:dyDescent="0.3">
      <c r="A141">
        <v>192</v>
      </c>
      <c r="B141">
        <f t="shared" si="41"/>
        <v>0.22843628895047019</v>
      </c>
      <c r="C141">
        <f t="shared" si="37"/>
        <v>0.22843628895047019</v>
      </c>
      <c r="D141" t="s">
        <v>36</v>
      </c>
      <c r="E141" t="s">
        <v>19</v>
      </c>
      <c r="F141">
        <v>1</v>
      </c>
      <c r="G141">
        <f t="shared" si="42"/>
        <v>85</v>
      </c>
      <c r="I141">
        <v>2150</v>
      </c>
      <c r="J141" t="s">
        <v>31</v>
      </c>
      <c r="K141">
        <f t="shared" si="43"/>
        <v>87.5</v>
      </c>
      <c r="L141" cm="1">
        <f t="array" ref="L141">STOWA2024_NDJF_T(A141*60,K141,I141,J141,"")</f>
        <v>1.3052694177034569</v>
      </c>
      <c r="M141">
        <f t="shared" si="44"/>
        <v>0.76612535805783288</v>
      </c>
    </row>
    <row r="142" spans="1:13" x14ac:dyDescent="0.3">
      <c r="A142">
        <v>192</v>
      </c>
      <c r="B142">
        <f t="shared" si="41"/>
        <v>0.17783861811063406</v>
      </c>
      <c r="C142">
        <f t="shared" si="37"/>
        <v>0.17783861811063406</v>
      </c>
      <c r="D142" t="s">
        <v>36</v>
      </c>
      <c r="E142" t="s">
        <v>19</v>
      </c>
      <c r="F142">
        <v>1</v>
      </c>
      <c r="G142">
        <f t="shared" si="42"/>
        <v>90</v>
      </c>
      <c r="I142">
        <v>2150</v>
      </c>
      <c r="J142" t="s">
        <v>31</v>
      </c>
      <c r="K142">
        <f t="shared" si="43"/>
        <v>92.5</v>
      </c>
      <c r="L142" cm="1">
        <f t="array" ref="L142">STOWA2024_NDJF_T(A142*60,K142,I142,J142,"")</f>
        <v>1.6998513345545645</v>
      </c>
      <c r="M142">
        <f t="shared" si="44"/>
        <v>0.58828673994719882</v>
      </c>
    </row>
    <row r="143" spans="1:13" x14ac:dyDescent="0.3">
      <c r="A143">
        <v>192</v>
      </c>
      <c r="B143">
        <f t="shared" si="41"/>
        <v>0.13801811769769046</v>
      </c>
      <c r="C143">
        <f t="shared" si="37"/>
        <v>0.13801811769769046</v>
      </c>
      <c r="D143" t="s">
        <v>36</v>
      </c>
      <c r="E143" t="s">
        <v>19</v>
      </c>
      <c r="F143">
        <v>1</v>
      </c>
      <c r="G143">
        <f t="shared" si="42"/>
        <v>95</v>
      </c>
      <c r="I143">
        <v>2150</v>
      </c>
      <c r="J143" t="s">
        <v>31</v>
      </c>
      <c r="K143">
        <f t="shared" si="43"/>
        <v>97.5</v>
      </c>
      <c r="L143" cm="1">
        <f t="array" ref="L143">STOWA2024_NDJF_T(A143*60,K143,I143,J143,"")</f>
        <v>2.2208964839789962</v>
      </c>
      <c r="M143">
        <f t="shared" si="44"/>
        <v>0.45026862224950837</v>
      </c>
    </row>
    <row r="144" spans="1:13" x14ac:dyDescent="0.3">
      <c r="A144">
        <v>192</v>
      </c>
      <c r="B144">
        <f t="shared" si="41"/>
        <v>0.10678683749585655</v>
      </c>
      <c r="C144">
        <f t="shared" si="37"/>
        <v>0.10678683749585655</v>
      </c>
      <c r="D144" t="s">
        <v>36</v>
      </c>
      <c r="E144" t="s">
        <v>19</v>
      </c>
      <c r="F144">
        <v>1</v>
      </c>
      <c r="G144">
        <f t="shared" si="42"/>
        <v>100</v>
      </c>
      <c r="I144">
        <v>2150</v>
      </c>
      <c r="J144" t="s">
        <v>31</v>
      </c>
      <c r="K144">
        <f t="shared" si="43"/>
        <v>102.5</v>
      </c>
      <c r="L144" cm="1">
        <f t="array" ref="L144">STOWA2024_NDJF_T(A144*60,K144,I144,J144,"")</f>
        <v>2.9113625362032192</v>
      </c>
      <c r="M144">
        <f t="shared" si="44"/>
        <v>0.34348178475365182</v>
      </c>
    </row>
    <row r="145" spans="1:13" x14ac:dyDescent="0.3">
      <c r="A145">
        <v>192</v>
      </c>
      <c r="B145">
        <f t="shared" si="41"/>
        <v>8.2351942793210009E-2</v>
      </c>
      <c r="C145">
        <f t="shared" si="37"/>
        <v>8.2351942793210009E-2</v>
      </c>
      <c r="D145" t="s">
        <v>36</v>
      </c>
      <c r="E145" t="s">
        <v>19</v>
      </c>
      <c r="F145">
        <v>1</v>
      </c>
      <c r="G145">
        <f t="shared" si="42"/>
        <v>105</v>
      </c>
      <c r="I145">
        <v>2150</v>
      </c>
      <c r="J145" t="s">
        <v>31</v>
      </c>
      <c r="K145">
        <f t="shared" si="43"/>
        <v>107.5</v>
      </c>
      <c r="L145" cm="1">
        <f t="array" ref="L145">STOWA2024_NDJF_T(A145*60,K145,I145,J145,"")</f>
        <v>3.8295125233196772</v>
      </c>
      <c r="M145">
        <f t="shared" si="44"/>
        <v>0.26112984196044181</v>
      </c>
    </row>
    <row r="146" spans="1:13" x14ac:dyDescent="0.3">
      <c r="A146">
        <v>192</v>
      </c>
      <c r="B146">
        <f t="shared" si="41"/>
        <v>6.3301304564568756E-2</v>
      </c>
      <c r="C146">
        <f t="shared" si="37"/>
        <v>6.3301304564568756E-2</v>
      </c>
      <c r="D146" t="s">
        <v>36</v>
      </c>
      <c r="E146" t="s">
        <v>19</v>
      </c>
      <c r="F146">
        <v>1</v>
      </c>
      <c r="G146">
        <f t="shared" si="42"/>
        <v>110</v>
      </c>
      <c r="I146">
        <v>2150</v>
      </c>
      <c r="J146" t="s">
        <v>31</v>
      </c>
      <c r="K146">
        <f t="shared" si="43"/>
        <v>112.5</v>
      </c>
      <c r="L146" cm="1">
        <f t="array" ref="L146">STOWA2024_NDJF_T(A146*60,K146,I146,J146,"")</f>
        <v>5.0548824409438371</v>
      </c>
      <c r="M146">
        <f t="shared" si="44"/>
        <v>0.19782853739587306</v>
      </c>
    </row>
    <row r="147" spans="1:13" x14ac:dyDescent="0.3">
      <c r="A147">
        <v>192</v>
      </c>
      <c r="B147">
        <f t="shared" si="41"/>
        <v>4.8494648849600364E-2</v>
      </c>
      <c r="C147">
        <f t="shared" si="37"/>
        <v>4.8494648849600364E-2</v>
      </c>
      <c r="D147" t="s">
        <v>36</v>
      </c>
      <c r="E147" t="s">
        <v>19</v>
      </c>
      <c r="F147">
        <v>1</v>
      </c>
      <c r="G147">
        <f t="shared" si="42"/>
        <v>115</v>
      </c>
      <c r="I147">
        <v>2150</v>
      </c>
      <c r="J147" t="s">
        <v>31</v>
      </c>
      <c r="K147">
        <f t="shared" si="43"/>
        <v>117.5</v>
      </c>
      <c r="L147" cm="1">
        <f t="array" ref="L147">STOWA2024_NDJF_T(A147*60,K147,I147,J147,"")</f>
        <v>6.6964036745761115</v>
      </c>
      <c r="M147">
        <f t="shared" si="44"/>
        <v>0.14933388854627269</v>
      </c>
    </row>
    <row r="148" spans="1:13" x14ac:dyDescent="0.3">
      <c r="A148">
        <v>192</v>
      </c>
      <c r="B148">
        <f t="shared" si="41"/>
        <v>3.7020692449974246E-2</v>
      </c>
      <c r="C148">
        <f t="shared" si="37"/>
        <v>3.7020692449974246E-2</v>
      </c>
      <c r="D148" t="s">
        <v>36</v>
      </c>
      <c r="E148" t="s">
        <v>19</v>
      </c>
      <c r="F148">
        <v>1</v>
      </c>
      <c r="G148">
        <f t="shared" si="42"/>
        <v>120</v>
      </c>
      <c r="I148">
        <v>2150</v>
      </c>
      <c r="J148" t="s">
        <v>31</v>
      </c>
      <c r="K148">
        <f t="shared" si="43"/>
        <v>122.5</v>
      </c>
      <c r="L148" cm="1">
        <f t="array" ref="L148">STOWA2024_NDJF_T(A148*60,K148,I148,J148,"")</f>
        <v>8.9036732526299946</v>
      </c>
      <c r="M148">
        <f t="shared" si="44"/>
        <v>0.11231319609629845</v>
      </c>
    </row>
    <row r="149" spans="1:13" x14ac:dyDescent="0.3">
      <c r="A149">
        <v>192</v>
      </c>
      <c r="B149">
        <f t="shared" si="41"/>
        <v>2.8162605162060192E-2</v>
      </c>
      <c r="C149">
        <f t="shared" si="37"/>
        <v>2.8162605162060192E-2</v>
      </c>
      <c r="D149" t="s">
        <v>36</v>
      </c>
      <c r="E149" t="s">
        <v>19</v>
      </c>
      <c r="F149">
        <v>1</v>
      </c>
      <c r="G149">
        <f t="shared" si="42"/>
        <v>125</v>
      </c>
      <c r="I149">
        <v>2150</v>
      </c>
      <c r="J149" t="s">
        <v>31</v>
      </c>
      <c r="K149">
        <f t="shared" si="43"/>
        <v>127.5</v>
      </c>
      <c r="L149" cm="1">
        <f t="array" ref="L149">STOWA2024_NDJF_T(A149*60,K149,I149,J149,"")</f>
        <v>11.883457845013554</v>
      </c>
      <c r="M149">
        <f t="shared" si="44"/>
        <v>8.4150590934238254E-2</v>
      </c>
    </row>
    <row r="150" spans="1:13" x14ac:dyDescent="0.3">
      <c r="A150">
        <v>192</v>
      </c>
      <c r="B150">
        <f t="shared" si="41"/>
        <v>2.1344801214821407E-2</v>
      </c>
      <c r="C150">
        <f t="shared" si="37"/>
        <v>2.1344801214821407E-2</v>
      </c>
      <c r="D150" t="s">
        <v>36</v>
      </c>
      <c r="E150" t="s">
        <v>19</v>
      </c>
      <c r="F150">
        <v>1</v>
      </c>
      <c r="G150">
        <f t="shared" si="42"/>
        <v>130</v>
      </c>
      <c r="I150">
        <v>2150</v>
      </c>
      <c r="J150" t="s">
        <v>31</v>
      </c>
      <c r="K150">
        <f t="shared" si="43"/>
        <v>132.5</v>
      </c>
      <c r="L150" cm="1">
        <f t="array" ref="L150">STOWA2024_NDJF_T(A150*60,K150,I150,J150,"")</f>
        <v>15.922098973159525</v>
      </c>
      <c r="M150">
        <f t="shared" si="44"/>
        <v>6.2805789719416846E-2</v>
      </c>
    </row>
    <row r="151" spans="1:13" x14ac:dyDescent="0.3">
      <c r="A151">
        <v>192</v>
      </c>
      <c r="B151">
        <f t="shared" si="41"/>
        <v>1.6117706373642168E-2</v>
      </c>
      <c r="C151">
        <f t="shared" si="37"/>
        <v>1.6117706373642168E-2</v>
      </c>
      <c r="D151" t="s">
        <v>36</v>
      </c>
      <c r="E151" t="s">
        <v>19</v>
      </c>
      <c r="F151">
        <v>1</v>
      </c>
      <c r="G151">
        <f t="shared" si="42"/>
        <v>135</v>
      </c>
      <c r="I151">
        <v>2150</v>
      </c>
      <c r="J151" t="s">
        <v>31</v>
      </c>
      <c r="K151">
        <f t="shared" si="43"/>
        <v>137.5</v>
      </c>
      <c r="L151" cm="1">
        <f t="array" ref="L151">STOWA2024_NDJF_T(A151*60,K151,I151,J151,"")</f>
        <v>21.41874175030792</v>
      </c>
      <c r="M151">
        <f t="shared" si="44"/>
        <v>4.6688083345774678E-2</v>
      </c>
    </row>
    <row r="152" spans="1:13" x14ac:dyDescent="0.3">
      <c r="A152">
        <v>192</v>
      </c>
      <c r="B152">
        <f t="shared" si="41"/>
        <v>1.2123484317197987E-2</v>
      </c>
      <c r="C152">
        <f t="shared" si="37"/>
        <v>1.2123484317197987E-2</v>
      </c>
      <c r="D152" t="s">
        <v>36</v>
      </c>
      <c r="E152" t="s">
        <v>19</v>
      </c>
      <c r="F152">
        <v>1</v>
      </c>
      <c r="G152">
        <f t="shared" si="42"/>
        <v>140</v>
      </c>
      <c r="I152">
        <v>2150</v>
      </c>
      <c r="J152" t="s">
        <v>31</v>
      </c>
      <c r="K152">
        <f t="shared" si="43"/>
        <v>142.5</v>
      </c>
      <c r="L152" cm="1">
        <f t="array" ref="L152">STOWA2024_NDJF_T(A152*60,K152,I152,J152,"")</f>
        <v>28.931335184106668</v>
      </c>
      <c r="M152">
        <f t="shared" si="44"/>
        <v>3.4564599028576691E-2</v>
      </c>
    </row>
    <row r="153" spans="1:13" x14ac:dyDescent="0.3">
      <c r="A153">
        <v>192</v>
      </c>
      <c r="B153">
        <f t="shared" si="41"/>
        <v>9.0830323838116504E-3</v>
      </c>
      <c r="C153">
        <f t="shared" si="37"/>
        <v>9.0830323838116504E-3</v>
      </c>
      <c r="D153" t="s">
        <v>36</v>
      </c>
      <c r="E153" t="s">
        <v>19</v>
      </c>
      <c r="F153">
        <v>1</v>
      </c>
      <c r="G153">
        <f t="shared" si="42"/>
        <v>145</v>
      </c>
      <c r="I153">
        <v>2150</v>
      </c>
      <c r="J153" t="s">
        <v>31</v>
      </c>
      <c r="K153">
        <f t="shared" si="43"/>
        <v>147.5</v>
      </c>
      <c r="L153" cm="1">
        <f t="array" ref="L153">STOWA2024_NDJF_T(A153*60,K153,I153,J153,"")</f>
        <v>39.244054886454208</v>
      </c>
      <c r="M153">
        <f t="shared" si="44"/>
        <v>2.5481566644765041E-2</v>
      </c>
    </row>
    <row r="154" spans="1:13" x14ac:dyDescent="0.3">
      <c r="A154">
        <v>192</v>
      </c>
      <c r="B154">
        <f t="shared" si="41"/>
        <v>6.7774263894829524E-3</v>
      </c>
      <c r="C154">
        <f t="shared" si="37"/>
        <v>6.7774263894829524E-3</v>
      </c>
      <c r="D154" t="s">
        <v>36</v>
      </c>
      <c r="E154" t="s">
        <v>19</v>
      </c>
      <c r="F154">
        <v>1</v>
      </c>
      <c r="G154">
        <f t="shared" si="42"/>
        <v>150</v>
      </c>
      <c r="I154">
        <v>2150</v>
      </c>
      <c r="J154" t="s">
        <v>31</v>
      </c>
      <c r="K154">
        <f t="shared" si="43"/>
        <v>152.5</v>
      </c>
      <c r="L154" cm="1">
        <f t="array" ref="L154">STOWA2024_NDJF_T(A154*60,K154,I154,J154,"")</f>
        <v>53.464098662198488</v>
      </c>
      <c r="M154">
        <f t="shared" si="44"/>
        <v>1.8704140255282088E-2</v>
      </c>
    </row>
    <row r="155" spans="1:13" x14ac:dyDescent="0.3">
      <c r="A155">
        <v>192</v>
      </c>
      <c r="B155">
        <f t="shared" si="41"/>
        <v>5.0359172503121469E-3</v>
      </c>
      <c r="C155">
        <f t="shared" si="37"/>
        <v>5.0359172503121469E-3</v>
      </c>
      <c r="D155" t="s">
        <v>36</v>
      </c>
      <c r="E155" t="s">
        <v>19</v>
      </c>
      <c r="F155">
        <v>1</v>
      </c>
      <c r="G155">
        <f t="shared" si="42"/>
        <v>155</v>
      </c>
      <c r="I155">
        <v>2150</v>
      </c>
      <c r="J155" t="s">
        <v>31</v>
      </c>
      <c r="K155">
        <f t="shared" si="43"/>
        <v>157.5</v>
      </c>
      <c r="L155" cm="1">
        <f t="array" ref="L155">STOWA2024_NDJF_T(A155*60,K155,I155,J155,"")</f>
        <v>73.162400089344985</v>
      </c>
      <c r="M155">
        <f t="shared" si="44"/>
        <v>1.3668223004969941E-2</v>
      </c>
    </row>
    <row r="156" spans="1:13" x14ac:dyDescent="0.3">
      <c r="A156">
        <v>192</v>
      </c>
      <c r="B156" s="1">
        <f>M155</f>
        <v>1.3668223004969941E-2</v>
      </c>
      <c r="C156">
        <f t="shared" si="37"/>
        <v>1.3668223004969941E-2</v>
      </c>
      <c r="D156" t="s">
        <v>36</v>
      </c>
      <c r="E156" t="s">
        <v>19</v>
      </c>
      <c r="F156">
        <v>1</v>
      </c>
      <c r="G156">
        <f t="shared" si="42"/>
        <v>160</v>
      </c>
      <c r="I156">
        <v>2150</v>
      </c>
      <c r="J156" t="s">
        <v>31</v>
      </c>
      <c r="K156" s="1">
        <v>666</v>
      </c>
      <c r="L156" cm="1">
        <f t="array" ref="L156">STOWA2024_NDJF_T(A156*60,K156,I156,J156,"")</f>
        <v>2.1566272136413298E+256</v>
      </c>
      <c r="M156">
        <f>1/L156</f>
        <v>4.6368699869624786E-257</v>
      </c>
    </row>
    <row r="157" spans="1:13" x14ac:dyDescent="0.3">
      <c r="A157">
        <v>216</v>
      </c>
      <c r="B157" s="1">
        <f>365.25*24/A157 - M157</f>
        <v>16.237966090990692</v>
      </c>
      <c r="C157">
        <f>B157</f>
        <v>16.237966090990692</v>
      </c>
      <c r="D157" t="s">
        <v>36</v>
      </c>
      <c r="E157" t="s">
        <v>19</v>
      </c>
      <c r="F157">
        <v>1</v>
      </c>
      <c r="G157">
        <v>10</v>
      </c>
      <c r="I157">
        <v>2150</v>
      </c>
      <c r="J157" t="s">
        <v>31</v>
      </c>
      <c r="K157" s="1">
        <v>12.5</v>
      </c>
      <c r="L157" cm="1">
        <f t="array" ref="L157">STOWA2024_NDJF_T(A157*60,K157,I157,J157,"")</f>
        <v>4.1075576722488356E-2</v>
      </c>
      <c r="M157">
        <f>1/L157</f>
        <v>24.345367242342643</v>
      </c>
    </row>
    <row r="158" spans="1:13" x14ac:dyDescent="0.3">
      <c r="A158">
        <v>216</v>
      </c>
      <c r="B158">
        <f t="shared" ref="B158:B162" si="45">M157-M158</f>
        <v>2.25485959065049</v>
      </c>
      <c r="C158">
        <f t="shared" ref="C158:C187" si="46">B158</f>
        <v>2.25485959065049</v>
      </c>
      <c r="D158" t="s">
        <v>36</v>
      </c>
      <c r="E158" t="s">
        <v>19</v>
      </c>
      <c r="F158">
        <v>1</v>
      </c>
      <c r="G158">
        <f t="shared" ref="G158:G162" si="47">G157+5</f>
        <v>15</v>
      </c>
      <c r="I158">
        <v>2150</v>
      </c>
      <c r="J158" t="s">
        <v>31</v>
      </c>
      <c r="K158">
        <f t="shared" ref="K158:K162" si="48">AVERAGE(G158:G159)</f>
        <v>17.5</v>
      </c>
      <c r="L158" cm="1">
        <f t="array" ref="L158">STOWA2024_NDJF_T(A158*60,K158,I158,J158,"")</f>
        <v>4.526831233429799E-2</v>
      </c>
      <c r="M158">
        <f t="shared" ref="M158:M162" si="49">1/L158</f>
        <v>22.090507651692153</v>
      </c>
    </row>
    <row r="159" spans="1:13" x14ac:dyDescent="0.3">
      <c r="A159">
        <v>216</v>
      </c>
      <c r="B159">
        <f t="shared" si="45"/>
        <v>4.0501306696779693</v>
      </c>
      <c r="C159">
        <f t="shared" si="46"/>
        <v>4.0501306696779693</v>
      </c>
      <c r="D159" t="s">
        <v>36</v>
      </c>
      <c r="E159" t="s">
        <v>19</v>
      </c>
      <c r="F159">
        <v>1</v>
      </c>
      <c r="G159">
        <f t="shared" si="47"/>
        <v>20</v>
      </c>
      <c r="I159">
        <v>2150</v>
      </c>
      <c r="J159" t="s">
        <v>31</v>
      </c>
      <c r="K159">
        <f t="shared" si="48"/>
        <v>22.5</v>
      </c>
      <c r="L159" cm="1">
        <f t="array" ref="L159">STOWA2024_NDJF_T(A159*60,K159,I159,J159,"")</f>
        <v>5.5431214159048649E-2</v>
      </c>
      <c r="M159">
        <f t="shared" si="49"/>
        <v>18.040376982014184</v>
      </c>
    </row>
    <row r="160" spans="1:13" x14ac:dyDescent="0.3">
      <c r="A160">
        <v>216</v>
      </c>
      <c r="B160">
        <f t="shared" si="45"/>
        <v>3.3459646408349073</v>
      </c>
      <c r="C160">
        <f t="shared" si="46"/>
        <v>3.3459646408349073</v>
      </c>
      <c r="D160" t="s">
        <v>36</v>
      </c>
      <c r="E160" t="s">
        <v>19</v>
      </c>
      <c r="F160">
        <v>1</v>
      </c>
      <c r="G160">
        <f t="shared" si="47"/>
        <v>25</v>
      </c>
      <c r="I160">
        <v>2150</v>
      </c>
      <c r="J160" t="s">
        <v>31</v>
      </c>
      <c r="K160">
        <f t="shared" si="48"/>
        <v>27.5</v>
      </c>
      <c r="L160" cm="1">
        <f t="array" ref="L160">STOWA2024_NDJF_T(A160*60,K160,I160,J160,"")</f>
        <v>6.805307873371863E-2</v>
      </c>
      <c r="M160">
        <f t="shared" si="49"/>
        <v>14.694412341179277</v>
      </c>
    </row>
    <row r="161" spans="1:13" x14ac:dyDescent="0.3">
      <c r="A161">
        <v>216</v>
      </c>
      <c r="B161">
        <f t="shared" si="45"/>
        <v>2.7575248115313045</v>
      </c>
      <c r="C161">
        <f t="shared" si="46"/>
        <v>2.7575248115313045</v>
      </c>
      <c r="D161" t="s">
        <v>36</v>
      </c>
      <c r="E161" t="s">
        <v>19</v>
      </c>
      <c r="F161">
        <v>1</v>
      </c>
      <c r="G161">
        <f t="shared" si="47"/>
        <v>30</v>
      </c>
      <c r="I161">
        <v>2150</v>
      </c>
      <c r="J161" t="s">
        <v>31</v>
      </c>
      <c r="K161">
        <f t="shared" si="48"/>
        <v>32.5</v>
      </c>
      <c r="L161" cm="1">
        <f t="array" ref="L161">STOWA2024_NDJF_T(A161*60,K161,I161,J161,"")</f>
        <v>8.3773931648117889E-2</v>
      </c>
      <c r="M161">
        <f t="shared" si="49"/>
        <v>11.936887529647972</v>
      </c>
    </row>
    <row r="162" spans="1:13" x14ac:dyDescent="0.3">
      <c r="A162">
        <v>216</v>
      </c>
      <c r="B162">
        <f t="shared" si="45"/>
        <v>2.2667293034495852</v>
      </c>
      <c r="C162">
        <f t="shared" si="46"/>
        <v>2.2667293034495852</v>
      </c>
      <c r="D162" t="s">
        <v>36</v>
      </c>
      <c r="E162" t="s">
        <v>19</v>
      </c>
      <c r="F162">
        <v>1</v>
      </c>
      <c r="G162">
        <f t="shared" si="47"/>
        <v>35</v>
      </c>
      <c r="I162">
        <v>2150</v>
      </c>
      <c r="J162" t="s">
        <v>31</v>
      </c>
      <c r="K162">
        <f t="shared" si="48"/>
        <v>37.5</v>
      </c>
      <c r="L162" cm="1">
        <f t="array" ref="L162">STOWA2024_NDJF_T(A162*60,K162,I162,J162,"")</f>
        <v>0.10341092426913974</v>
      </c>
      <c r="M162">
        <f t="shared" si="49"/>
        <v>9.6701582261983869</v>
      </c>
    </row>
    <row r="163" spans="1:13" x14ac:dyDescent="0.3">
      <c r="A163">
        <v>216</v>
      </c>
      <c r="B163">
        <f>M162-M163</f>
        <v>1.8584785788070146</v>
      </c>
      <c r="C163">
        <f t="shared" si="46"/>
        <v>1.8584785788070146</v>
      </c>
      <c r="D163" t="s">
        <v>36</v>
      </c>
      <c r="E163" t="s">
        <v>19</v>
      </c>
      <c r="F163">
        <v>1</v>
      </c>
      <c r="G163">
        <f>G162+5</f>
        <v>40</v>
      </c>
      <c r="I163">
        <v>2150</v>
      </c>
      <c r="J163" t="s">
        <v>31</v>
      </c>
      <c r="K163">
        <f>AVERAGE(G163:G164)</f>
        <v>42.5</v>
      </c>
      <c r="L163" cm="1">
        <f t="array" ref="L163">STOWA2024_NDJF_T(A163*60,K163,I163,J163,"")</f>
        <v>0.12801344206862597</v>
      </c>
      <c r="M163">
        <f>1/L163</f>
        <v>7.8116796473913723</v>
      </c>
    </row>
    <row r="164" spans="1:13" x14ac:dyDescent="0.3">
      <c r="A164">
        <v>216</v>
      </c>
      <c r="B164">
        <f t="shared" ref="B164:B186" si="50">M163-M164</f>
        <v>1.5195927998462544</v>
      </c>
      <c r="C164">
        <f t="shared" si="46"/>
        <v>1.5195927998462544</v>
      </c>
      <c r="D164" t="s">
        <v>36</v>
      </c>
      <c r="E164" t="s">
        <v>19</v>
      </c>
      <c r="F164">
        <v>1</v>
      </c>
      <c r="G164">
        <f t="shared" ref="G164:G187" si="51">G163+5</f>
        <v>45</v>
      </c>
      <c r="I164">
        <v>2150</v>
      </c>
      <c r="J164" t="s">
        <v>31</v>
      </c>
      <c r="K164">
        <f t="shared" ref="K164:K186" si="52">AVERAGE(G164:G165)</f>
        <v>47.5</v>
      </c>
      <c r="L164" cm="1">
        <f t="array" ref="L164">STOWA2024_NDJF_T(A164*60,K164,I164,J164,"")</f>
        <v>0.15892978342950778</v>
      </c>
      <c r="M164">
        <f t="shared" ref="M164:M186" si="53">1/L164</f>
        <v>6.2920868475451179</v>
      </c>
    </row>
    <row r="165" spans="1:13" x14ac:dyDescent="0.3">
      <c r="A165">
        <v>216</v>
      </c>
      <c r="B165">
        <f t="shared" si="50"/>
        <v>1.2391434616814969</v>
      </c>
      <c r="C165">
        <f t="shared" si="46"/>
        <v>1.2391434616814969</v>
      </c>
      <c r="D165" t="s">
        <v>36</v>
      </c>
      <c r="E165" t="s">
        <v>19</v>
      </c>
      <c r="F165">
        <v>1</v>
      </c>
      <c r="G165">
        <f t="shared" si="51"/>
        <v>50</v>
      </c>
      <c r="I165">
        <v>2150</v>
      </c>
      <c r="J165" t="s">
        <v>31</v>
      </c>
      <c r="K165">
        <f t="shared" si="52"/>
        <v>52.5</v>
      </c>
      <c r="L165" cm="1">
        <f t="array" ref="L165">STOWA2024_NDJF_T(A165*60,K165,I165,J165,"")</f>
        <v>0.19790445362947315</v>
      </c>
      <c r="M165">
        <f t="shared" si="53"/>
        <v>5.052943385863621</v>
      </c>
    </row>
    <row r="166" spans="1:13" x14ac:dyDescent="0.3">
      <c r="A166">
        <v>216</v>
      </c>
      <c r="B166">
        <f t="shared" si="50"/>
        <v>1.0075606606965035</v>
      </c>
      <c r="C166">
        <f t="shared" si="46"/>
        <v>1.0075606606965035</v>
      </c>
      <c r="D166" t="s">
        <v>36</v>
      </c>
      <c r="E166" t="s">
        <v>19</v>
      </c>
      <c r="F166">
        <v>1</v>
      </c>
      <c r="G166">
        <f t="shared" si="51"/>
        <v>55</v>
      </c>
      <c r="I166">
        <v>2150</v>
      </c>
      <c r="J166" t="s">
        <v>31</v>
      </c>
      <c r="K166">
        <f t="shared" si="52"/>
        <v>57.5</v>
      </c>
      <c r="L166" cm="1">
        <f t="array" ref="L166">STOWA2024_NDJF_T(A166*60,K166,I166,J166,"")</f>
        <v>0.2471953997773324</v>
      </c>
      <c r="M166">
        <f t="shared" si="53"/>
        <v>4.0453827251671175</v>
      </c>
    </row>
    <row r="167" spans="1:13" x14ac:dyDescent="0.3">
      <c r="A167">
        <v>216</v>
      </c>
      <c r="B167">
        <f t="shared" si="50"/>
        <v>0.81686898952028564</v>
      </c>
      <c r="C167">
        <f t="shared" si="46"/>
        <v>0.81686898952028564</v>
      </c>
      <c r="D167" t="s">
        <v>36</v>
      </c>
      <c r="E167" t="s">
        <v>19</v>
      </c>
      <c r="F167">
        <v>1</v>
      </c>
      <c r="G167">
        <f t="shared" si="51"/>
        <v>60</v>
      </c>
      <c r="I167">
        <v>2150</v>
      </c>
      <c r="J167" t="s">
        <v>31</v>
      </c>
      <c r="K167">
        <f t="shared" si="52"/>
        <v>62.5</v>
      </c>
      <c r="L167" cm="1">
        <f t="array" ref="L167">STOWA2024_NDJF_T(A167*60,K167,I167,J167,"")</f>
        <v>0.3097400481710047</v>
      </c>
      <c r="M167">
        <f t="shared" si="53"/>
        <v>3.2285137356468319</v>
      </c>
    </row>
    <row r="168" spans="1:13" x14ac:dyDescent="0.3">
      <c r="A168">
        <v>216</v>
      </c>
      <c r="B168">
        <f t="shared" si="50"/>
        <v>0.66028160796916113</v>
      </c>
      <c r="C168">
        <f t="shared" si="46"/>
        <v>0.66028160796916113</v>
      </c>
      <c r="D168" t="s">
        <v>36</v>
      </c>
      <c r="E168" t="s">
        <v>19</v>
      </c>
      <c r="F168">
        <v>1</v>
      </c>
      <c r="G168">
        <f t="shared" si="51"/>
        <v>65</v>
      </c>
      <c r="I168">
        <v>2150</v>
      </c>
      <c r="J168" t="s">
        <v>31</v>
      </c>
      <c r="K168">
        <f t="shared" si="52"/>
        <v>67.5</v>
      </c>
      <c r="L168" cm="1">
        <f t="array" ref="L168">STOWA2024_NDJF_T(A168*60,K168,I168,J168,"")</f>
        <v>0.38937290333808422</v>
      </c>
      <c r="M168">
        <f t="shared" si="53"/>
        <v>2.5682321276776707</v>
      </c>
    </row>
    <row r="169" spans="1:13" x14ac:dyDescent="0.3">
      <c r="A169">
        <v>216</v>
      </c>
      <c r="B169">
        <f t="shared" si="50"/>
        <v>0.53206413847320366</v>
      </c>
      <c r="C169">
        <f t="shared" si="46"/>
        <v>0.53206413847320366</v>
      </c>
      <c r="D169" t="s">
        <v>36</v>
      </c>
      <c r="E169" t="s">
        <v>19</v>
      </c>
      <c r="F169">
        <v>1</v>
      </c>
      <c r="G169">
        <f t="shared" si="51"/>
        <v>70</v>
      </c>
      <c r="I169">
        <v>2150</v>
      </c>
      <c r="J169" t="s">
        <v>31</v>
      </c>
      <c r="K169">
        <f t="shared" si="52"/>
        <v>72.5</v>
      </c>
      <c r="L169" cm="1">
        <f t="array" ref="L169">STOWA2024_NDJF_T(A169*60,K169,I169,J169,"")</f>
        <v>0.4911186136418445</v>
      </c>
      <c r="M169">
        <f t="shared" si="53"/>
        <v>2.0361679892044671</v>
      </c>
    </row>
    <row r="170" spans="1:13" x14ac:dyDescent="0.3">
      <c r="A170">
        <v>216</v>
      </c>
      <c r="B170">
        <f t="shared" si="50"/>
        <v>0.42739568382859749</v>
      </c>
      <c r="C170">
        <f t="shared" si="46"/>
        <v>0.42739568382859749</v>
      </c>
      <c r="D170" t="s">
        <v>36</v>
      </c>
      <c r="E170" t="s">
        <v>19</v>
      </c>
      <c r="F170">
        <v>1</v>
      </c>
      <c r="G170">
        <f t="shared" si="51"/>
        <v>75</v>
      </c>
      <c r="I170">
        <v>2150</v>
      </c>
      <c r="J170" t="s">
        <v>31</v>
      </c>
      <c r="K170">
        <f t="shared" si="52"/>
        <v>77.5</v>
      </c>
      <c r="L170" cm="1">
        <f t="array" ref="L170">STOWA2024_NDJF_T(A170*60,K170,I170,J170,"")</f>
        <v>0.62159200320542718</v>
      </c>
      <c r="M170">
        <f t="shared" si="53"/>
        <v>1.6087723053758696</v>
      </c>
    </row>
    <row r="171" spans="1:13" x14ac:dyDescent="0.3">
      <c r="A171">
        <v>216</v>
      </c>
      <c r="B171">
        <f t="shared" si="50"/>
        <v>0.34218592329827513</v>
      </c>
      <c r="C171">
        <f t="shared" si="46"/>
        <v>0.34218592329827513</v>
      </c>
      <c r="D171" t="s">
        <v>36</v>
      </c>
      <c r="E171" t="s">
        <v>19</v>
      </c>
      <c r="F171">
        <v>1</v>
      </c>
      <c r="G171">
        <f t="shared" si="51"/>
        <v>80</v>
      </c>
      <c r="I171">
        <v>2150</v>
      </c>
      <c r="J171" t="s">
        <v>31</v>
      </c>
      <c r="K171">
        <f t="shared" si="52"/>
        <v>82.5</v>
      </c>
      <c r="L171" cm="1">
        <f t="array" ref="L171">STOWA2024_NDJF_T(A171*60,K171,I171,J171,"")</f>
        <v>0.7895237262536251</v>
      </c>
      <c r="M171">
        <f t="shared" si="53"/>
        <v>1.2665863820775944</v>
      </c>
    </row>
    <row r="172" spans="1:13" x14ac:dyDescent="0.3">
      <c r="A172">
        <v>216</v>
      </c>
      <c r="B172">
        <f t="shared" si="50"/>
        <v>0.2729789924553091</v>
      </c>
      <c r="C172">
        <f t="shared" si="46"/>
        <v>0.2729789924553091</v>
      </c>
      <c r="D172" t="s">
        <v>36</v>
      </c>
      <c r="E172" t="s">
        <v>19</v>
      </c>
      <c r="F172">
        <v>1</v>
      </c>
      <c r="G172">
        <f t="shared" si="51"/>
        <v>85</v>
      </c>
      <c r="I172">
        <v>2150</v>
      </c>
      <c r="J172" t="s">
        <v>31</v>
      </c>
      <c r="K172">
        <f t="shared" si="52"/>
        <v>87.5</v>
      </c>
      <c r="L172" cm="1">
        <f t="array" ref="L172">STOWA2024_NDJF_T(A172*60,K172,I172,J172,"")</f>
        <v>1.0064337387628979</v>
      </c>
      <c r="M172">
        <f t="shared" si="53"/>
        <v>0.99360738962228534</v>
      </c>
    </row>
    <row r="173" spans="1:13" x14ac:dyDescent="0.3">
      <c r="A173">
        <v>216</v>
      </c>
      <c r="B173">
        <f t="shared" si="50"/>
        <v>0.2171257686173943</v>
      </c>
      <c r="C173">
        <f t="shared" si="46"/>
        <v>0.2171257686173943</v>
      </c>
      <c r="D173" t="s">
        <v>36</v>
      </c>
      <c r="E173" t="s">
        <v>19</v>
      </c>
      <c r="F173">
        <v>1</v>
      </c>
      <c r="G173">
        <f t="shared" si="51"/>
        <v>90</v>
      </c>
      <c r="I173">
        <v>2150</v>
      </c>
      <c r="J173" t="s">
        <v>31</v>
      </c>
      <c r="K173">
        <f t="shared" si="52"/>
        <v>92.5</v>
      </c>
      <c r="L173" cm="1">
        <f t="array" ref="L173">STOWA2024_NDJF_T(A173*60,K173,I173,J173,"")</f>
        <v>1.287860488836607</v>
      </c>
      <c r="M173">
        <f t="shared" si="53"/>
        <v>0.77648162100489104</v>
      </c>
    </row>
    <row r="174" spans="1:13" x14ac:dyDescent="0.3">
      <c r="A174">
        <v>216</v>
      </c>
      <c r="B174">
        <f t="shared" si="50"/>
        <v>0.17203875241339506</v>
      </c>
      <c r="C174">
        <f t="shared" si="46"/>
        <v>0.17203875241339506</v>
      </c>
      <c r="D174" t="s">
        <v>36</v>
      </c>
      <c r="E174" t="s">
        <v>19</v>
      </c>
      <c r="F174">
        <v>1</v>
      </c>
      <c r="G174">
        <f t="shared" si="51"/>
        <v>95</v>
      </c>
      <c r="I174">
        <v>2150</v>
      </c>
      <c r="J174" t="s">
        <v>31</v>
      </c>
      <c r="K174">
        <f t="shared" si="52"/>
        <v>97.5</v>
      </c>
      <c r="L174" cm="1">
        <f t="array" ref="L174">STOWA2024_NDJF_T(A174*60,K174,I174,J174,"")</f>
        <v>1.6544160779500166</v>
      </c>
      <c r="M174">
        <f t="shared" si="53"/>
        <v>0.60444286859149599</v>
      </c>
    </row>
    <row r="175" spans="1:13" x14ac:dyDescent="0.3">
      <c r="A175">
        <v>216</v>
      </c>
      <c r="B175">
        <f t="shared" si="50"/>
        <v>0.13580257890972747</v>
      </c>
      <c r="C175">
        <f t="shared" si="46"/>
        <v>0.13580257890972747</v>
      </c>
      <c r="D175" t="s">
        <v>36</v>
      </c>
      <c r="E175" t="s">
        <v>19</v>
      </c>
      <c r="F175">
        <v>1</v>
      </c>
      <c r="G175">
        <f t="shared" si="51"/>
        <v>100</v>
      </c>
      <c r="I175">
        <v>2150</v>
      </c>
      <c r="J175" t="s">
        <v>31</v>
      </c>
      <c r="K175">
        <f t="shared" si="52"/>
        <v>102.5</v>
      </c>
      <c r="L175" cm="1">
        <f t="array" ref="L175">STOWA2024_NDJF_T(A175*60,K175,I175,J175,"")</f>
        <v>2.1338327540704038</v>
      </c>
      <c r="M175">
        <f t="shared" si="53"/>
        <v>0.46864028968176852</v>
      </c>
    </row>
    <row r="176" spans="1:13" x14ac:dyDescent="0.3">
      <c r="A176">
        <v>216</v>
      </c>
      <c r="B176">
        <f t="shared" si="50"/>
        <v>0.10679838057104185</v>
      </c>
      <c r="C176">
        <f t="shared" si="46"/>
        <v>0.10679838057104185</v>
      </c>
      <c r="D176" t="s">
        <v>36</v>
      </c>
      <c r="E176" t="s">
        <v>19</v>
      </c>
      <c r="F176">
        <v>1</v>
      </c>
      <c r="G176">
        <f t="shared" si="51"/>
        <v>105</v>
      </c>
      <c r="I176">
        <v>2150</v>
      </c>
      <c r="J176" t="s">
        <v>31</v>
      </c>
      <c r="K176">
        <f t="shared" si="52"/>
        <v>107.5</v>
      </c>
      <c r="L176" cm="1">
        <f t="array" ref="L176">STOWA2024_NDJF_T(A176*60,K176,I176,J176,"")</f>
        <v>2.7636378617878439</v>
      </c>
      <c r="M176">
        <f t="shared" si="53"/>
        <v>0.36184190911072667</v>
      </c>
    </row>
    <row r="177" spans="1:13" x14ac:dyDescent="0.3">
      <c r="A177">
        <v>216</v>
      </c>
      <c r="B177">
        <f t="shared" si="50"/>
        <v>8.365225258715453E-2</v>
      </c>
      <c r="C177">
        <f t="shared" si="46"/>
        <v>8.365225258715453E-2</v>
      </c>
      <c r="D177" t="s">
        <v>36</v>
      </c>
      <c r="E177" t="s">
        <v>19</v>
      </c>
      <c r="F177">
        <v>1</v>
      </c>
      <c r="G177">
        <f t="shared" si="51"/>
        <v>110</v>
      </c>
      <c r="I177">
        <v>2150</v>
      </c>
      <c r="J177" t="s">
        <v>31</v>
      </c>
      <c r="K177">
        <f t="shared" si="52"/>
        <v>112.5</v>
      </c>
      <c r="L177" cm="1">
        <f t="array" ref="L177">STOWA2024_NDJF_T(A177*60,K177,I177,J177,"")</f>
        <v>3.5946699546511214</v>
      </c>
      <c r="M177">
        <f t="shared" si="53"/>
        <v>0.27818965652357214</v>
      </c>
    </row>
    <row r="178" spans="1:13" x14ac:dyDescent="0.3">
      <c r="A178">
        <v>216</v>
      </c>
      <c r="B178">
        <f t="shared" si="50"/>
        <v>6.5259720406936172E-2</v>
      </c>
      <c r="C178">
        <f t="shared" si="46"/>
        <v>6.5259720406936172E-2</v>
      </c>
      <c r="D178" t="s">
        <v>36</v>
      </c>
      <c r="E178" t="s">
        <v>19</v>
      </c>
      <c r="F178">
        <v>1</v>
      </c>
      <c r="G178">
        <f t="shared" si="51"/>
        <v>115</v>
      </c>
      <c r="I178">
        <v>2150</v>
      </c>
      <c r="J178" t="s">
        <v>31</v>
      </c>
      <c r="K178">
        <f t="shared" si="52"/>
        <v>117.5</v>
      </c>
      <c r="L178" cm="1">
        <f t="array" ref="L178">STOWA2024_NDJF_T(A178*60,K178,I178,J178,"")</f>
        <v>4.6963805007306867</v>
      </c>
      <c r="M178">
        <f t="shared" si="53"/>
        <v>0.21292993611663596</v>
      </c>
    </row>
    <row r="179" spans="1:13" x14ac:dyDescent="0.3">
      <c r="A179">
        <v>216</v>
      </c>
      <c r="B179">
        <f t="shared" si="50"/>
        <v>5.0694023804000538E-2</v>
      </c>
      <c r="C179">
        <f t="shared" si="46"/>
        <v>5.0694023804000538E-2</v>
      </c>
      <c r="D179" t="s">
        <v>36</v>
      </c>
      <c r="E179" t="s">
        <v>19</v>
      </c>
      <c r="F179">
        <v>1</v>
      </c>
      <c r="G179">
        <f t="shared" si="51"/>
        <v>120</v>
      </c>
      <c r="I179">
        <v>2150</v>
      </c>
      <c r="J179" t="s">
        <v>31</v>
      </c>
      <c r="K179">
        <f t="shared" si="52"/>
        <v>122.5</v>
      </c>
      <c r="L179" cm="1">
        <f t="array" ref="L179">STOWA2024_NDJF_T(A179*60,K179,I179,J179,"")</f>
        <v>6.1638633872441133</v>
      </c>
      <c r="M179">
        <f t="shared" si="53"/>
        <v>0.16223591231263543</v>
      </c>
    </row>
    <row r="180" spans="1:13" x14ac:dyDescent="0.3">
      <c r="A180">
        <v>216</v>
      </c>
      <c r="B180">
        <f t="shared" si="50"/>
        <v>3.92101596673428E-2</v>
      </c>
      <c r="C180">
        <f t="shared" si="46"/>
        <v>3.92101596673428E-2</v>
      </c>
      <c r="D180" t="s">
        <v>36</v>
      </c>
      <c r="E180" t="s">
        <v>19</v>
      </c>
      <c r="F180">
        <v>1</v>
      </c>
      <c r="G180">
        <f t="shared" si="51"/>
        <v>125</v>
      </c>
      <c r="I180">
        <v>2150</v>
      </c>
      <c r="J180" t="s">
        <v>31</v>
      </c>
      <c r="K180">
        <f t="shared" si="52"/>
        <v>127.5</v>
      </c>
      <c r="L180" cm="1">
        <f t="array" ref="L180">STOWA2024_NDJF_T(A180*60,K180,I180,J180,"")</f>
        <v>8.1283794530661897</v>
      </c>
      <c r="M180">
        <f t="shared" si="53"/>
        <v>0.12302575264529263</v>
      </c>
    </row>
    <row r="181" spans="1:13" x14ac:dyDescent="0.3">
      <c r="A181">
        <v>216</v>
      </c>
      <c r="B181">
        <f t="shared" si="50"/>
        <v>3.0190231753215613E-2</v>
      </c>
      <c r="C181">
        <f t="shared" si="46"/>
        <v>3.0190231753215613E-2</v>
      </c>
      <c r="D181" t="s">
        <v>36</v>
      </c>
      <c r="E181" t="s">
        <v>19</v>
      </c>
      <c r="F181">
        <v>1</v>
      </c>
      <c r="G181">
        <f t="shared" si="51"/>
        <v>130</v>
      </c>
      <c r="I181">
        <v>2150</v>
      </c>
      <c r="J181" t="s">
        <v>31</v>
      </c>
      <c r="K181">
        <f t="shared" si="52"/>
        <v>132.5</v>
      </c>
      <c r="L181" cm="1">
        <f t="array" ref="L181">STOWA2024_NDJF_T(A181*60,K181,I181,J181,"")</f>
        <v>10.771738989459845</v>
      </c>
      <c r="M181">
        <f t="shared" si="53"/>
        <v>9.2835520892077014E-2</v>
      </c>
    </row>
    <row r="182" spans="1:13" x14ac:dyDescent="0.3">
      <c r="A182">
        <v>216</v>
      </c>
      <c r="B182">
        <f t="shared" si="50"/>
        <v>2.3136859783552316E-2</v>
      </c>
      <c r="C182">
        <f t="shared" si="46"/>
        <v>2.3136859783552316E-2</v>
      </c>
      <c r="D182" t="s">
        <v>36</v>
      </c>
      <c r="E182" t="s">
        <v>19</v>
      </c>
      <c r="F182">
        <v>1</v>
      </c>
      <c r="G182">
        <f t="shared" si="51"/>
        <v>135</v>
      </c>
      <c r="I182">
        <v>2150</v>
      </c>
      <c r="J182" t="s">
        <v>31</v>
      </c>
      <c r="K182">
        <f t="shared" si="52"/>
        <v>137.5</v>
      </c>
      <c r="L182" cm="1">
        <f t="array" ref="L182">STOWA2024_NDJF_T(A182*60,K182,I182,J182,"")</f>
        <v>14.347477901231766</v>
      </c>
      <c r="M182">
        <f t="shared" si="53"/>
        <v>6.9698661108524698E-2</v>
      </c>
    </row>
    <row r="183" spans="1:13" x14ac:dyDescent="0.3">
      <c r="A183">
        <v>216</v>
      </c>
      <c r="B183">
        <f t="shared" si="50"/>
        <v>1.764568408086966E-2</v>
      </c>
      <c r="C183">
        <f t="shared" si="46"/>
        <v>1.764568408086966E-2</v>
      </c>
      <c r="D183" t="s">
        <v>36</v>
      </c>
      <c r="E183" t="s">
        <v>19</v>
      </c>
      <c r="F183">
        <v>1</v>
      </c>
      <c r="G183">
        <f t="shared" si="51"/>
        <v>140</v>
      </c>
      <c r="I183">
        <v>2150</v>
      </c>
      <c r="J183" t="s">
        <v>31</v>
      </c>
      <c r="K183">
        <f t="shared" si="52"/>
        <v>142.5</v>
      </c>
      <c r="L183" cm="1">
        <f t="array" ref="L183">STOWA2024_NDJF_T(A183*60,K183,I183,J183,"")</f>
        <v>19.2111970746402</v>
      </c>
      <c r="M183">
        <f t="shared" si="53"/>
        <v>5.2052977027655038E-2</v>
      </c>
    </row>
    <row r="184" spans="1:13" x14ac:dyDescent="0.3">
      <c r="A184">
        <v>216</v>
      </c>
      <c r="B184">
        <f t="shared" si="50"/>
        <v>1.3390309130339111E-2</v>
      </c>
      <c r="C184">
        <f t="shared" si="46"/>
        <v>1.3390309130339111E-2</v>
      </c>
      <c r="D184" t="s">
        <v>36</v>
      </c>
      <c r="E184" t="s">
        <v>19</v>
      </c>
      <c r="F184">
        <v>1</v>
      </c>
      <c r="G184">
        <f t="shared" si="51"/>
        <v>145</v>
      </c>
      <c r="I184">
        <v>2150</v>
      </c>
      <c r="J184" t="s">
        <v>31</v>
      </c>
      <c r="K184">
        <f t="shared" si="52"/>
        <v>147.5</v>
      </c>
      <c r="L184" cm="1">
        <f t="array" ref="L184">STOWA2024_NDJF_T(A184*60,K184,I184,J184,"")</f>
        <v>25.864743805468812</v>
      </c>
      <c r="M184">
        <f t="shared" si="53"/>
        <v>3.8662667897315928E-2</v>
      </c>
    </row>
    <row r="185" spans="1:13" x14ac:dyDescent="0.3">
      <c r="A185">
        <v>216</v>
      </c>
      <c r="B185">
        <f t="shared" si="50"/>
        <v>1.0108302576061809E-2</v>
      </c>
      <c r="C185">
        <f t="shared" si="46"/>
        <v>1.0108302576061809E-2</v>
      </c>
      <c r="D185" t="s">
        <v>36</v>
      </c>
      <c r="E185" t="s">
        <v>19</v>
      </c>
      <c r="F185">
        <v>1</v>
      </c>
      <c r="G185">
        <f t="shared" si="51"/>
        <v>150</v>
      </c>
      <c r="I185">
        <v>2150</v>
      </c>
      <c r="J185" t="s">
        <v>31</v>
      </c>
      <c r="K185">
        <f t="shared" si="52"/>
        <v>152.5</v>
      </c>
      <c r="L185" cm="1">
        <f t="array" ref="L185">STOWA2024_NDJF_T(A185*60,K185,I185,J185,"")</f>
        <v>35.020914972172797</v>
      </c>
      <c r="M185">
        <f t="shared" si="53"/>
        <v>2.8554365321254119E-2</v>
      </c>
    </row>
    <row r="186" spans="1:13" x14ac:dyDescent="0.3">
      <c r="A186">
        <v>216</v>
      </c>
      <c r="B186">
        <f t="shared" si="50"/>
        <v>7.5896564608461808E-3</v>
      </c>
      <c r="C186">
        <f t="shared" si="46"/>
        <v>7.5896564608461808E-3</v>
      </c>
      <c r="D186" t="s">
        <v>36</v>
      </c>
      <c r="E186" t="s">
        <v>19</v>
      </c>
      <c r="F186">
        <v>1</v>
      </c>
      <c r="G186">
        <f t="shared" si="51"/>
        <v>155</v>
      </c>
      <c r="I186">
        <v>2150</v>
      </c>
      <c r="J186" t="s">
        <v>31</v>
      </c>
      <c r="K186">
        <f t="shared" si="52"/>
        <v>157.5</v>
      </c>
      <c r="L186" cm="1">
        <f t="array" ref="L186">STOWA2024_NDJF_T(A186*60,K186,I186,J186,"")</f>
        <v>47.699207590166445</v>
      </c>
      <c r="M186">
        <f t="shared" si="53"/>
        <v>2.0964708860407938E-2</v>
      </c>
    </row>
    <row r="187" spans="1:13" x14ac:dyDescent="0.3">
      <c r="A187">
        <v>216</v>
      </c>
      <c r="B187" s="1">
        <f>M186</f>
        <v>2.0964708860407938E-2</v>
      </c>
      <c r="C187">
        <f t="shared" si="46"/>
        <v>2.0964708860407938E-2</v>
      </c>
      <c r="D187" t="s">
        <v>36</v>
      </c>
      <c r="E187" t="s">
        <v>19</v>
      </c>
      <c r="F187">
        <v>1</v>
      </c>
      <c r="G187">
        <f t="shared" si="51"/>
        <v>160</v>
      </c>
      <c r="I187">
        <v>2150</v>
      </c>
      <c r="J187" t="s">
        <v>31</v>
      </c>
      <c r="K187" s="1">
        <v>555</v>
      </c>
      <c r="L187" cm="1">
        <f t="array" ref="L187">STOWA2024_NDJF_T(A187*60,K187,I187,J187,"")</f>
        <v>1.6771768806573601E+267</v>
      </c>
      <c r="M187">
        <f>1/L187</f>
        <v>5.9624003379301027E-268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26</vt:i4>
      </vt:variant>
    </vt:vector>
  </HeadingPairs>
  <TitlesOfParts>
    <vt:vector size="26" baseType="lpstr">
      <vt:lpstr>Start</vt:lpstr>
      <vt:lpstr>Kladblok</vt:lpstr>
      <vt:lpstr>VOLUMES JAAR</vt:lpstr>
      <vt:lpstr>HERH JAAR</vt:lpstr>
      <vt:lpstr>VOLUMES NDJF</vt:lpstr>
      <vt:lpstr>HERH NDJF</vt:lpstr>
      <vt:lpstr>HUIDIG JAAR</vt:lpstr>
      <vt:lpstr>HUIDIG WINTER</vt:lpstr>
      <vt:lpstr>2033L JAAR</vt:lpstr>
      <vt:lpstr>2033L WINTER</vt:lpstr>
      <vt:lpstr>2050L JAAR</vt:lpstr>
      <vt:lpstr>2050L WINTER</vt:lpstr>
      <vt:lpstr>2050M JAAR</vt:lpstr>
      <vt:lpstr>2050M WINTER</vt:lpstr>
      <vt:lpstr>2050H JAAR</vt:lpstr>
      <vt:lpstr>2050H WINTER</vt:lpstr>
      <vt:lpstr>2100L JAAR</vt:lpstr>
      <vt:lpstr>2100L WINTER</vt:lpstr>
      <vt:lpstr>2100M JAAR</vt:lpstr>
      <vt:lpstr>2100M WINTER</vt:lpstr>
      <vt:lpstr>2100H JAAR</vt:lpstr>
      <vt:lpstr>2100H WINTER</vt:lpstr>
      <vt:lpstr>2150M JAAR</vt:lpstr>
      <vt:lpstr>2150M WINTER</vt:lpstr>
      <vt:lpstr>2150H JAAR</vt:lpstr>
      <vt:lpstr>2150H WINTER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2024-09-21T21:25:03Z</dcterms:modified>
</cp:coreProperties>
</file>