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6DE5F83-EB7A-4164-9242-DE889D1DD1CF}" xr6:coauthVersionLast="41" xr6:coauthVersionMax="44" xr10:uidLastSave="{00000000-0000-0000-0000-000000000000}"/>
  <bookViews>
    <workbookView xWindow="16080" yWindow="-120" windowWidth="29040" windowHeight="15840" tabRatio="564" firstSheet="8" activeTab="15" xr2:uid="{00000000-000D-0000-FFFF-FFFF00000000}"/>
  </bookViews>
  <sheets>
    <sheet name="three items" sheetId="5" r:id="rId1"/>
    <sheet name="three_obj" sheetId="1" r:id="rId2"/>
    <sheet name="papilion" sheetId="6" r:id="rId3"/>
    <sheet name="Sheet5" sheetId="11" r:id="rId4"/>
    <sheet name="three_update" sheetId="13" r:id="rId5"/>
    <sheet name="optical experiment" sheetId="26" r:id="rId6"/>
    <sheet name="three_item_update" sheetId="14" r:id="rId7"/>
    <sheet name="three_item_good" sheetId="15" r:id="rId8"/>
    <sheet name="sadlife" sheetId="16" r:id="rId9"/>
    <sheet name="cup_cube_mug" sheetId="18" r:id="rId10"/>
    <sheet name="book_cube_chicken_cup" sheetId="20" r:id="rId11"/>
    <sheet name="ironman_increased" sheetId="24" r:id="rId12"/>
    <sheet name="sadlife_increase" sheetId="27" r:id="rId13"/>
    <sheet name="graph" sheetId="29" r:id="rId14"/>
    <sheet name="me" sheetId="31" r:id="rId15"/>
    <sheet name="four_items" sheetId="30" r:id="rId16"/>
    <sheet name="room" sheetId="32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30" l="1"/>
  <c r="D30" i="30"/>
  <c r="F49" i="32"/>
  <c r="B52" i="32"/>
  <c r="B33" i="32"/>
  <c r="J10" i="31"/>
  <c r="E50" i="30"/>
  <c r="D23" i="30"/>
  <c r="E10" i="30"/>
  <c r="C25" i="29" l="1"/>
  <c r="C24" i="29"/>
  <c r="C22" i="29"/>
  <c r="C21" i="29"/>
  <c r="E270" i="16" l="1"/>
  <c r="B255" i="16"/>
  <c r="B47" i="27"/>
  <c r="J21" i="27" l="1"/>
  <c r="B95" i="24"/>
  <c r="C54" i="1" l="1"/>
  <c r="L67" i="24" l="1"/>
  <c r="E67" i="24" l="1"/>
  <c r="K42" i="24" l="1"/>
  <c r="H9" i="24"/>
  <c r="D242" i="16" l="1"/>
  <c r="V177" i="16"/>
  <c r="G217" i="16"/>
  <c r="G171" i="16"/>
  <c r="G140" i="16"/>
  <c r="F116" i="16"/>
  <c r="H94" i="16"/>
  <c r="F71" i="16" l="1"/>
  <c r="L9" i="16"/>
  <c r="I13" i="20"/>
  <c r="AC32" i="16" l="1"/>
  <c r="O23" i="16" l="1"/>
  <c r="O24" i="16" s="1"/>
  <c r="N34" i="16"/>
  <c r="N35" i="16" s="1"/>
  <c r="I25" i="15"/>
  <c r="I26" i="15" s="1"/>
  <c r="I15" i="15"/>
  <c r="I16" i="15" s="1"/>
  <c r="I6" i="15"/>
  <c r="I7" i="15" s="1"/>
  <c r="J28" i="14" l="1"/>
  <c r="J29" i="14" s="1"/>
  <c r="J16" i="14"/>
  <c r="J17" i="14" s="1"/>
  <c r="J7" i="14"/>
  <c r="J6" i="14"/>
  <c r="P15" i="13" l="1"/>
  <c r="N46" i="13"/>
  <c r="M47" i="13"/>
  <c r="M46" i="13"/>
  <c r="M45" i="13"/>
  <c r="M44" i="13"/>
  <c r="J33" i="13"/>
  <c r="J34" i="13" s="1"/>
  <c r="J15" i="13"/>
  <c r="J16" i="13" s="1"/>
  <c r="J6" i="13"/>
  <c r="J7" i="13" s="1"/>
  <c r="J24" i="13"/>
  <c r="J25" i="13" s="1"/>
  <c r="N45" i="13" l="1"/>
  <c r="N47" i="13"/>
  <c r="N44" i="13"/>
  <c r="L21" i="1" l="1"/>
  <c r="I30" i="1" l="1"/>
  <c r="J30" i="1"/>
  <c r="H30" i="1"/>
  <c r="I31" i="1"/>
  <c r="J31" i="1"/>
  <c r="H31" i="1"/>
  <c r="H34" i="1" s="1"/>
  <c r="K22" i="1"/>
  <c r="K21" i="1"/>
  <c r="L6" i="5" l="1"/>
  <c r="L5" i="5"/>
  <c r="K5" i="1" l="1"/>
  <c r="K4" i="1"/>
  <c r="E13" i="1"/>
  <c r="E12" i="1"/>
  <c r="E14" i="1"/>
  <c r="E15" i="1"/>
  <c r="E16" i="1"/>
  <c r="E11" i="1"/>
  <c r="E3" i="1"/>
  <c r="E4" i="1"/>
  <c r="E5" i="1"/>
  <c r="E6" i="1"/>
  <c r="E7" i="1"/>
  <c r="E2" i="1"/>
  <c r="K13" i="1" l="1"/>
  <c r="K30" i="1" s="1"/>
  <c r="W5" i="1" l="1"/>
  <c r="P5" i="1"/>
</calcChain>
</file>

<file path=xl/sharedStrings.xml><?xml version="1.0" encoding="utf-8"?>
<sst xmlns="http://schemas.openxmlformats.org/spreadsheetml/2006/main" count="674" uniqueCount="380">
  <si>
    <t xml:space="preserve"> </t>
  </si>
  <si>
    <t>IMID</t>
  </si>
  <si>
    <t>R</t>
  </si>
  <si>
    <t>G</t>
  </si>
  <si>
    <t>B</t>
  </si>
  <si>
    <t>time</t>
  </si>
  <si>
    <t>WRP</t>
  </si>
  <si>
    <t>active_area</t>
  </si>
  <si>
    <t>total</t>
  </si>
  <si>
    <t>per(%)</t>
  </si>
  <si>
    <t>720X720</t>
  </si>
  <si>
    <t>trimmed_based z</t>
  </si>
  <si>
    <t>1980X1024</t>
  </si>
  <si>
    <t>d = 0.35 ;</t>
  </si>
  <si>
    <t>three_object</t>
  </si>
  <si>
    <t>obj(:,1) = (obj(:,1)+0.0002).*1.5  ;</t>
  </si>
  <si>
    <t>obj(:,2) = obj(:,2)*1.5  ;</t>
  </si>
  <si>
    <t>obj(:,3) = obj(:,3)*120;</t>
  </si>
  <si>
    <t>obj_depth =0.0578</t>
  </si>
  <si>
    <t>obj(:,1) = (obj(:,1)+0.0002).*3  ;</t>
  </si>
  <si>
    <t>obj(:,2) = obj(:,2)*3  ;</t>
  </si>
  <si>
    <t>obj(:,3) = obj(:,3)*150;</t>
  </si>
  <si>
    <t>d = 0.4 ;</t>
  </si>
  <si>
    <t>obj_depth= 0.0723</t>
  </si>
  <si>
    <t xml:space="preserve"> p = 95</t>
  </si>
  <si>
    <t>Cut=128</t>
  </si>
  <si>
    <t>Cut=122</t>
  </si>
  <si>
    <t>IMID(no pre-processing)</t>
  </si>
  <si>
    <t>conv. Avag</t>
  </si>
  <si>
    <t>d = 0.20 ;</t>
  </si>
  <si>
    <t>obj_depth0.083593</t>
  </si>
  <si>
    <t>four_items_new</t>
  </si>
  <si>
    <t xml:space="preserve">obj(:,1) = ((obj(:,1)-0.1 )/150);  </t>
  </si>
  <si>
    <t>obj(:,2) = ((obj(:,2)+1.65  )/1800);</t>
  </si>
  <si>
    <t>obj(:,3) = (obj(:,3))/6.5;</t>
  </si>
  <si>
    <t>Hologram_resolution_x = 1980;</t>
  </si>
  <si>
    <t xml:space="preserve">Hologram_resolution_y = 1024; </t>
  </si>
  <si>
    <t>p = 142</t>
  </si>
  <si>
    <t>Cut =96</t>
  </si>
  <si>
    <t>D:\Mathlab\wrp\three_item_try_0.000008000\1980X1024\obj_depth0.083593\d_0.35\layers_96\imid</t>
  </si>
  <si>
    <t>D:\Mathlab\wrp\three_obj_0.000008000\1980X1024\obj_depth0.07228\d_0.4\layers_128\CPU_sifat_convensionalMWRP_v2</t>
  </si>
  <si>
    <t>mickey</t>
  </si>
  <si>
    <t xml:space="preserve"> p = 120</t>
  </si>
  <si>
    <t>chicken</t>
  </si>
  <si>
    <t>p = 148%</t>
  </si>
  <si>
    <t xml:space="preserve">p = 94 </t>
  </si>
  <si>
    <t>cactus</t>
  </si>
  <si>
    <t xml:space="preserve">  3 62 1 58.264 </t>
  </si>
  <si>
    <t xml:space="preserve">  3 62 2 59.700 </t>
  </si>
  <si>
    <t xml:space="preserve">  3 62 3 57.074 </t>
  </si>
  <si>
    <t xml:space="preserve">  3 64 1 58.313 </t>
  </si>
  <si>
    <t xml:space="preserve">  3 64 2 58.158 </t>
  </si>
  <si>
    <t xml:space="preserve">  3 64 3 57.488 </t>
  </si>
  <si>
    <t xml:space="preserve">  3 66 1 58.726 </t>
  </si>
  <si>
    <t xml:space="preserve">  3 66 2 59.534 </t>
  </si>
  <si>
    <t xml:space="preserve">  3 66 3 56.230 </t>
  </si>
  <si>
    <t>Average</t>
  </si>
  <si>
    <t xml:space="preserve"> p = 84</t>
  </si>
  <si>
    <t>papilon</t>
  </si>
  <si>
    <t>obj(:,1) = (obj(:,1)-0.0005)/2.5;</t>
  </si>
  <si>
    <t>d = 0.15;</t>
  </si>
  <si>
    <t>Red</t>
  </si>
  <si>
    <t>Green</t>
  </si>
  <si>
    <t>blue</t>
  </si>
  <si>
    <t>ztan</t>
  </si>
  <si>
    <t>pc = pcread('try1.ply');</t>
  </si>
  <si>
    <t>obj(:,1) = ((obj(:,1)-0.16 )/190);</t>
  </si>
  <si>
    <t>obj(:,2) = (obj(:,2)+1.8 )/2000;</t>
  </si>
  <si>
    <t>Hologram_resolution_x = 1280;</t>
  </si>
  <si>
    <t>obj(:,1) = (obj(:,1)+0.0002).*2.5  ;</t>
  </si>
  <si>
    <t>obj(:,2) = obj(:,2)*2.2  ;</t>
  </si>
  <si>
    <t>Total</t>
  </si>
  <si>
    <t xml:space="preserve">    2.0000   58.0000    1.0000   28.2050</t>
  </si>
  <si>
    <t xml:space="preserve">   2.0000   50.0000    2.0000   27.8890</t>
  </si>
  <si>
    <t xml:space="preserve"> 2.0000   50.0000    3.0000   27.5930</t>
  </si>
  <si>
    <t>perc.</t>
  </si>
  <si>
    <t>D:\Mathlab\wrp\three_obj_100\updated_0.000008000\1280X720\obj_depth0.050149\d_0.3\layers_128\imid</t>
  </si>
  <si>
    <t>D:\Mathlab\wrp\three_obj_0\updated_0.000008000\1280X720\obj_depth0.050149\d_0.3\layers_128\CPU_sifat_convensionalMWRP_v2</t>
  </si>
  <si>
    <t xml:space="preserve">  3.0000   44.0000    1.0000   28.4270</t>
  </si>
  <si>
    <t xml:space="preserve">   3.0000   36.0000    2.0000   27.9790</t>
  </si>
  <si>
    <t xml:space="preserve">    2.0000   58.0000    3.0000   27.8540</t>
  </si>
  <si>
    <t>D:\Mathlab\wrp\three_obj_50\updated_0.000008000\1280X720\obj_depth0.050149\d_0.3\layers_128\CPU_sifat_convensionalMWRP_v2</t>
  </si>
  <si>
    <t xml:space="preserve">    3.0000   37.0000    1.0000   28.9030</t>
  </si>
  <si>
    <t xml:space="preserve">    2.0000   55.0000    2.0000   28.4660</t>
  </si>
  <si>
    <t xml:space="preserve"> 2.0000   51.0000    3.0000   27.9560</t>
  </si>
  <si>
    <t>D:\Mathlab\wrp\three_obj_150\updated_0.000008000\1280X720\obj_depth0.050149\d_0.3\layers_128\CPU_sifat_convensionalMWRP_v2</t>
  </si>
  <si>
    <t xml:space="preserve">  2.0000   49.0000    1.0000   26.9940</t>
  </si>
  <si>
    <t xml:space="preserve"> 2.0000   31.0000    2.0000   26.7590</t>
  </si>
  <si>
    <t xml:space="preserve">  2.0000   55.0000    3.0000   26.7790</t>
  </si>
  <si>
    <t>conventional</t>
  </si>
  <si>
    <t>proposed</t>
  </si>
  <si>
    <t xml:space="preserve">  2.0000   47.0000    3.0000   28.2990</t>
  </si>
  <si>
    <t xml:space="preserve">    2.0000   53.0000    2.0000   28.5590</t>
  </si>
  <si>
    <t xml:space="preserve">    3.0000   31.0000    1.0000   29.2280</t>
  </si>
  <si>
    <t>obj(:,3) = obj(:,3)*80;</t>
  </si>
  <si>
    <t>max(obj)</t>
  </si>
  <si>
    <t>min(obj)</t>
  </si>
  <si>
    <t>% max(obj) - min(obj)</t>
  </si>
  <si>
    <t>obj_depth = max(obj(:,3)) - min(obj(:,3))</t>
  </si>
  <si>
    <t>d = 0.30;</t>
  </si>
  <si>
    <t>D:\Mathlab\wrp\try1_0\updated_0.000008000\1280X720\obj_depth0.077141\d_0.28\layers_96\CPU_sifat_convensionalMWRP_v2</t>
  </si>
  <si>
    <t xml:space="preserve">   2.0000  115.0000    1.0000   41.9940</t>
  </si>
  <si>
    <t xml:space="preserve"> 2.0000  125.0000    2.0000   40.9210</t>
  </si>
  <si>
    <t>2.0000  100.0000    3.0000   39.7070</t>
  </si>
  <si>
    <t>Time</t>
  </si>
  <si>
    <t>D:\Mathlab\wrp\try1_50\updated_0.000008000\1280X720\obj_depth0.077141\d_0.28\layers_96\CPU_sifat_convensionalMWRP_v2</t>
  </si>
  <si>
    <t xml:space="preserve">    2.0000  124.0000    1.0000   50.9710</t>
  </si>
  <si>
    <t xml:space="preserve"> 2.0000  138.0000    2.0000   47.1740</t>
  </si>
  <si>
    <t xml:space="preserve"> 2.0000  114.0000    3.0000   45.3200</t>
  </si>
  <si>
    <t>D:\Mathlab\wrp\try1_100\updated_0.000008000\1280X720\obj_depth0.077141\d_0.28\layers_96\CPU_sifat_convensionalMWRP_v2</t>
  </si>
  <si>
    <t xml:space="preserve">  2.0000   96.0000    1.0000   66.9130</t>
  </si>
  <si>
    <t xml:space="preserve"> 2.0000   94.0000    2.0000   58.5610</t>
  </si>
  <si>
    <t>2.0000  110.0000    3.0000   54.6160</t>
  </si>
  <si>
    <t xml:space="preserve"> 2.0000   96.0000    1.0000   66.9130</t>
  </si>
  <si>
    <t>2.0000   94.0000    2.0000   58.5610</t>
  </si>
  <si>
    <t xml:space="preserve"> 2.0000  110.0000    3.0000   54.6160</t>
  </si>
  <si>
    <t>obj(:,3) = (obj(:,3))/8;</t>
  </si>
  <si>
    <t>11.0000    8.0000    1.0000   14.6350</t>
  </si>
  <si>
    <t xml:space="preserve"> 6.0000   17.0000    2.0000   13.2730</t>
  </si>
  <si>
    <t xml:space="preserve"> 6.0000   15.0000    3.0000   13.7170</t>
  </si>
  <si>
    <t>D:\Mathlab\wrp\cube_try0\updated_0.000008000\720X512\obj_depth0.055799\d_0.25\layers_96\imid</t>
  </si>
  <si>
    <t>D:\Mathlab\wrp\cube_try50\updated_0.000008000\720X512\obj_depth0.061789\d_0.25\layers_96\imid</t>
  </si>
  <si>
    <t xml:space="preserve"> 4.0000   26.0000    1.0000   13.4250</t>
  </si>
  <si>
    <t xml:space="preserve">   3.0000   30.0000    2.0000   13.1060</t>
  </si>
  <si>
    <t xml:space="preserve">    3.0000   23.0000    3.0000   13.0250</t>
  </si>
  <si>
    <t>D:\Mathlab\wrp\cube_try100\updated_0.000008000\720X512\obj_depth0.066348\d_0.25\layers_96\CPU_sifat_convensionalMWRP_v2</t>
  </si>
  <si>
    <t xml:space="preserve">    4.0000   25.0000    1.0000   13.6930</t>
  </si>
  <si>
    <t xml:space="preserve">    4.0000   18.0000    2.0000   13.1210</t>
  </si>
  <si>
    <t>4.0000   16.0000    3.0000   13.0500</t>
  </si>
  <si>
    <t>obj(:,1) = ((obj(:,1)-0.16 )/300);</t>
  </si>
  <si>
    <t>obj(:,2) = (obj(:,2)+1.8 )/2500;</t>
  </si>
  <si>
    <t>obj(:,3) = (obj(:,3))/10;</t>
  </si>
  <si>
    <t>per.</t>
  </si>
  <si>
    <t>d = 0.25;</t>
  </si>
  <si>
    <t xml:space="preserve"> 2 448.867 </t>
  </si>
  <si>
    <t xml:space="preserve">  4 319.926 </t>
  </si>
  <si>
    <t xml:space="preserve">  8 264.556 </t>
  </si>
  <si>
    <t xml:space="preserve">  16 268.737 </t>
  </si>
  <si>
    <t xml:space="preserve">  64 270.052 </t>
  </si>
  <si>
    <t xml:space="preserve">  128 295.414 </t>
  </si>
  <si>
    <t>D:\Mathlab\wrp\finalpapilon_0.000008000\1280X720\obj_depth0.055338\d_0.25\layers_255\CPU_sifat_convensionalMWRP_v2</t>
  </si>
  <si>
    <t>obj(:,2) = (obj(:,2)-0.0006)/2.5;</t>
  </si>
  <si>
    <t>obj(:,3) = obj(:,3)/18 ;</t>
  </si>
  <si>
    <t xml:space="preserve"> 11.0000   13.0000    1.0000   73.5210</t>
  </si>
  <si>
    <t xml:space="preserve"> 11.0000   11.0000    2.0000   72.9270</t>
  </si>
  <si>
    <t xml:space="preserve">   8.0000   13.0000    3.0000   74.0400</t>
  </si>
  <si>
    <t>p = 17</t>
  </si>
  <si>
    <t xml:space="preserve"> 2 248.759 </t>
  </si>
  <si>
    <t xml:space="preserve">  8 280.045 </t>
  </si>
  <si>
    <t xml:space="preserve">  16 297.225 </t>
  </si>
  <si>
    <t xml:space="preserve">  28 309.323 </t>
  </si>
  <si>
    <t xml:space="preserve">  56 322.025 </t>
  </si>
  <si>
    <t xml:space="preserve">  112 357.535 </t>
  </si>
  <si>
    <t>D:\Mathlab\wrp\finalfour_items_0.000008000\1280X720\obj_depth0.061923\d_0.25\layers_112\CPU_sifat_convensionalMWRP_v2</t>
  </si>
  <si>
    <t xml:space="preserve">    3.0000   62.0000    1.0000   71.2170</t>
  </si>
  <si>
    <t xml:space="preserve">    3.0000   40.0000    2.0000   70.9500</t>
  </si>
  <si>
    <t xml:space="preserve">  3.0000   32.0000    3.0000   70.9440</t>
  </si>
  <si>
    <t>proposed time</t>
  </si>
  <si>
    <t>Scene 2</t>
  </si>
  <si>
    <t>Scene 1</t>
  </si>
  <si>
    <t>cup</t>
  </si>
  <si>
    <t>book</t>
  </si>
  <si>
    <t>cube</t>
  </si>
  <si>
    <t xml:space="preserve"> 3.0000   64.0000    1.0000   56.8670</t>
  </si>
  <si>
    <t>3.0000   54.0000    2.0000   56.5470</t>
  </si>
  <si>
    <t>3.0000   51.0000    3.0000   56.5160</t>
  </si>
  <si>
    <t>obj(:,1) = (obj(:,1)+0.25)./500   ;</t>
  </si>
  <si>
    <t>ans =</t>
  </si>
  <si>
    <t xml:space="preserve">   17.0000    7.0000    1.0000    8.6430</t>
  </si>
  <si>
    <t xml:space="preserve">   12.0000   10.0000    2.0000    8.6910</t>
  </si>
  <si>
    <t xml:space="preserve">   12.0000    9.0000    3.0000    8.4100</t>
  </si>
  <si>
    <t>D:\Mathlab\wrp\finalbook_cube_chicken_cup_0.000008000\720X512\obj_depth0.063945\d_0.19\layers_80\imid</t>
  </si>
  <si>
    <t>Scene 5</t>
  </si>
  <si>
    <t>D:\Mathlab\wrp\finalthree_obj_0.000008000\1280X720\obj_depth0.038549\d_0.25\layers_128\CPU_sifat_convensionalMWRP_v2</t>
  </si>
  <si>
    <t xml:space="preserve"> 5.0000   29.0000    1.0000   29.2090</t>
  </si>
  <si>
    <t xml:space="preserve">    6.0000   23.0000    2.0000   29.3610</t>
  </si>
  <si>
    <t xml:space="preserve">    5.0000   29.0000    3.0000   28.9350</t>
  </si>
  <si>
    <t>total=</t>
  </si>
  <si>
    <t>per.=</t>
  </si>
  <si>
    <t>sad_life</t>
  </si>
  <si>
    <t>obj(:,2) = (obj(:,2)+2.25 )/2200;</t>
  </si>
  <si>
    <t>obj(:,3) = (obj(:,3))/20;</t>
  </si>
  <si>
    <t>4 284.076</t>
  </si>
  <si>
    <t>D:\Mathlab\wrp\finalfour_items_0.000008000\720X512\obj_depth0.06817\d_0.15\layers_104\CPU_sifat_convensionalMWRP_v2</t>
  </si>
  <si>
    <t xml:space="preserve">  10.0000   14.0000    1.0000   18.9350</t>
  </si>
  <si>
    <t xml:space="preserve">   10.0000   12.0000    2.0000   18.3710</t>
  </si>
  <si>
    <t xml:space="preserve">   10.0000   10.0000    3.0000   18.7320</t>
  </si>
  <si>
    <t xml:space="preserve">four_items  </t>
  </si>
  <si>
    <t>obj(:,1) = ((obj(:,1)-0.13 )/420);</t>
  </si>
  <si>
    <t>obj(:,2) = (obj(:,2) )/1200;</t>
  </si>
  <si>
    <t xml:space="preserve">% </t>
  </si>
  <si>
    <t>% % max(obj) - min(obj)</t>
  </si>
  <si>
    <t>D:\Mathlab\wrp\finalfour_items_0.000008000\720X512\obj_depth0.037872\d_0.15\layers_104\CPU_sifat_convensionalMWRP_v2</t>
  </si>
  <si>
    <t>obj(:,3) = (obj(:,3))/18;</t>
  </si>
  <si>
    <t>5.0000   24.0000    1.0000   17.9650</t>
  </si>
  <si>
    <t xml:space="preserve">    4.0000   22.0000    2.0000   17.0970</t>
  </si>
  <si>
    <t xml:space="preserve">    4.0000   24.0000    3.0000   17.0930</t>
  </si>
  <si>
    <t>perce.</t>
  </si>
  <si>
    <t>D:\Mathlab\wrp\finalthree_obj_0.000008000\720X512\obj_depth0.038549\d_0.17\layers_128\CPU_sifat_convensionalMWRP_v2</t>
  </si>
  <si>
    <t>D:\Mathlab\wrp\finalhand_0.000008000\720X512\obj_depth0.08775\d_0.22\layers_136\CPU_sifat_convensionalMWRP_v2</t>
  </si>
  <si>
    <t>two_cup</t>
  </si>
  <si>
    <t>obj(:,1) = (obj(:,1) )./350   ;</t>
  </si>
  <si>
    <t>obj(:,2) = (obj(:,2) )./450   ;</t>
  </si>
  <si>
    <t xml:space="preserve">obj(:,3) = obj(:,3)/8; </t>
  </si>
  <si>
    <t>d = 0.22;</t>
  </si>
  <si>
    <t>14.0000   12.0000    1.0000    9.8150</t>
  </si>
  <si>
    <t xml:space="preserve">   12.0000   12.0000    2.0000    9.8780</t>
  </si>
  <si>
    <t xml:space="preserve">    9.0000   14.0000    3.0000    9.9180</t>
  </si>
  <si>
    <t>D:\Mathlab\wrp\finalironman_0.000008000\720X512\obj_depth0.045673\d_0.16\layers_80\CPU_sifat_convensionalMWRP_v2</t>
  </si>
  <si>
    <t>ironman</t>
  </si>
  <si>
    <t>obj(:,2) = (obj(:,2)-0.45)./300   ;</t>
  </si>
  <si>
    <t>obj(:,3) = obj(:,3)/13;</t>
  </si>
  <si>
    <t>d = 0.16;</t>
  </si>
  <si>
    <t xml:space="preserve"> 9.0000    9.0000    1.0000    9.0570</t>
  </si>
  <si>
    <t xml:space="preserve">    9.0000    7.0000    2.0000    8.8640</t>
  </si>
  <si>
    <t xml:space="preserve">   12.0000    4.0000    3.0000    9.0030</t>
  </si>
  <si>
    <t>D:\Mathlab\wrp\finalironman_0.000008000\720X512\obj_depth0.045673\d_0.17\layers_80\CPU_sifat_convensionalMWRP_v2</t>
  </si>
  <si>
    <t xml:space="preserve">   10.0000    6.0000    2.0000   21.9830</t>
  </si>
  <si>
    <t xml:space="preserve">    7.0000    9.0000    3.0000   21.9520</t>
  </si>
  <si>
    <t xml:space="preserve">   10.0000   15.0000    1.0000   11.7510</t>
  </si>
  <si>
    <t xml:space="preserve">    7.0000   19.0000    2.0000   11.6620</t>
  </si>
  <si>
    <t xml:space="preserve">    5.0000   23.0000    3.0000   11.5110</t>
  </si>
  <si>
    <t>obj(:,1) = (obj(:,1)+0.0002).*1.6  ;</t>
  </si>
  <si>
    <t>obj(:,2) = obj(:,2)*1.6  ;</t>
  </si>
  <si>
    <t>10.0000   15.0000    1.0000   11.6190</t>
  </si>
  <si>
    <t xml:space="preserve">   11.0000   11.0000    2.0000   11.3570</t>
  </si>
  <si>
    <t xml:space="preserve">   10.0000   11.0000    3.0000   11.3030</t>
  </si>
  <si>
    <t xml:space="preserve"> 11.0000   13.0000    1.0000   11.7460</t>
  </si>
  <si>
    <t xml:space="preserve">   11.0000   11.0000    2.0000   11.6490</t>
  </si>
  <si>
    <t xml:space="preserve">    7.0000   15.0000    3.0000   11.5050</t>
  </si>
  <si>
    <t xml:space="preserve">   10.0000   15.0000    1.0000   11.1880</t>
  </si>
  <si>
    <t xml:space="preserve">   10.0000   13.0000    2.0000   11.1310</t>
  </si>
  <si>
    <t xml:space="preserve">    7.0000   15.0000    3.0000   10.9480</t>
  </si>
  <si>
    <t>14.0000    5.0000    1.0000   21.8450</t>
  </si>
  <si>
    <t>output =</t>
  </si>
  <si>
    <t>ironman_increased</t>
  </si>
  <si>
    <t xml:space="preserve">obj(:,1) = (obj(:,1)+0.25)./600   ;     </t>
  </si>
  <si>
    <t xml:space="preserve">obj(:,2) = (obj(:,2)-0.3)./500   ;     </t>
  </si>
  <si>
    <t xml:space="preserve">obj(:,3) = obj(:,3)/7 ; </t>
  </si>
  <si>
    <t>d = 0.23;</t>
  </si>
  <si>
    <t>D:\Mathlab\wrp\finalironman_increased_0.000008000\720X520\obj_depth0.084857\d_0.23\layers_190\CPU_sifat_convensionalMWRP_v2</t>
  </si>
  <si>
    <t xml:space="preserve">  'D:\sifatul\ironman_increased_0.000008000\720X520\obj_depth0.084857\d_0.24\layers_190\imid'</t>
  </si>
  <si>
    <t xml:space="preserve">   96.0000    1.0000    1.0000  277.4060</t>
  </si>
  <si>
    <t xml:space="preserve">   33.0000    3.0000    2.0000  276.4860</t>
  </si>
  <si>
    <t xml:space="preserve">   22.0000    4.0000    3.0000  278.2740</t>
  </si>
  <si>
    <t>D:\sifatul\ironman_increased_0.000008000\720X512\obj_depth0.084857\d_0.23\layers_190\CPU_sifat_convensionalMWRP_v2</t>
  </si>
  <si>
    <t xml:space="preserve">obj(:,1) = (obj(:,1)+0.25)./700   ;     </t>
  </si>
  <si>
    <t xml:space="preserve">obj(:,2) = (obj(:,2)-0.3)./600   ;     </t>
  </si>
  <si>
    <t xml:space="preserve"> 96.0000    1.0000    1.0000  295.3520</t>
  </si>
  <si>
    <t xml:space="preserve">   33.0000    3.0000    2.0000  290.5220</t>
  </si>
  <si>
    <t xml:space="preserve">   22.0000    4.0000    3.0000  290.8190</t>
  </si>
  <si>
    <t>perce</t>
  </si>
  <si>
    <t>D:\sifatul\sad_life_increased_0.000008000\720X512\obj_depth0.15529\d_0.26\layers_376\CPU_sifat_convensionalMWRP_v2</t>
  </si>
  <si>
    <t>sad_life_increased</t>
  </si>
  <si>
    <t xml:space="preserve">obj(:,1) = (obj(:,1)-0.2)./400   ;     </t>
  </si>
  <si>
    <t xml:space="preserve">obj(:,2) = (obj(:,2)+2)./3000   ;     </t>
  </si>
  <si>
    <t>d = 0.26;</t>
  </si>
  <si>
    <t>p = 130</t>
  </si>
  <si>
    <t xml:space="preserve">   33.0000    3.0000    2.0000  286.2870</t>
  </si>
  <si>
    <t xml:space="preserve">   22.0000    4.0000    3.0000  286.5220</t>
  </si>
  <si>
    <t xml:space="preserve"> 96.0000    1.0000    1.0000  290.0680</t>
  </si>
  <si>
    <t>per</t>
  </si>
  <si>
    <t>118.0000    5.0000    1.0000  300.7130</t>
  </si>
  <si>
    <t xml:space="preserve">  118.0000    4.0000    2.0000  300.8430</t>
  </si>
  <si>
    <t xml:space="preserve">  100.0000    6.0000    3.0000  298.9210</t>
  </si>
  <si>
    <t xml:space="preserve">three_object </t>
  </si>
  <si>
    <t xml:space="preserve">obj(:,2) = obj(:,2)*3  ; </t>
  </si>
  <si>
    <t>obj(:,3) = obj(:,3)*50;</t>
  </si>
  <si>
    <t>d=0.35</t>
  </si>
  <si>
    <t>d=0.4</t>
  </si>
  <si>
    <t>d=0.3</t>
  </si>
  <si>
    <t>d = 0.28;</t>
  </si>
  <si>
    <t>d=0.25</t>
  </si>
  <si>
    <t>WRP_list = [23,25,22];</t>
  </si>
  <si>
    <t>d=0.2</t>
  </si>
  <si>
    <t>d=0.32</t>
  </si>
  <si>
    <t>1280X720</t>
  </si>
  <si>
    <t>obj(:,1) = ((obj(:,1)-0.16 )/170);</t>
  </si>
  <si>
    <t>obj(:,2) = (obj(:,2)+2.25 )/1200;</t>
  </si>
  <si>
    <t>d = 0.45;</t>
  </si>
  <si>
    <t xml:space="preserve"> 11.0000   25.0000    1.0000   42.1990</t>
  </si>
  <si>
    <t xml:space="preserve">   11.0000   21.0000    2.0000   41.7120</t>
  </si>
  <si>
    <t xml:space="preserve">    7.0000   30.0000    3.0000   41.3330</t>
  </si>
  <si>
    <t>% d = 0.35;</t>
  </si>
  <si>
    <t>d = 0.4;</t>
  </si>
  <si>
    <t>1280*720</t>
  </si>
  <si>
    <t>1280 X 720</t>
  </si>
  <si>
    <t xml:space="preserve"> 28.0000    4.0000    1.0000  713.1530</t>
  </si>
  <si>
    <t xml:space="preserve">   33.0000    3.0000    2.0000  690.8760</t>
  </si>
  <si>
    <t xml:space="preserve">   22.0000    4.0000    3.0000  688.6620</t>
  </si>
  <si>
    <t>D:\sifatul\ironman_increased_0.000008000\1280X720\obj_depth0.084857\d_0.35\layers_190\imid</t>
  </si>
  <si>
    <t xml:space="preserve">obj(:,2) = (obj(:,2)-0.4)./500   ;     </t>
  </si>
  <si>
    <t>d = 0.35;</t>
  </si>
  <si>
    <t>'D:\sifatul\sad_life_increased_0.000008000\1280X720\obj_depth0.15529\d_0.35\layers_376\imid'</t>
  </si>
  <si>
    <t xml:space="preserve">  160.0000    2.0000    1.0000  906.9730</t>
  </si>
  <si>
    <t xml:space="preserve">  118.0000    4.0000    2.0000  897.9350</t>
  </si>
  <si>
    <t xml:space="preserve">  186.0000    1.0000    3.0000  908.7660</t>
  </si>
  <si>
    <t>file_type = '.bmp';</t>
  </si>
  <si>
    <t>%% Hologram parameter</t>
  </si>
  <si>
    <t>D:\sifatul\sad_life0_0.000008000\1980X1024\obj_depth0.054478\d_0.35\layers_96\CPU_sifat_convensionalMWRP_v2</t>
  </si>
  <si>
    <t xml:space="preserve">    'D:\sifatul\sad_life0_0.000008000\1980X1024\obj_depth0.054478\d_0.35\layers_96\imid'</t>
  </si>
  <si>
    <t xml:space="preserve">    6.0000   24.0000    1.0000   71.7480</t>
  </si>
  <si>
    <t xml:space="preserve">    4.0000   26.0000    2.0000   71.3560</t>
  </si>
  <si>
    <t xml:space="preserve">    4.0000   28.0000    3.0000   70.6870</t>
  </si>
  <si>
    <t xml:space="preserve">sad_life </t>
  </si>
  <si>
    <t xml:space="preserve">obj(:,1) = ((obj(:,1)-0.16 )/150); </t>
  </si>
  <si>
    <t>obj(:,2) = (obj(:,2)+2.25 )/1300;</t>
  </si>
  <si>
    <t xml:space="preserve">obj(:,3) = (obj(:,3))/20; </t>
  </si>
  <si>
    <t>Smaller sampling</t>
  </si>
  <si>
    <t xml:space="preserve">obj(:,1) = ((obj(:,1)-0.16 )/200); </t>
  </si>
  <si>
    <t>obj(:,2) = (obj(:,2)+2.25 )/1800;</t>
  </si>
  <si>
    <t>resolution</t>
  </si>
  <si>
    <t>conv</t>
  </si>
  <si>
    <t>imid</t>
  </si>
  <si>
    <t>M-WRP method</t>
  </si>
  <si>
    <t>512 × 512</t>
  </si>
  <si>
    <t>720 × 720</t>
  </si>
  <si>
    <t>1,024 × 1,024</t>
  </si>
  <si>
    <t>MDR method</t>
  </si>
  <si>
    <t xml:space="preserve">   4.0000   26.0000    1.0000   12.8990</t>
  </si>
  <si>
    <t xml:space="preserve">    3.0000   40.0000    2.0000   12.3910</t>
  </si>
  <si>
    <t xml:space="preserve">    3.0000   40.0000    3.0000   12.1920</t>
  </si>
  <si>
    <t>512X512</t>
  </si>
  <si>
    <t>four_items</t>
  </si>
  <si>
    <t>obj(:,1) = ((obj(:,1)-0.13 )/600);</t>
  </si>
  <si>
    <t>per=</t>
  </si>
  <si>
    <t xml:space="preserve"> 5.0000   22.0000    1.0000   28.6270</t>
  </si>
  <si>
    <t xml:space="preserve">    4.0000   24.0000    2.0000   27.3260</t>
  </si>
  <si>
    <t xml:space="preserve">    4.0000   24.0000    3.0000   26.8940</t>
  </si>
  <si>
    <t>obj(:,1) = ((obj(:,1)+0.15 )/460);</t>
  </si>
  <si>
    <t>obj(:,2) = (obj(:,2) )/1000;</t>
  </si>
  <si>
    <t>d = 0.2;</t>
  </si>
  <si>
    <t>3.0000   46.0000    1.0000   69.0940</t>
  </si>
  <si>
    <t xml:space="preserve">    3.0000   46.0000    2.0000   69.0870</t>
  </si>
  <si>
    <t xml:space="preserve">    4.0000   26.0000    3.0000   68.2180</t>
  </si>
  <si>
    <t>obj(:,1) = ((obj(:,1)+0.15 )/300);</t>
  </si>
  <si>
    <t>obj(:,2) = (obj(:,2) )/850;</t>
  </si>
  <si>
    <t>d = 0.3;</t>
  </si>
  <si>
    <t>1021*1024</t>
  </si>
  <si>
    <t>1024*1024</t>
  </si>
  <si>
    <t>32.0000   21.0000    1.0000   80.7490</t>
  </si>
  <si>
    <t xml:space="preserve">   29.0000   20.0000    2.0000   80.0920</t>
  </si>
  <si>
    <t xml:space="preserve">   26.0000   20.0000    3.0000   77.8020</t>
  </si>
  <si>
    <t>obj(:,1) = (obj(:,1))/1.5;</t>
  </si>
  <si>
    <t>obj(:,2) = (obj(:,2))/1.5;</t>
  </si>
  <si>
    <t>obj(:,3) = obj(:,3)/7;</t>
  </si>
  <si>
    <t>d = 0.20;</t>
  </si>
  <si>
    <t xml:space="preserve">  58.0000   22.0000    1.0000   96.9090</t>
  </si>
  <si>
    <t xml:space="preserve">   55.0000   20.0000    2.0000   95.6730</t>
  </si>
  <si>
    <t xml:space="preserve">   55.0000   18.0000    3.0000   95.8760</t>
  </si>
  <si>
    <t>papilion_segmented</t>
  </si>
  <si>
    <t>pre</t>
  </si>
  <si>
    <t xml:space="preserve">  3.0000   18.0000    1.0000   84.1020</t>
  </si>
  <si>
    <t xml:space="preserve">    2.0000   20.0000    2.0000   82.5310</t>
  </si>
  <si>
    <t xml:space="preserve">    2.0000   14.0000    3.0000   83.3740</t>
  </si>
  <si>
    <t>me</t>
  </si>
  <si>
    <t>obj(:,1) = (obj(:,1) )./3    ;</t>
  </si>
  <si>
    <t>obj(:,2) = (obj(:,2)+0.01 )./7    ;</t>
  </si>
  <si>
    <t xml:space="preserve">obj(:,3) = obj(:,3)/35; </t>
  </si>
  <si>
    <t>obj(:,2) = (obj(:,2)-0.15)./500   ;</t>
  </si>
  <si>
    <t>720*720</t>
  </si>
  <si>
    <t>512*512</t>
  </si>
  <si>
    <t>room</t>
  </si>
  <si>
    <t>obj(:,1) = (obj(:,1)+0.25)./550   ;</t>
  </si>
  <si>
    <t>obj(:,2) = (obj(:,2)-0.15)./400   ;</t>
  </si>
  <si>
    <t>d = 0.18;</t>
  </si>
  <si>
    <t xml:space="preserve">  19.0000   30.0000    1.0000   17.3710</t>
  </si>
  <si>
    <t xml:space="preserve">   15.0000   34.0000    2.0000   17.2340</t>
  </si>
  <si>
    <t xml:space="preserve">   19.0000   22.0000    3.0000   16.8110</t>
  </si>
  <si>
    <t>obj(:,1) = (obj(:,1)+0.25)./650   ;</t>
  </si>
  <si>
    <t>50.0000   10.0000    1.0000   11.8660</t>
  </si>
  <si>
    <t xml:space="preserve">   50.0000    8.0000    2.0000   11.4800</t>
  </si>
  <si>
    <t xml:space="preserve">   35.0000   11.0000    3.0000   11.2440</t>
  </si>
  <si>
    <t>5.0000   23.0000    1.0000   29.9160</t>
  </si>
  <si>
    <t xml:space="preserve">    4.0000   24.0000    2.0000   28.7340</t>
  </si>
  <si>
    <t xml:space="preserve">    4.0000   23.0000    3.0000   28.4390</t>
  </si>
  <si>
    <t xml:space="preserve">  3.0000   42.0000    1.0000   72.3110</t>
  </si>
  <si>
    <t xml:space="preserve">    3.0000   46.0000    2.0000   71.8750</t>
  </si>
  <si>
    <t xml:space="preserve">    3.0000   45.0000    3.0000   71.7090</t>
  </si>
  <si>
    <t>obj(:,1) = ((obj(:,1)+0.15 )/350);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</si>
</sst>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theme="1"/>
      <name val="Adobe Fan Heiti Std B"/>
      <family val="2"/>
      <charset val="128"/>
    </font>
    <font>
      <sz val="24"/>
      <color theme="1"/>
      <name val="Adobe Fan Heiti Std B"/>
      <family val="2"/>
      <charset val="128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  <xf numFmtId="0" fontId="6" fillId="4" borderId="18" applyNumberFormat="0" applyAlignment="0" applyProtection="0"/>
    <xf numFmtId="0" fontId="9" fillId="5" borderId="0" applyNumberFormat="0" applyBorder="0" applyAlignment="0" applyProtection="0"/>
    <xf numFmtId="0" fontId="10" fillId="6" borderId="18" applyNumberFormat="0" applyAlignment="0" applyProtection="0"/>
  </cellStyleXfs>
  <cellXfs count="53">
    <xf numFmtId="0" fontId="0" fillId="0" borderId="0" xfId="0"/>
    <xf numFmtId="0" fontId="4" fillId="0" borderId="0" xfId="0" applyFont="1"/>
    <xf numFmtId="0" fontId="5" fillId="0" borderId="0" xfId="0" applyFont="1"/>
    <xf numFmtId="0" fontId="2" fillId="3" borderId="0" xfId="2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5" fillId="0" borderId="4" xfId="0" applyFont="1" applyBorder="1"/>
    <xf numFmtId="0" fontId="0" fillId="0" borderId="5" xfId="0" applyBorder="1"/>
    <xf numFmtId="0" fontId="0" fillId="0" borderId="0" xfId="0" applyBorder="1"/>
    <xf numFmtId="0" fontId="4" fillId="0" borderId="0" xfId="0" applyFont="1" applyBorder="1"/>
    <xf numFmtId="0" fontId="5" fillId="0" borderId="6" xfId="0" applyFont="1" applyBorder="1"/>
    <xf numFmtId="10" fontId="5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4" fillId="0" borderId="8" xfId="0" applyFont="1" applyBorder="1"/>
    <xf numFmtId="0" fontId="5" fillId="0" borderId="9" xfId="0" applyFont="1" applyBorder="1"/>
    <xf numFmtId="0" fontId="5" fillId="0" borderId="0" xfId="0" applyFont="1" applyBorder="1"/>
    <xf numFmtId="0" fontId="3" fillId="0" borderId="1" xfId="3"/>
    <xf numFmtId="0" fontId="1" fillId="2" borderId="0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10" fontId="0" fillId="0" borderId="0" xfId="0" applyNumberFormat="1"/>
    <xf numFmtId="0" fontId="0" fillId="0" borderId="0" xfId="0"/>
    <xf numFmtId="0" fontId="6" fillId="4" borderId="18" xfId="4"/>
    <xf numFmtId="0" fontId="0" fillId="0" borderId="0" xfId="0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6" fillId="4" borderId="18" xfId="4" applyFont="1"/>
    <xf numFmtId="0" fontId="9" fillId="5" borderId="0" xfId="5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" fillId="6" borderId="18" xfId="6"/>
    <xf numFmtId="0" fontId="0" fillId="0" borderId="0" xfId="0"/>
    <xf numFmtId="11" fontId="0" fillId="0" borderId="0" xfId="0" applyNumberFormat="1"/>
    <xf numFmtId="0" fontId="0" fillId="0" borderId="0" xfId="0"/>
    <xf numFmtId="0" fontId="11" fillId="0" borderId="0" xfId="0" applyFont="1"/>
    <xf numFmtId="0" fontId="12" fillId="2" borderId="0" xfId="1" applyFont="1"/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/>
  </cellXfs>
  <cellStyles count="7">
    <cellStyle name="Bad" xfId="5" builtinId="27"/>
    <cellStyle name="Calculation" xfId="4" builtinId="22"/>
    <cellStyle name="Good" xfId="1" builtinId="26"/>
    <cellStyle name="Input" xfId="6" builtinId="20"/>
    <cellStyle name="Linked Cell" xfId="3" builtinId="2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Sheet5!$F$3:$F$20</c:f>
              <c:numCache>
                <c:formatCode>General</c:formatCode>
                <c:ptCount val="18"/>
                <c:pt idx="0">
                  <c:v>0.61</c:v>
                </c:pt>
                <c:pt idx="1">
                  <c:v>0.65</c:v>
                </c:pt>
                <c:pt idx="2">
                  <c:v>0.69</c:v>
                </c:pt>
                <c:pt idx="3">
                  <c:v>0.73</c:v>
                </c:pt>
                <c:pt idx="4">
                  <c:v>0.77</c:v>
                </c:pt>
                <c:pt idx="5">
                  <c:v>0.81</c:v>
                </c:pt>
                <c:pt idx="6">
                  <c:v>0.85</c:v>
                </c:pt>
                <c:pt idx="7">
                  <c:v>0.89</c:v>
                </c:pt>
                <c:pt idx="8">
                  <c:v>0.93</c:v>
                </c:pt>
                <c:pt idx="9">
                  <c:v>0.97</c:v>
                </c:pt>
                <c:pt idx="10">
                  <c:v>1.01</c:v>
                </c:pt>
                <c:pt idx="11">
                  <c:v>1.05</c:v>
                </c:pt>
                <c:pt idx="12">
                  <c:v>1.0900000000000001</c:v>
                </c:pt>
                <c:pt idx="13">
                  <c:v>1.1299999999999999</c:v>
                </c:pt>
                <c:pt idx="14">
                  <c:v>1.17</c:v>
                </c:pt>
                <c:pt idx="15">
                  <c:v>1.21</c:v>
                </c:pt>
                <c:pt idx="16">
                  <c:v>1.25</c:v>
                </c:pt>
                <c:pt idx="17">
                  <c:v>1.29</c:v>
                </c:pt>
              </c:numCache>
            </c:numRef>
          </c:cat>
          <c:val>
            <c:numRef>
              <c:f>Sheet5!$D$3:$D$20</c:f>
              <c:numCache>
                <c:formatCode>General</c:formatCode>
                <c:ptCount val="18"/>
                <c:pt idx="0">
                  <c:v>102.218</c:v>
                </c:pt>
                <c:pt idx="1">
                  <c:v>101.96299999999999</c:v>
                </c:pt>
                <c:pt idx="2">
                  <c:v>101.846</c:v>
                </c:pt>
                <c:pt idx="3">
                  <c:v>101.283</c:v>
                </c:pt>
                <c:pt idx="4">
                  <c:v>101.66200000000001</c:v>
                </c:pt>
                <c:pt idx="5">
                  <c:v>102.422</c:v>
                </c:pt>
                <c:pt idx="6">
                  <c:v>100.19</c:v>
                </c:pt>
                <c:pt idx="7">
                  <c:v>100.8</c:v>
                </c:pt>
                <c:pt idx="8">
                  <c:v>100.536</c:v>
                </c:pt>
                <c:pt idx="9">
                  <c:v>102.114</c:v>
                </c:pt>
                <c:pt idx="10">
                  <c:v>103.009</c:v>
                </c:pt>
                <c:pt idx="11">
                  <c:v>101.648</c:v>
                </c:pt>
                <c:pt idx="12">
                  <c:v>101.566</c:v>
                </c:pt>
                <c:pt idx="13">
                  <c:v>101.22</c:v>
                </c:pt>
                <c:pt idx="14">
                  <c:v>102.678</c:v>
                </c:pt>
                <c:pt idx="15">
                  <c:v>102.562</c:v>
                </c:pt>
                <c:pt idx="16">
                  <c:v>101.87</c:v>
                </c:pt>
                <c:pt idx="17">
                  <c:v>103.363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F04-8A0F-088F2454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62159"/>
        <c:axId val="1849859487"/>
      </c:lineChart>
      <c:catAx>
        <c:axId val="184976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Max. length of depth range(cm)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59487"/>
        <c:crosses val="autoZero"/>
        <c:auto val="1"/>
        <c:lblAlgn val="ctr"/>
        <c:lblOffset val="100"/>
        <c:noMultiLvlLbl val="0"/>
      </c:catAx>
      <c:valAx>
        <c:axId val="1849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CGH generation time (sec.)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M-WRP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graph!$A$4:$A$6</c:f>
              <c:strCache>
                <c:ptCount val="3"/>
                <c:pt idx="0">
                  <c:v>512 × 512</c:v>
                </c:pt>
                <c:pt idx="1">
                  <c:v>720 × 720</c:v>
                </c:pt>
                <c:pt idx="2">
                  <c:v>1,024 × 1,024</c:v>
                </c:pt>
              </c:strCache>
            </c:strRef>
          </c:cat>
          <c:val>
            <c:numRef>
              <c:f>graph!$B$4:$B$6</c:f>
              <c:numCache>
                <c:formatCode>General</c:formatCode>
                <c:ptCount val="3"/>
                <c:pt idx="0">
                  <c:v>36.292000000000002</c:v>
                </c:pt>
                <c:pt idx="1">
                  <c:v>86.757999999999996</c:v>
                </c:pt>
                <c:pt idx="2">
                  <c:v>159.62700000000001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7-44A6-8401-00DB99069AB3}"/>
            </c:ext>
          </c:extLst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MDR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graph!$A$4:$A$6</c:f>
              <c:strCache>
                <c:ptCount val="3"/>
                <c:pt idx="0">
                  <c:v>512 × 512</c:v>
                </c:pt>
                <c:pt idx="1">
                  <c:v>720 × 720</c:v>
                </c:pt>
                <c:pt idx="2">
                  <c:v>1,024 × 1,024</c:v>
                </c:pt>
              </c:strCache>
            </c:strRef>
          </c:cat>
          <c:val>
            <c:numRef>
              <c:f>graph!$C$4:$C$6</c:f>
              <c:numCache>
                <c:formatCode>General</c:formatCode>
                <c:ptCount val="3"/>
                <c:pt idx="0">
                  <c:v>31.297000000000001</c:v>
                </c:pt>
                <c:pt idx="1">
                  <c:v>70.763999999999996</c:v>
                </c:pt>
                <c:pt idx="2">
                  <c:v>135.55799999999999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7-44A6-8401-00DB9906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39564576"/>
        <c:axId val="2032089232"/>
      </c:barChart>
      <c:catAx>
        <c:axId val="20395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89232"/>
        <c:crosses val="autoZero"/>
        <c:auto val="1"/>
        <c:lblAlgn val="ctr"/>
        <c:lblOffset val="100"/>
        <c:noMultiLvlLbl val="0"/>
      </c:catAx>
      <c:valAx>
        <c:axId val="20320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Calculation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4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Sheet5!$L$3:$L$20</c:f>
              <c:numCache>
                <c:formatCode>General</c:formatCode>
                <c:ptCount val="18"/>
                <c:pt idx="0">
                  <c:v>0.72</c:v>
                </c:pt>
                <c:pt idx="1">
                  <c:v>0.77</c:v>
                </c:pt>
                <c:pt idx="2">
                  <c:v>0.82</c:v>
                </c:pt>
                <c:pt idx="3">
                  <c:v>0.87</c:v>
                </c:pt>
                <c:pt idx="4">
                  <c:v>0.91</c:v>
                </c:pt>
                <c:pt idx="5">
                  <c:v>0.96</c:v>
                </c:pt>
                <c:pt idx="6">
                  <c:v>1.01</c:v>
                </c:pt>
                <c:pt idx="7">
                  <c:v>1.06</c:v>
                </c:pt>
                <c:pt idx="8">
                  <c:v>1.1100000000000001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1.39</c:v>
                </c:pt>
                <c:pt idx="15">
                  <c:v>1.44</c:v>
                </c:pt>
                <c:pt idx="16">
                  <c:v>1.49</c:v>
                </c:pt>
                <c:pt idx="17">
                  <c:v>1.54</c:v>
                </c:pt>
              </c:numCache>
            </c:numRef>
          </c:cat>
          <c:val>
            <c:numRef>
              <c:f>Sheet5!$J$3:$J$20</c:f>
              <c:numCache>
                <c:formatCode>General</c:formatCode>
                <c:ptCount val="18"/>
                <c:pt idx="0">
                  <c:v>101.583</c:v>
                </c:pt>
                <c:pt idx="1">
                  <c:v>101.83199999999999</c:v>
                </c:pt>
                <c:pt idx="2">
                  <c:v>101.366</c:v>
                </c:pt>
                <c:pt idx="3">
                  <c:v>102.396</c:v>
                </c:pt>
                <c:pt idx="4">
                  <c:v>99.228999999999999</c:v>
                </c:pt>
                <c:pt idx="5">
                  <c:v>99.861999999999995</c:v>
                </c:pt>
                <c:pt idx="6">
                  <c:v>99.227999999999994</c:v>
                </c:pt>
                <c:pt idx="7">
                  <c:v>100.851</c:v>
                </c:pt>
                <c:pt idx="8">
                  <c:v>99.897999999999996</c:v>
                </c:pt>
                <c:pt idx="9">
                  <c:v>100.955</c:v>
                </c:pt>
                <c:pt idx="10">
                  <c:v>101.29</c:v>
                </c:pt>
                <c:pt idx="11">
                  <c:v>101.70099999999999</c:v>
                </c:pt>
                <c:pt idx="12">
                  <c:v>99.358999999999995</c:v>
                </c:pt>
                <c:pt idx="13">
                  <c:v>102.309</c:v>
                </c:pt>
                <c:pt idx="14">
                  <c:v>100.43899999999999</c:v>
                </c:pt>
                <c:pt idx="15">
                  <c:v>102.264</c:v>
                </c:pt>
                <c:pt idx="16">
                  <c:v>101.611</c:v>
                </c:pt>
                <c:pt idx="17">
                  <c:v>105.40900000000001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4-4A86-A9B1-A0E8F4E9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53983"/>
        <c:axId val="1849848671"/>
      </c:lineChart>
      <c:catAx>
        <c:axId val="18415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48671"/>
        <c:crosses val="autoZero"/>
        <c:auto val="1"/>
        <c:lblAlgn val="ctr"/>
        <c:lblOffset val="100"/>
        <c:noMultiLvlLbl val="0"/>
      </c:catAx>
      <c:valAx>
        <c:axId val="1849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Sheet5!$D$3:$D$20</c:f>
              <c:numCache>
                <c:formatCode>General</c:formatCode>
                <c:ptCount val="18"/>
                <c:pt idx="0">
                  <c:v>102.218</c:v>
                </c:pt>
                <c:pt idx="1">
                  <c:v>101.96299999999999</c:v>
                </c:pt>
                <c:pt idx="2">
                  <c:v>101.846</c:v>
                </c:pt>
                <c:pt idx="3">
                  <c:v>101.283</c:v>
                </c:pt>
                <c:pt idx="4">
                  <c:v>101.66200000000001</c:v>
                </c:pt>
                <c:pt idx="5">
                  <c:v>102.422</c:v>
                </c:pt>
                <c:pt idx="6">
                  <c:v>100.19</c:v>
                </c:pt>
                <c:pt idx="7">
                  <c:v>100.8</c:v>
                </c:pt>
                <c:pt idx="8">
                  <c:v>100.536</c:v>
                </c:pt>
                <c:pt idx="9">
                  <c:v>102.114</c:v>
                </c:pt>
                <c:pt idx="10">
                  <c:v>103.009</c:v>
                </c:pt>
                <c:pt idx="11">
                  <c:v>101.648</c:v>
                </c:pt>
                <c:pt idx="12">
                  <c:v>101.566</c:v>
                </c:pt>
                <c:pt idx="13">
                  <c:v>101.22</c:v>
                </c:pt>
                <c:pt idx="14">
                  <c:v>102.678</c:v>
                </c:pt>
                <c:pt idx="15">
                  <c:v>102.562</c:v>
                </c:pt>
                <c:pt idx="16">
                  <c:v>101.87</c:v>
                </c:pt>
                <c:pt idx="17">
                  <c:v>103.363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4-4811-A1AF-4ECFC8D8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56751"/>
        <c:axId val="1849857823"/>
      </c:scatterChart>
      <c:valAx>
        <c:axId val="184595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57823"/>
        <c:crosses val="autoZero"/>
        <c:crossBetween val="midCat"/>
      </c:valAx>
      <c:valAx>
        <c:axId val="18498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5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Sheet5!$AA$4:$AA$12</c:f>
              <c:numCache>
                <c:formatCode>General</c:formatCode>
                <c:ptCount val="9"/>
              </c:numCache>
            </c:numRef>
          </c:cat>
          <c:val>
            <c:numRef>
              <c:f>Sheet5!$Z$4:$Z$12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E-4CA5-90C1-BCE10703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51408"/>
        <c:axId val="147350352"/>
      </c:lineChart>
      <c:catAx>
        <c:axId val="2120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0352"/>
        <c:crosses val="autoZero"/>
        <c:auto val="1"/>
        <c:lblAlgn val="ctr"/>
        <c:lblOffset val="100"/>
        <c:noMultiLvlLbl val="0"/>
      </c:catAx>
      <c:valAx>
        <c:axId val="1473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Sheet5!$C$28:$C$35</c:f>
              <c:numCache>
                <c:formatCode>General</c:formatCode>
                <c:ptCount val="8"/>
                <c:pt idx="0">
                  <c:v>0.61</c:v>
                </c:pt>
                <c:pt idx="1">
                  <c:v>0.65</c:v>
                </c:pt>
                <c:pt idx="2">
                  <c:v>0.69</c:v>
                </c:pt>
                <c:pt idx="3">
                  <c:v>0.73</c:v>
                </c:pt>
                <c:pt idx="4">
                  <c:v>0.77</c:v>
                </c:pt>
                <c:pt idx="5">
                  <c:v>0.81</c:v>
                </c:pt>
                <c:pt idx="6">
                  <c:v>0.85</c:v>
                </c:pt>
                <c:pt idx="7">
                  <c:v>0.89</c:v>
                </c:pt>
              </c:numCache>
            </c:numRef>
          </c:cat>
          <c:val>
            <c:numRef>
              <c:f>Sheet5!$B$28:$B$35</c:f>
              <c:numCache>
                <c:formatCode>General</c:formatCode>
                <c:ptCount val="8"/>
                <c:pt idx="0">
                  <c:v>102.218</c:v>
                </c:pt>
                <c:pt idx="1">
                  <c:v>101.96299999999999</c:v>
                </c:pt>
                <c:pt idx="2">
                  <c:v>101.846</c:v>
                </c:pt>
                <c:pt idx="3">
                  <c:v>101.283</c:v>
                </c:pt>
                <c:pt idx="4">
                  <c:v>101.66200000000001</c:v>
                </c:pt>
                <c:pt idx="5">
                  <c:v>102.422</c:v>
                </c:pt>
                <c:pt idx="6">
                  <c:v>100.19</c:v>
                </c:pt>
                <c:pt idx="7">
                  <c:v>100.8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B-466D-84F2-8B5505AF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59808"/>
        <c:axId val="147395696"/>
      </c:barChart>
      <c:catAx>
        <c:axId val="1778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Max. length of depth renage (cm)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5696"/>
        <c:crosses val="autoZero"/>
        <c:auto val="1"/>
        <c:lblAlgn val="ctr"/>
        <c:lblOffset val="100"/>
        <c:noMultiLvlLbl val="0"/>
      </c:catAx>
      <c:valAx>
        <c:axId val="1473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calculation time (sec.)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three_update!$M$43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three_update!$L$44:$L$47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three_update!$M$44:$M$47</c:f>
              <c:numCache>
                <c:formatCode>General</c:formatCode>
                <c:ptCount val="4"/>
                <c:pt idx="0">
                  <c:v>132.072</c:v>
                </c:pt>
                <c:pt idx="1">
                  <c:v>132.76400000000001</c:v>
                </c:pt>
                <c:pt idx="2">
                  <c:v>133.39699999999999</c:v>
                </c:pt>
                <c:pt idx="3">
                  <c:v>134.863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5-4E51-9334-C6BA463BB2FE}"/>
            </c:ext>
          </c:extLst>
        </c:ser>
        <c:ser>
          <c:idx val="1"/>
          <c:order val="1"/>
          <c:tx>
            <c:strRef>
              <c:f>three_update!$N$43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three_update!$L$44:$L$47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three_update!$N$44:$N$47</c:f>
              <c:numCache>
                <c:formatCode>General</c:formatCode>
                <c:ptCount val="4"/>
                <c:pt idx="0">
                  <c:v>84.259999999999991</c:v>
                </c:pt>
                <c:pt idx="1">
                  <c:v>85.325000000000003</c:v>
                </c:pt>
                <c:pt idx="2">
                  <c:v>83.686999999999998</c:v>
                </c:pt>
                <c:pt idx="3">
                  <c:v>80.531999999999996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5-4E51-9334-C6BA463B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97648"/>
        <c:axId val="60624064"/>
      </c:lineChart>
      <c:catAx>
        <c:axId val="21266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4064"/>
        <c:crosses val="autoZero"/>
        <c:auto val="1"/>
        <c:lblAlgn val="ctr"/>
        <c:lblOffset val="100"/>
        <c:noMultiLvlLbl val="0"/>
      </c:catAx>
      <c:valAx>
        <c:axId val="606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 M-WRP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three_update!$L$44:$L$47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three_update!$M$44:$M$47</c:f>
              <c:numCache>
                <c:formatCode>General</c:formatCode>
                <c:ptCount val="4"/>
                <c:pt idx="0">
                  <c:v>132.072</c:v>
                </c:pt>
                <c:pt idx="1">
                  <c:v>132.76400000000001</c:v>
                </c:pt>
                <c:pt idx="2">
                  <c:v>133.39699999999999</c:v>
                </c:pt>
                <c:pt idx="3">
                  <c:v>134.863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66F-BC63-162C3EA8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69856"/>
        <c:axId val="60654016"/>
      </c:lineChart>
      <c:catAx>
        <c:axId val="21273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4016"/>
        <c:crosses val="autoZero"/>
        <c:auto val="1"/>
        <c:lblAlgn val="ctr"/>
        <c:lblOffset val="100"/>
        <c:noMultiLvlLbl val="0"/>
      </c:catAx>
      <c:valAx>
        <c:axId val="606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three_update!$L$44:$L$47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three_update!$N$44:$N$47</c:f>
              <c:numCache>
                <c:formatCode>General</c:formatCode>
                <c:ptCount val="4"/>
                <c:pt idx="0">
                  <c:v>84.259999999999991</c:v>
                </c:pt>
                <c:pt idx="1">
                  <c:v>85.325000000000003</c:v>
                </c:pt>
                <c:pt idx="2">
                  <c:v>83.686999999999998</c:v>
                </c:pt>
                <c:pt idx="3">
                  <c:v>80.531999999999996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5-4258-A816-24A22DA1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346320"/>
        <c:axId val="52216752"/>
      </c:lineChart>
      <c:catAx>
        <c:axId val="19703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6752"/>
        <c:crosses val="autoZero"/>
        <c:auto val="1"/>
        <c:lblAlgn val="ctr"/>
        <c:lblOffset val="100"/>
        <c:noMultiLvlLbl val="0"/>
      </c:catAx>
      <c:valAx>
        <c:axId val="522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three_update!$A$3:$A$8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three_update!$B$3:$B$8</c:f>
              <c:numCache>
                <c:formatCode>General</c:formatCode>
                <c:ptCount val="6"/>
                <c:pt idx="0">
                  <c:v>144.71</c:v>
                </c:pt>
                <c:pt idx="1">
                  <c:v>140.10400000000001</c:v>
                </c:pt>
                <c:pt idx="2">
                  <c:v>132.072</c:v>
                </c:pt>
                <c:pt idx="3">
                  <c:v>134.69</c:v>
                </c:pt>
                <c:pt idx="4">
                  <c:v>138.14500000000001</c:v>
                </c:pt>
                <c:pt idx="5">
                  <c:v>145.96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2F8-867B-4C4BBF8D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6784"/>
        <c:axId val="147392368"/>
      </c:lineChart>
      <c:catAx>
        <c:axId val="55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2368"/>
        <c:crosses val="autoZero"/>
        <c:auto val="1"/>
        <c:lblAlgn val="ctr"/>
        <c:lblOffset val="100"/>
        <c:noMultiLvlLbl val="0"/>
      </c:catAx>
      <c:valAx>
        <c:axId val="1473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3</xdr:row>
      <xdr:rowOff>33337</xdr:rowOff>
    </xdr:from>
    <xdr:to>
      <xdr:col>21</xdr:col>
      <xdr:colOff>57150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810D1-CE0D-49D0-8CE3-EEC1D0562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20</xdr:row>
      <xdr:rowOff>42862</xdr:rowOff>
    </xdr:from>
    <xdr:to>
      <xdr:col>21</xdr:col>
      <xdr:colOff>38100</xdr:colOff>
      <xdr:row>34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64AF8-8D51-45EC-9FAC-EB9F374A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22</xdr:row>
      <xdr:rowOff>157162</xdr:rowOff>
    </xdr:from>
    <xdr:to>
      <xdr:col>17</xdr:col>
      <xdr:colOff>581025</xdr:colOff>
      <xdr:row>37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8CB5F-25D8-4D75-B9FE-B12762DD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171450</xdr:colOff>
      <xdr:row>14</xdr:row>
      <xdr:rowOff>166687</xdr:rowOff>
    </xdr:from>
    <xdr:to>
      <xdr:col>29</xdr:col>
      <xdr:colOff>476250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2EA8D-8F63-4D98-B0D0-D54FA4D8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37</xdr:row>
      <xdr:rowOff>157162</xdr:rowOff>
    </xdr:from>
    <xdr:to>
      <xdr:col>17</xdr:col>
      <xdr:colOff>571500</xdr:colOff>
      <xdr:row>52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DC6F2-37E6-4024-A035-D365BE5C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37</xdr:row>
      <xdr:rowOff>109537</xdr:rowOff>
    </xdr:from>
    <xdr:to>
      <xdr:col>24</xdr:col>
      <xdr:colOff>152400</xdr:colOff>
      <xdr:row>51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A3019-5EA3-4D1E-A574-9A8EF9940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20</xdr:row>
      <xdr:rowOff>4762</xdr:rowOff>
    </xdr:from>
    <xdr:to>
      <xdr:col>27</xdr:col>
      <xdr:colOff>590550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C7805-0CA2-449C-A1BF-3D697C77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20</xdr:row>
      <xdr:rowOff>176212</xdr:rowOff>
    </xdr:from>
    <xdr:to>
      <xdr:col>19</xdr:col>
      <xdr:colOff>247650</xdr:colOff>
      <xdr:row>35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8C997-8153-4291-B637-5F64B44E0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1</xdr:row>
      <xdr:rowOff>61912</xdr:rowOff>
    </xdr:from>
    <xdr:to>
      <xdr:col>25</xdr:col>
      <xdr:colOff>323850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3E427E-4DFD-4CE6-A648-090F0E8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</xdr:row>
      <xdr:rowOff>61912</xdr:rowOff>
    </xdr:from>
    <xdr:to>
      <xdr:col>17</xdr:col>
      <xdr:colOff>142875</xdr:colOff>
      <xdr:row>21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6D8D-B2D8-4DB5-8465-91EF29AF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1935-0D06-4F5E-8E7A-B5A2DB1FECF5}">
  <dimension ref="A2:X153"/>
  <sheetViews>
    <sheetView topLeftCell="B1" workbookViewId="0">
      <selection activeCell="E12" sqref="E12"/>
    </sheetView>
  </sheetViews>
  <sheetFormatPr defaultRowHeight="15" x14ac:dyDescent="0.25"/>
  <cols>
    <col min="2" max="2" width="23" customWidth="1"/>
    <col min="22" max="22" width="62.28515625" customWidth="1"/>
  </cols>
  <sheetData>
    <row r="2" spans="1:17" ht="15.75" thickBot="1" x14ac:dyDescent="0.3"/>
    <row r="3" spans="1:17" ht="15.75" x14ac:dyDescent="0.25">
      <c r="A3" t="s">
        <v>30</v>
      </c>
      <c r="C3">
        <v>2</v>
      </c>
      <c r="D3">
        <v>384.50400000000002</v>
      </c>
      <c r="H3" s="4" t="s">
        <v>1</v>
      </c>
      <c r="I3" s="5"/>
      <c r="J3" s="5"/>
      <c r="K3" s="5"/>
      <c r="L3" s="6"/>
      <c r="M3" s="7"/>
    </row>
    <row r="4" spans="1:17" ht="15.75" x14ac:dyDescent="0.25">
      <c r="A4" t="s">
        <v>31</v>
      </c>
      <c r="C4">
        <v>4</v>
      </c>
      <c r="D4" s="3">
        <v>341.53899999999999</v>
      </c>
      <c r="H4" s="8"/>
      <c r="I4" s="10" t="s">
        <v>2</v>
      </c>
      <c r="J4" s="10" t="s">
        <v>3</v>
      </c>
      <c r="K4" s="10" t="s">
        <v>4</v>
      </c>
      <c r="L4" s="17" t="s">
        <v>8</v>
      </c>
      <c r="M4" s="11" t="s">
        <v>9</v>
      </c>
      <c r="Q4" t="s">
        <v>65</v>
      </c>
    </row>
    <row r="5" spans="1:17" ht="15.75" x14ac:dyDescent="0.25">
      <c r="A5" t="s">
        <v>32</v>
      </c>
      <c r="C5">
        <v>8</v>
      </c>
      <c r="D5">
        <v>346.95299999999997</v>
      </c>
      <c r="H5" s="8" t="s">
        <v>5</v>
      </c>
      <c r="I5" s="9">
        <v>100.19</v>
      </c>
      <c r="J5" s="9">
        <v>99.227999999999994</v>
      </c>
      <c r="K5">
        <v>99.319000000000003</v>
      </c>
      <c r="L5" s="10">
        <f>SUM(I5:K5)</f>
        <v>298.73700000000002</v>
      </c>
      <c r="M5" s="12">
        <v>0.12529999999999999</v>
      </c>
    </row>
    <row r="6" spans="1:17" ht="15.75" x14ac:dyDescent="0.25">
      <c r="A6" t="s">
        <v>33</v>
      </c>
      <c r="C6">
        <v>16</v>
      </c>
      <c r="D6">
        <v>370.899</v>
      </c>
      <c r="H6" s="8" t="s">
        <v>6</v>
      </c>
      <c r="I6" s="9">
        <v>3</v>
      </c>
      <c r="J6" s="9">
        <v>3</v>
      </c>
      <c r="K6" s="9">
        <v>3</v>
      </c>
      <c r="L6" s="10">
        <f>SUM(I6:K6)</f>
        <v>9</v>
      </c>
      <c r="M6" s="11"/>
    </row>
    <row r="7" spans="1:17" ht="15.75" x14ac:dyDescent="0.25">
      <c r="A7" t="s">
        <v>34</v>
      </c>
      <c r="C7">
        <v>32</v>
      </c>
      <c r="D7">
        <v>396.14800000000002</v>
      </c>
      <c r="H7" s="8" t="s">
        <v>7</v>
      </c>
      <c r="I7" s="9">
        <v>42</v>
      </c>
      <c r="J7" s="9">
        <v>42</v>
      </c>
      <c r="K7" s="9">
        <v>39</v>
      </c>
      <c r="L7" s="10"/>
      <c r="M7" s="11"/>
    </row>
    <row r="8" spans="1:17" ht="16.5" thickBot="1" x14ac:dyDescent="0.3">
      <c r="C8">
        <v>48</v>
      </c>
      <c r="D8">
        <v>418.93200000000002</v>
      </c>
      <c r="H8" s="13" t="s">
        <v>26</v>
      </c>
      <c r="I8" s="14"/>
      <c r="J8" s="14"/>
      <c r="K8" s="14"/>
      <c r="L8" s="15"/>
      <c r="M8" s="16"/>
    </row>
    <row r="9" spans="1:17" ht="15.75" x14ac:dyDescent="0.25">
      <c r="A9" t="s">
        <v>35</v>
      </c>
      <c r="L9" s="1"/>
      <c r="M9" s="2"/>
    </row>
    <row r="10" spans="1:17" ht="15.75" x14ac:dyDescent="0.25">
      <c r="A10" t="s">
        <v>36</v>
      </c>
      <c r="H10" t="s">
        <v>39</v>
      </c>
      <c r="K10" s="1"/>
      <c r="L10" s="2"/>
    </row>
    <row r="11" spans="1:17" ht="15.75" x14ac:dyDescent="0.25">
      <c r="A11" t="s">
        <v>13</v>
      </c>
      <c r="K11" s="1"/>
      <c r="L11" s="2"/>
    </row>
    <row r="12" spans="1:17" x14ac:dyDescent="0.25">
      <c r="A12" t="s">
        <v>37</v>
      </c>
    </row>
    <row r="13" spans="1:17" x14ac:dyDescent="0.25">
      <c r="A13" t="s">
        <v>38</v>
      </c>
    </row>
    <row r="16" spans="1:17" x14ac:dyDescent="0.25">
      <c r="A16" t="s">
        <v>61</v>
      </c>
      <c r="E16" s="1" t="s">
        <v>64</v>
      </c>
      <c r="G16" t="s">
        <v>62</v>
      </c>
      <c r="K16" s="1" t="s">
        <v>64</v>
      </c>
      <c r="M16" t="s">
        <v>63</v>
      </c>
      <c r="Q16" s="1" t="s">
        <v>64</v>
      </c>
    </row>
    <row r="17" spans="1:24" x14ac:dyDescent="0.25">
      <c r="A17">
        <v>4</v>
      </c>
      <c r="B17">
        <v>30</v>
      </c>
      <c r="C17">
        <v>1</v>
      </c>
      <c r="D17">
        <v>102.218</v>
      </c>
      <c r="E17">
        <v>0.60651036851790596</v>
      </c>
      <c r="G17">
        <v>3</v>
      </c>
      <c r="H17">
        <v>30</v>
      </c>
      <c r="I17">
        <v>2</v>
      </c>
      <c r="J17">
        <v>101.583</v>
      </c>
      <c r="K17">
        <v>0.72153849167082296</v>
      </c>
      <c r="M17">
        <v>3</v>
      </c>
      <c r="N17">
        <v>30</v>
      </c>
      <c r="O17">
        <v>3</v>
      </c>
      <c r="P17">
        <v>100.607</v>
      </c>
      <c r="Q17">
        <v>0.81160280968694098</v>
      </c>
    </row>
    <row r="18" spans="1:24" x14ac:dyDescent="0.25">
      <c r="A18">
        <v>4</v>
      </c>
      <c r="B18">
        <v>31</v>
      </c>
      <c r="C18">
        <v>1</v>
      </c>
      <c r="D18">
        <v>101.514</v>
      </c>
      <c r="E18">
        <v>0.62672738080183699</v>
      </c>
      <c r="G18">
        <v>3</v>
      </c>
      <c r="H18">
        <v>31</v>
      </c>
      <c r="I18">
        <v>2</v>
      </c>
      <c r="J18">
        <v>99.956999999999994</v>
      </c>
      <c r="K18">
        <v>0.745589774726517</v>
      </c>
      <c r="M18">
        <v>3</v>
      </c>
      <c r="N18">
        <v>31</v>
      </c>
      <c r="O18">
        <v>3</v>
      </c>
      <c r="P18">
        <v>101.652</v>
      </c>
      <c r="Q18">
        <v>0.83865623667650502</v>
      </c>
    </row>
    <row r="19" spans="1:24" x14ac:dyDescent="0.25">
      <c r="A19">
        <v>3</v>
      </c>
      <c r="B19">
        <v>32</v>
      </c>
      <c r="C19">
        <v>1</v>
      </c>
      <c r="D19">
        <v>101.96299999999999</v>
      </c>
      <c r="E19">
        <v>0.64694439308576701</v>
      </c>
      <c r="G19">
        <v>3</v>
      </c>
      <c r="H19">
        <v>32</v>
      </c>
      <c r="I19">
        <v>2</v>
      </c>
      <c r="J19">
        <v>101.83199999999999</v>
      </c>
      <c r="K19">
        <v>0.76964105778221104</v>
      </c>
      <c r="M19">
        <v>3</v>
      </c>
      <c r="N19">
        <v>32</v>
      </c>
      <c r="O19">
        <v>3</v>
      </c>
      <c r="P19">
        <v>101.116</v>
      </c>
      <c r="Q19">
        <v>0.86570966366607005</v>
      </c>
    </row>
    <row r="20" spans="1:24" x14ac:dyDescent="0.25">
      <c r="A20">
        <v>3</v>
      </c>
      <c r="B20">
        <v>33</v>
      </c>
      <c r="C20">
        <v>1</v>
      </c>
      <c r="D20">
        <v>103.514</v>
      </c>
      <c r="E20">
        <v>0.66716140536969704</v>
      </c>
      <c r="G20">
        <v>3</v>
      </c>
      <c r="H20">
        <v>33</v>
      </c>
      <c r="I20">
        <v>2</v>
      </c>
      <c r="J20">
        <v>103.366</v>
      </c>
      <c r="K20">
        <v>0.79369234083790496</v>
      </c>
      <c r="M20">
        <v>3</v>
      </c>
      <c r="N20">
        <v>33</v>
      </c>
      <c r="O20">
        <v>3</v>
      </c>
      <c r="P20">
        <v>102.70399999999999</v>
      </c>
      <c r="Q20">
        <v>0.89276309065563397</v>
      </c>
    </row>
    <row r="21" spans="1:24" x14ac:dyDescent="0.25">
      <c r="A21">
        <v>3</v>
      </c>
      <c r="B21">
        <v>34</v>
      </c>
      <c r="C21">
        <v>1</v>
      </c>
      <c r="D21">
        <v>101.846</v>
      </c>
      <c r="E21">
        <v>0.68737841765362695</v>
      </c>
      <c r="G21">
        <v>3</v>
      </c>
      <c r="H21">
        <v>34</v>
      </c>
      <c r="I21">
        <v>2</v>
      </c>
      <c r="J21">
        <v>101.366</v>
      </c>
      <c r="K21">
        <v>0.817743623893599</v>
      </c>
      <c r="M21">
        <v>3</v>
      </c>
      <c r="N21">
        <v>34</v>
      </c>
      <c r="O21">
        <v>3</v>
      </c>
      <c r="P21">
        <v>100.501</v>
      </c>
      <c r="Q21">
        <v>0.91981651764519901</v>
      </c>
    </row>
    <row r="22" spans="1:24" x14ac:dyDescent="0.25">
      <c r="A22">
        <v>3</v>
      </c>
      <c r="B22">
        <v>35</v>
      </c>
      <c r="C22">
        <v>1</v>
      </c>
      <c r="D22">
        <v>101.85899999999999</v>
      </c>
      <c r="E22">
        <v>0.70759542993755697</v>
      </c>
      <c r="G22">
        <v>3</v>
      </c>
      <c r="H22">
        <v>35</v>
      </c>
      <c r="I22">
        <v>2</v>
      </c>
      <c r="J22">
        <v>101.087</v>
      </c>
      <c r="K22">
        <v>0.84179490694929304</v>
      </c>
      <c r="M22">
        <v>3</v>
      </c>
      <c r="N22">
        <v>35</v>
      </c>
      <c r="O22">
        <v>3</v>
      </c>
      <c r="P22">
        <v>101.309</v>
      </c>
      <c r="Q22">
        <v>0.94686994463476404</v>
      </c>
    </row>
    <row r="23" spans="1:24" x14ac:dyDescent="0.25">
      <c r="A23">
        <v>3</v>
      </c>
      <c r="B23">
        <v>36</v>
      </c>
      <c r="C23">
        <v>1</v>
      </c>
      <c r="D23">
        <v>101.283</v>
      </c>
      <c r="E23">
        <v>0.727812442221488</v>
      </c>
      <c r="G23">
        <v>3</v>
      </c>
      <c r="H23">
        <v>36</v>
      </c>
      <c r="I23">
        <v>2</v>
      </c>
      <c r="J23">
        <v>102.396</v>
      </c>
      <c r="K23">
        <v>0.86584619000498697</v>
      </c>
      <c r="M23">
        <v>3</v>
      </c>
      <c r="N23">
        <v>36</v>
      </c>
      <c r="O23">
        <v>3</v>
      </c>
      <c r="P23">
        <v>100.462</v>
      </c>
      <c r="Q23">
        <v>0.97392337162432896</v>
      </c>
    </row>
    <row r="24" spans="1:24" x14ac:dyDescent="0.25">
      <c r="A24">
        <v>3</v>
      </c>
      <c r="B24">
        <v>37</v>
      </c>
      <c r="C24">
        <v>1</v>
      </c>
      <c r="D24">
        <v>102.17700000000001</v>
      </c>
      <c r="E24">
        <v>0.74802945450541802</v>
      </c>
      <c r="G24">
        <v>3</v>
      </c>
      <c r="H24">
        <v>37</v>
      </c>
      <c r="I24">
        <v>2</v>
      </c>
      <c r="J24">
        <v>100.496</v>
      </c>
      <c r="K24">
        <v>0.88989747306068101</v>
      </c>
      <c r="M24">
        <v>3</v>
      </c>
      <c r="N24">
        <v>37</v>
      </c>
      <c r="O24">
        <v>3</v>
      </c>
      <c r="P24">
        <v>99.616</v>
      </c>
      <c r="Q24">
        <v>1.00097679861389</v>
      </c>
    </row>
    <row r="25" spans="1:24" x14ac:dyDescent="0.25">
      <c r="A25">
        <v>3</v>
      </c>
      <c r="B25">
        <v>38</v>
      </c>
      <c r="C25">
        <v>1</v>
      </c>
      <c r="D25">
        <v>101.66200000000001</v>
      </c>
      <c r="E25">
        <v>0.76824646678934805</v>
      </c>
      <c r="G25">
        <v>3</v>
      </c>
      <c r="H25">
        <v>38</v>
      </c>
      <c r="I25">
        <v>2</v>
      </c>
      <c r="J25">
        <v>99.228999999999999</v>
      </c>
      <c r="K25">
        <v>0.91394875611637505</v>
      </c>
      <c r="M25">
        <v>3</v>
      </c>
      <c r="N25">
        <v>38</v>
      </c>
      <c r="O25">
        <v>3</v>
      </c>
      <c r="P25">
        <v>100.723</v>
      </c>
      <c r="Q25">
        <v>1.0280302256034599</v>
      </c>
    </row>
    <row r="26" spans="1:24" x14ac:dyDescent="0.25">
      <c r="A26">
        <v>3</v>
      </c>
      <c r="B26">
        <v>39</v>
      </c>
      <c r="C26">
        <v>1</v>
      </c>
      <c r="D26">
        <v>102.71299999999999</v>
      </c>
      <c r="E26">
        <v>0.78846347907327796</v>
      </c>
      <c r="G26">
        <v>3</v>
      </c>
      <c r="H26">
        <v>39</v>
      </c>
      <c r="I26">
        <v>2</v>
      </c>
      <c r="J26">
        <v>99.262</v>
      </c>
      <c r="K26">
        <v>0.93800003917206998</v>
      </c>
      <c r="M26">
        <v>3</v>
      </c>
      <c r="N26">
        <v>39</v>
      </c>
      <c r="O26">
        <v>3</v>
      </c>
      <c r="P26">
        <v>99.319000000000003</v>
      </c>
      <c r="Q26">
        <v>1.0550836525930201</v>
      </c>
    </row>
    <row r="27" spans="1:24" x14ac:dyDescent="0.25">
      <c r="A27">
        <v>3</v>
      </c>
      <c r="B27">
        <v>40</v>
      </c>
      <c r="C27">
        <v>1</v>
      </c>
      <c r="D27">
        <v>102.422</v>
      </c>
      <c r="E27">
        <v>0.80868049135720799</v>
      </c>
      <c r="G27">
        <v>3</v>
      </c>
      <c r="H27">
        <v>40</v>
      </c>
      <c r="I27">
        <v>2</v>
      </c>
      <c r="J27">
        <v>99.861999999999995</v>
      </c>
      <c r="K27">
        <v>0.96205132222776402</v>
      </c>
      <c r="M27">
        <v>3</v>
      </c>
      <c r="N27">
        <v>40</v>
      </c>
      <c r="O27">
        <v>3</v>
      </c>
      <c r="P27">
        <v>100.65900000000001</v>
      </c>
      <c r="Q27">
        <v>1.08213707958259</v>
      </c>
    </row>
    <row r="28" spans="1:24" x14ac:dyDescent="0.25">
      <c r="A28">
        <v>3</v>
      </c>
      <c r="B28">
        <v>41</v>
      </c>
      <c r="C28">
        <v>1</v>
      </c>
      <c r="D28">
        <v>101.996</v>
      </c>
      <c r="E28">
        <v>0.82889750364113901</v>
      </c>
      <c r="G28">
        <v>3</v>
      </c>
      <c r="H28">
        <v>41</v>
      </c>
      <c r="I28">
        <v>2</v>
      </c>
      <c r="J28">
        <v>100.03400000000001</v>
      </c>
      <c r="K28">
        <v>0.98610260528345794</v>
      </c>
      <c r="M28">
        <v>3</v>
      </c>
      <c r="N28">
        <v>41</v>
      </c>
      <c r="O28">
        <v>3</v>
      </c>
      <c r="P28">
        <v>102.312</v>
      </c>
      <c r="Q28">
        <v>1.1091905065721499</v>
      </c>
    </row>
    <row r="29" spans="1:24" x14ac:dyDescent="0.25">
      <c r="A29">
        <v>3</v>
      </c>
      <c r="B29">
        <v>42</v>
      </c>
      <c r="C29">
        <v>1</v>
      </c>
      <c r="D29">
        <v>100.19</v>
      </c>
      <c r="E29">
        <v>0.84911451592506904</v>
      </c>
      <c r="G29">
        <v>3</v>
      </c>
      <c r="H29">
        <v>42</v>
      </c>
      <c r="I29">
        <v>2</v>
      </c>
      <c r="J29">
        <v>99.227999999999994</v>
      </c>
      <c r="K29">
        <v>1.0101538883391501</v>
      </c>
      <c r="M29">
        <v>3</v>
      </c>
      <c r="N29">
        <v>42</v>
      </c>
      <c r="O29">
        <v>3</v>
      </c>
      <c r="P29">
        <v>101.688</v>
      </c>
      <c r="Q29">
        <v>1.13624393356172</v>
      </c>
    </row>
    <row r="30" spans="1:24" x14ac:dyDescent="0.25">
      <c r="A30">
        <v>3</v>
      </c>
      <c r="B30">
        <v>43</v>
      </c>
      <c r="C30">
        <v>1</v>
      </c>
      <c r="D30">
        <v>102.345</v>
      </c>
      <c r="E30">
        <v>0.86933152820899895</v>
      </c>
      <c r="G30">
        <v>3</v>
      </c>
      <c r="H30">
        <v>43</v>
      </c>
      <c r="I30">
        <v>2</v>
      </c>
      <c r="J30">
        <v>99.47</v>
      </c>
      <c r="K30">
        <v>1.0342051713948499</v>
      </c>
      <c r="M30">
        <v>3</v>
      </c>
      <c r="N30">
        <v>43</v>
      </c>
      <c r="O30">
        <v>3</v>
      </c>
      <c r="P30">
        <v>101.01300000000001</v>
      </c>
      <c r="Q30">
        <v>1.16329736055128</v>
      </c>
    </row>
    <row r="31" spans="1:24" x14ac:dyDescent="0.25">
      <c r="A31">
        <v>3</v>
      </c>
      <c r="B31">
        <v>44</v>
      </c>
      <c r="C31">
        <v>1</v>
      </c>
      <c r="D31">
        <v>100.8</v>
      </c>
      <c r="E31">
        <v>0.88954854049292897</v>
      </c>
      <c r="G31">
        <v>3</v>
      </c>
      <c r="H31">
        <v>44</v>
      </c>
      <c r="I31">
        <v>2</v>
      </c>
      <c r="J31">
        <v>100.851</v>
      </c>
      <c r="K31">
        <v>1.05825645445054</v>
      </c>
      <c r="M31">
        <v>3</v>
      </c>
      <c r="N31">
        <v>44</v>
      </c>
      <c r="O31">
        <v>3</v>
      </c>
      <c r="P31">
        <v>99.8</v>
      </c>
      <c r="Q31">
        <v>1.1903507875408501</v>
      </c>
      <c r="U31" s="19"/>
      <c r="V31" s="19"/>
      <c r="W31" s="19"/>
      <c r="X31" s="19"/>
    </row>
    <row r="32" spans="1:24" x14ac:dyDescent="0.25">
      <c r="A32">
        <v>3</v>
      </c>
      <c r="B32">
        <v>45</v>
      </c>
      <c r="C32">
        <v>1</v>
      </c>
      <c r="D32">
        <v>101.42100000000001</v>
      </c>
      <c r="E32">
        <v>0.909765552776859</v>
      </c>
      <c r="G32">
        <v>3</v>
      </c>
      <c r="H32">
        <v>45</v>
      </c>
      <c r="I32">
        <v>2</v>
      </c>
      <c r="J32">
        <v>100.58499999999999</v>
      </c>
      <c r="K32">
        <v>1.08230773750623</v>
      </c>
      <c r="M32">
        <v>3</v>
      </c>
      <c r="N32">
        <v>45</v>
      </c>
      <c r="O32">
        <v>3</v>
      </c>
      <c r="P32">
        <v>100.31100000000001</v>
      </c>
      <c r="Q32">
        <v>1.21740421453041</v>
      </c>
    </row>
    <row r="33" spans="1:17" x14ac:dyDescent="0.25">
      <c r="A33">
        <v>3</v>
      </c>
      <c r="B33">
        <v>46</v>
      </c>
      <c r="C33">
        <v>1</v>
      </c>
      <c r="D33">
        <v>100.536</v>
      </c>
      <c r="E33">
        <v>0.92998256506079002</v>
      </c>
      <c r="G33">
        <v>3</v>
      </c>
      <c r="H33">
        <v>46</v>
      </c>
      <c r="I33">
        <v>2</v>
      </c>
      <c r="J33">
        <v>99.897999999999996</v>
      </c>
      <c r="K33">
        <v>1.10635902056193</v>
      </c>
      <c r="M33">
        <v>3</v>
      </c>
      <c r="N33">
        <v>46</v>
      </c>
      <c r="O33">
        <v>3</v>
      </c>
      <c r="P33">
        <v>100.72499999999999</v>
      </c>
      <c r="Q33">
        <v>1.24445764151998</v>
      </c>
    </row>
    <row r="34" spans="1:17" x14ac:dyDescent="0.25">
      <c r="A34">
        <v>3</v>
      </c>
      <c r="B34">
        <v>47</v>
      </c>
      <c r="C34">
        <v>1</v>
      </c>
      <c r="D34">
        <v>100.306</v>
      </c>
      <c r="E34">
        <v>0.95019957734472005</v>
      </c>
      <c r="G34">
        <v>3</v>
      </c>
      <c r="H34">
        <v>47</v>
      </c>
      <c r="I34">
        <v>2</v>
      </c>
      <c r="J34">
        <v>99.906000000000006</v>
      </c>
      <c r="K34">
        <v>1.1304103036176201</v>
      </c>
      <c r="M34">
        <v>3</v>
      </c>
      <c r="N34">
        <v>47</v>
      </c>
      <c r="O34">
        <v>3</v>
      </c>
      <c r="P34">
        <v>100.428</v>
      </c>
      <c r="Q34">
        <v>1.2715110685095401</v>
      </c>
    </row>
    <row r="35" spans="1:17" x14ac:dyDescent="0.25">
      <c r="A35">
        <v>3</v>
      </c>
      <c r="B35">
        <v>48</v>
      </c>
      <c r="C35">
        <v>1</v>
      </c>
      <c r="D35">
        <v>102.114</v>
      </c>
      <c r="E35">
        <v>0.97041658962864996</v>
      </c>
      <c r="G35">
        <v>3</v>
      </c>
      <c r="H35">
        <v>48</v>
      </c>
      <c r="I35">
        <v>2</v>
      </c>
      <c r="J35">
        <v>100.955</v>
      </c>
      <c r="K35">
        <v>1.1544615866733201</v>
      </c>
      <c r="M35">
        <v>3</v>
      </c>
      <c r="N35">
        <v>48</v>
      </c>
      <c r="O35">
        <v>3</v>
      </c>
      <c r="P35">
        <v>101.434</v>
      </c>
      <c r="Q35">
        <v>1.29856449549911</v>
      </c>
    </row>
    <row r="36" spans="1:17" x14ac:dyDescent="0.25">
      <c r="A36">
        <v>3</v>
      </c>
      <c r="B36">
        <v>49</v>
      </c>
      <c r="C36">
        <v>1</v>
      </c>
      <c r="D36">
        <v>100.756</v>
      </c>
      <c r="E36">
        <v>0.99063360191257999</v>
      </c>
      <c r="G36">
        <v>3</v>
      </c>
      <c r="H36">
        <v>49</v>
      </c>
      <c r="I36">
        <v>2</v>
      </c>
      <c r="J36">
        <v>99.873000000000005</v>
      </c>
      <c r="K36">
        <v>1.1785128697290099</v>
      </c>
      <c r="M36">
        <v>3</v>
      </c>
      <c r="N36">
        <v>49</v>
      </c>
      <c r="O36">
        <v>3</v>
      </c>
      <c r="P36">
        <v>100.64100000000001</v>
      </c>
      <c r="Q36">
        <v>1.3256179224886699</v>
      </c>
    </row>
    <row r="37" spans="1:17" x14ac:dyDescent="0.25">
      <c r="A37">
        <v>3</v>
      </c>
      <c r="B37">
        <v>50</v>
      </c>
      <c r="C37">
        <v>1</v>
      </c>
      <c r="D37">
        <v>103.009</v>
      </c>
      <c r="E37">
        <v>1.0108506141965099</v>
      </c>
      <c r="G37">
        <v>3</v>
      </c>
      <c r="H37">
        <v>50</v>
      </c>
      <c r="I37">
        <v>2</v>
      </c>
      <c r="J37">
        <v>101.29</v>
      </c>
      <c r="K37">
        <v>1.2025641527847</v>
      </c>
      <c r="M37">
        <v>3</v>
      </c>
      <c r="N37">
        <v>50</v>
      </c>
      <c r="O37">
        <v>3</v>
      </c>
      <c r="P37">
        <v>100.316</v>
      </c>
      <c r="Q37">
        <v>1.3526713494782301</v>
      </c>
    </row>
    <row r="38" spans="1:17" x14ac:dyDescent="0.25">
      <c r="A38">
        <v>3</v>
      </c>
      <c r="B38">
        <v>51</v>
      </c>
      <c r="C38">
        <v>1</v>
      </c>
      <c r="D38">
        <v>102.03700000000001</v>
      </c>
      <c r="E38">
        <v>1.0310676264804399</v>
      </c>
      <c r="G38">
        <v>3</v>
      </c>
      <c r="H38">
        <v>51</v>
      </c>
      <c r="I38">
        <v>2</v>
      </c>
      <c r="J38">
        <v>100.50700000000001</v>
      </c>
      <c r="K38">
        <v>1.2266154358404</v>
      </c>
      <c r="M38">
        <v>3</v>
      </c>
      <c r="N38">
        <v>51</v>
      </c>
      <c r="O38">
        <v>3</v>
      </c>
      <c r="P38">
        <v>102.16800000000001</v>
      </c>
      <c r="Q38">
        <v>1.3797247764678</v>
      </c>
    </row>
    <row r="39" spans="1:17" x14ac:dyDescent="0.25">
      <c r="A39">
        <v>3</v>
      </c>
      <c r="B39">
        <v>52</v>
      </c>
      <c r="C39">
        <v>1</v>
      </c>
      <c r="D39">
        <v>101.648</v>
      </c>
      <c r="E39">
        <v>1.0512846387643699</v>
      </c>
      <c r="G39">
        <v>3</v>
      </c>
      <c r="H39">
        <v>52</v>
      </c>
      <c r="I39">
        <v>2</v>
      </c>
      <c r="J39">
        <v>101.70099999999999</v>
      </c>
      <c r="K39">
        <v>1.25066671889609</v>
      </c>
      <c r="M39">
        <v>3</v>
      </c>
      <c r="N39">
        <v>52</v>
      </c>
      <c r="O39">
        <v>3</v>
      </c>
      <c r="P39">
        <v>101.649</v>
      </c>
      <c r="Q39">
        <v>1.4067782034573599</v>
      </c>
    </row>
    <row r="40" spans="1:17" x14ac:dyDescent="0.25">
      <c r="A40">
        <v>3</v>
      </c>
      <c r="B40">
        <v>53</v>
      </c>
      <c r="C40">
        <v>1</v>
      </c>
      <c r="D40">
        <v>103.10599999999999</v>
      </c>
      <c r="E40">
        <v>1.0715016510483</v>
      </c>
      <c r="G40">
        <v>3</v>
      </c>
      <c r="H40">
        <v>53</v>
      </c>
      <c r="I40">
        <v>2</v>
      </c>
      <c r="J40">
        <v>100.845</v>
      </c>
      <c r="K40">
        <v>1.2747180019517901</v>
      </c>
      <c r="M40">
        <v>3</v>
      </c>
      <c r="N40">
        <v>53</v>
      </c>
      <c r="O40">
        <v>3</v>
      </c>
      <c r="P40">
        <v>104.47499999999999</v>
      </c>
      <c r="Q40">
        <v>1.4338316304469301</v>
      </c>
    </row>
    <row r="41" spans="1:17" x14ac:dyDescent="0.25">
      <c r="A41">
        <v>3</v>
      </c>
      <c r="B41">
        <v>54</v>
      </c>
      <c r="C41">
        <v>1</v>
      </c>
      <c r="D41">
        <v>101.566</v>
      </c>
      <c r="E41">
        <v>1.09171866333223</v>
      </c>
      <c r="G41">
        <v>3</v>
      </c>
      <c r="H41">
        <v>54</v>
      </c>
      <c r="I41">
        <v>2</v>
      </c>
      <c r="J41">
        <v>99.358999999999995</v>
      </c>
      <c r="K41">
        <v>1.2987692850074799</v>
      </c>
      <c r="M41">
        <v>3</v>
      </c>
      <c r="N41">
        <v>54</v>
      </c>
      <c r="O41">
        <v>3</v>
      </c>
      <c r="P41">
        <v>101.364</v>
      </c>
      <c r="Q41">
        <v>1.46088505743649</v>
      </c>
    </row>
    <row r="42" spans="1:17" x14ac:dyDescent="0.25">
      <c r="A42">
        <v>3</v>
      </c>
      <c r="B42">
        <v>55</v>
      </c>
      <c r="C42">
        <v>1</v>
      </c>
      <c r="D42">
        <v>101.765</v>
      </c>
      <c r="E42">
        <v>1.11193567561616</v>
      </c>
      <c r="G42">
        <v>3</v>
      </c>
      <c r="H42">
        <v>55</v>
      </c>
      <c r="I42">
        <v>2</v>
      </c>
      <c r="J42">
        <v>101.76900000000001</v>
      </c>
      <c r="K42">
        <v>1.3228205680631699</v>
      </c>
      <c r="M42">
        <v>3</v>
      </c>
      <c r="N42">
        <v>55</v>
      </c>
      <c r="O42">
        <v>3</v>
      </c>
      <c r="P42">
        <v>101.113</v>
      </c>
      <c r="Q42">
        <v>1.4879384844260599</v>
      </c>
    </row>
    <row r="43" spans="1:17" x14ac:dyDescent="0.25">
      <c r="A43">
        <v>3</v>
      </c>
      <c r="B43">
        <v>56</v>
      </c>
      <c r="C43">
        <v>1</v>
      </c>
      <c r="D43">
        <v>101.22</v>
      </c>
      <c r="E43">
        <v>1.13215268790009</v>
      </c>
      <c r="G43">
        <v>3</v>
      </c>
      <c r="H43">
        <v>56</v>
      </c>
      <c r="I43">
        <v>2</v>
      </c>
      <c r="J43">
        <v>102.309</v>
      </c>
      <c r="K43">
        <v>1.34687185111887</v>
      </c>
      <c r="M43">
        <v>3</v>
      </c>
      <c r="N43">
        <v>56</v>
      </c>
      <c r="O43">
        <v>3</v>
      </c>
      <c r="P43">
        <v>101.557</v>
      </c>
      <c r="Q43">
        <v>1.5149919114156201</v>
      </c>
    </row>
    <row r="44" spans="1:17" x14ac:dyDescent="0.25">
      <c r="A44">
        <v>3</v>
      </c>
      <c r="B44">
        <v>57</v>
      </c>
      <c r="C44">
        <v>1</v>
      </c>
      <c r="D44">
        <v>102.529</v>
      </c>
      <c r="E44">
        <v>1.1523697001840201</v>
      </c>
      <c r="G44">
        <v>3</v>
      </c>
      <c r="H44">
        <v>57</v>
      </c>
      <c r="I44">
        <v>2</v>
      </c>
      <c r="J44">
        <v>101.52800000000001</v>
      </c>
      <c r="K44">
        <v>1.37092313417456</v>
      </c>
      <c r="M44">
        <v>3</v>
      </c>
      <c r="N44">
        <v>57</v>
      </c>
      <c r="O44">
        <v>3</v>
      </c>
      <c r="P44">
        <v>104.402</v>
      </c>
      <c r="Q44">
        <v>1.54204533840519</v>
      </c>
    </row>
    <row r="45" spans="1:17" x14ac:dyDescent="0.25">
      <c r="A45">
        <v>3</v>
      </c>
      <c r="B45">
        <v>58</v>
      </c>
      <c r="C45">
        <v>1</v>
      </c>
      <c r="D45">
        <v>102.678</v>
      </c>
      <c r="E45">
        <v>1.1725867124679501</v>
      </c>
      <c r="G45">
        <v>3</v>
      </c>
      <c r="H45">
        <v>58</v>
      </c>
      <c r="I45">
        <v>2</v>
      </c>
      <c r="J45">
        <v>100.43899999999999</v>
      </c>
      <c r="K45">
        <v>1.3949744172302601</v>
      </c>
      <c r="M45">
        <v>3</v>
      </c>
      <c r="N45">
        <v>58</v>
      </c>
      <c r="O45">
        <v>3</v>
      </c>
      <c r="P45">
        <v>103.532</v>
      </c>
      <c r="Q45">
        <v>1.5690987653947499</v>
      </c>
    </row>
    <row r="46" spans="1:17" x14ac:dyDescent="0.25">
      <c r="A46">
        <v>3</v>
      </c>
      <c r="B46">
        <v>59</v>
      </c>
      <c r="C46">
        <v>1</v>
      </c>
      <c r="D46">
        <v>100.82299999999999</v>
      </c>
      <c r="E46">
        <v>1.1928037247518799</v>
      </c>
      <c r="G46">
        <v>3</v>
      </c>
      <c r="H46">
        <v>59</v>
      </c>
      <c r="I46">
        <v>2</v>
      </c>
      <c r="J46">
        <v>102.312</v>
      </c>
      <c r="K46">
        <v>1.4190257002859501</v>
      </c>
      <c r="M46">
        <v>3</v>
      </c>
      <c r="N46">
        <v>59</v>
      </c>
      <c r="O46">
        <v>3</v>
      </c>
      <c r="P46">
        <v>101.72499999999999</v>
      </c>
      <c r="Q46">
        <v>1.59615219238432</v>
      </c>
    </row>
    <row r="47" spans="1:17" x14ac:dyDescent="0.25">
      <c r="A47">
        <v>3</v>
      </c>
      <c r="B47">
        <v>60</v>
      </c>
      <c r="C47">
        <v>1</v>
      </c>
      <c r="D47">
        <v>102.562</v>
      </c>
      <c r="E47">
        <v>1.2130207370358099</v>
      </c>
      <c r="G47">
        <v>3</v>
      </c>
      <c r="H47">
        <v>60</v>
      </c>
      <c r="I47">
        <v>2</v>
      </c>
      <c r="J47">
        <v>102.264</v>
      </c>
      <c r="K47">
        <v>1.4430769833416499</v>
      </c>
      <c r="M47">
        <v>3</v>
      </c>
      <c r="N47">
        <v>60</v>
      </c>
      <c r="O47">
        <v>3</v>
      </c>
      <c r="P47">
        <v>104.32899999999999</v>
      </c>
      <c r="Q47">
        <v>1.62320561937388</v>
      </c>
    </row>
    <row r="48" spans="1:17" x14ac:dyDescent="0.25">
      <c r="A48">
        <v>3</v>
      </c>
      <c r="B48">
        <v>61</v>
      </c>
      <c r="C48">
        <v>1</v>
      </c>
      <c r="D48">
        <v>100.652</v>
      </c>
      <c r="E48">
        <v>1.23323774931974</v>
      </c>
      <c r="G48">
        <v>3</v>
      </c>
      <c r="H48">
        <v>61</v>
      </c>
      <c r="I48">
        <v>2</v>
      </c>
      <c r="J48">
        <v>100.944</v>
      </c>
      <c r="K48">
        <v>1.46712826639734</v>
      </c>
      <c r="M48">
        <v>3</v>
      </c>
      <c r="N48">
        <v>61</v>
      </c>
      <c r="O48">
        <v>3</v>
      </c>
      <c r="P48">
        <v>101.777</v>
      </c>
      <c r="Q48">
        <v>1.6502590463634501</v>
      </c>
    </row>
    <row r="49" spans="1:17" x14ac:dyDescent="0.25">
      <c r="A49">
        <v>3</v>
      </c>
      <c r="B49">
        <v>62</v>
      </c>
      <c r="C49">
        <v>1</v>
      </c>
      <c r="D49">
        <v>101.87</v>
      </c>
      <c r="E49">
        <v>1.25345476160367</v>
      </c>
      <c r="G49">
        <v>3</v>
      </c>
      <c r="H49">
        <v>62</v>
      </c>
      <c r="I49">
        <v>2</v>
      </c>
      <c r="J49">
        <v>101.611</v>
      </c>
      <c r="K49">
        <v>1.49117954945303</v>
      </c>
      <c r="M49">
        <v>3</v>
      </c>
      <c r="N49">
        <v>62</v>
      </c>
      <c r="O49">
        <v>3</v>
      </c>
      <c r="P49">
        <v>101.815</v>
      </c>
      <c r="Q49">
        <v>1.67731247335301</v>
      </c>
    </row>
    <row r="50" spans="1:17" x14ac:dyDescent="0.25">
      <c r="A50">
        <v>3</v>
      </c>
      <c r="B50">
        <v>63</v>
      </c>
      <c r="C50">
        <v>1</v>
      </c>
      <c r="D50">
        <v>101.407</v>
      </c>
      <c r="E50">
        <v>1.2736717738876</v>
      </c>
      <c r="G50">
        <v>3</v>
      </c>
      <c r="H50">
        <v>63</v>
      </c>
      <c r="I50">
        <v>2</v>
      </c>
      <c r="J50">
        <v>101.801</v>
      </c>
      <c r="K50">
        <v>1.51523083250873</v>
      </c>
      <c r="M50">
        <v>3</v>
      </c>
      <c r="N50">
        <v>63</v>
      </c>
      <c r="O50">
        <v>3</v>
      </c>
      <c r="P50">
        <v>106.327</v>
      </c>
      <c r="Q50">
        <v>1.70436590034258</v>
      </c>
    </row>
    <row r="51" spans="1:17" x14ac:dyDescent="0.25">
      <c r="A51">
        <v>3</v>
      </c>
      <c r="B51">
        <v>64</v>
      </c>
      <c r="C51">
        <v>1</v>
      </c>
      <c r="D51">
        <v>103.363</v>
      </c>
      <c r="E51">
        <v>1.29388878617153</v>
      </c>
      <c r="G51">
        <v>3</v>
      </c>
      <c r="H51">
        <v>64</v>
      </c>
      <c r="I51">
        <v>2</v>
      </c>
      <c r="J51">
        <v>105.40900000000001</v>
      </c>
      <c r="K51">
        <v>1.5392821155644201</v>
      </c>
      <c r="M51">
        <v>3</v>
      </c>
      <c r="N51">
        <v>64</v>
      </c>
      <c r="O51">
        <v>3</v>
      </c>
      <c r="P51">
        <v>104.371</v>
      </c>
      <c r="Q51">
        <v>1.7314193273321401</v>
      </c>
    </row>
    <row r="52" spans="1:17" x14ac:dyDescent="0.25">
      <c r="A52">
        <v>3</v>
      </c>
      <c r="B52">
        <v>65</v>
      </c>
      <c r="C52">
        <v>1</v>
      </c>
      <c r="D52">
        <v>101.696</v>
      </c>
      <c r="E52">
        <v>1.3141057984554601</v>
      </c>
      <c r="G52">
        <v>3</v>
      </c>
      <c r="H52">
        <v>65</v>
      </c>
      <c r="I52">
        <v>2</v>
      </c>
      <c r="J52">
        <v>103.036</v>
      </c>
      <c r="K52">
        <v>1.5633333986201201</v>
      </c>
      <c r="M52">
        <v>3</v>
      </c>
      <c r="N52">
        <v>65</v>
      </c>
      <c r="O52">
        <v>3</v>
      </c>
      <c r="P52">
        <v>101.1</v>
      </c>
      <c r="Q52">
        <v>1.7584727543217</v>
      </c>
    </row>
    <row r="145" spans="10:10" x14ac:dyDescent="0.25">
      <c r="J145" t="s">
        <v>47</v>
      </c>
    </row>
    <row r="146" spans="10:10" x14ac:dyDescent="0.25">
      <c r="J146" t="s">
        <v>48</v>
      </c>
    </row>
    <row r="147" spans="10:10" x14ac:dyDescent="0.25">
      <c r="J147" t="s">
        <v>49</v>
      </c>
    </row>
    <row r="148" spans="10:10" x14ac:dyDescent="0.25">
      <c r="J148" t="s">
        <v>50</v>
      </c>
    </row>
    <row r="149" spans="10:10" x14ac:dyDescent="0.25">
      <c r="J149" t="s">
        <v>51</v>
      </c>
    </row>
    <row r="150" spans="10:10" x14ac:dyDescent="0.25">
      <c r="J150" t="s">
        <v>52</v>
      </c>
    </row>
    <row r="151" spans="10:10" x14ac:dyDescent="0.25">
      <c r="J151" t="s">
        <v>53</v>
      </c>
    </row>
    <row r="152" spans="10:10" x14ac:dyDescent="0.25">
      <c r="J152" t="s">
        <v>54</v>
      </c>
    </row>
    <row r="153" spans="10:10" x14ac:dyDescent="0.25">
      <c r="J153" t="s">
        <v>55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9B6E-2E1D-44DD-94A9-95D0B2E831B1}">
  <dimension ref="B4"/>
  <sheetViews>
    <sheetView workbookViewId="0">
      <selection activeCell="K16" sqref="K16"/>
    </sheetView>
  </sheetViews>
  <sheetFormatPr defaultRowHeight="15" x14ac:dyDescent="0.25"/>
  <cols>
    <col min="1" max="16384" width="9.140625" style="48"/>
  </cols>
  <sheetData>
    <row r="4" spans="2:2" x14ac:dyDescent="0.25">
      <c r="B4" s="4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7CA0-6CFA-41BF-B33B-E3CC96B6A010}">
  <dimension ref="A1:P19"/>
  <sheetViews>
    <sheetView workbookViewId="0">
      <selection activeCell="I22" sqref="I22"/>
    </sheetView>
  </sheetViews>
  <sheetFormatPr defaultRowHeight="15" x14ac:dyDescent="0.25"/>
  <cols>
    <col min="1" max="1" width="15" customWidth="1"/>
  </cols>
  <sheetData>
    <row r="1" spans="1:16" s="37" customFormat="1" x14ac:dyDescent="0.25">
      <c r="A1" s="37" t="s">
        <v>171</v>
      </c>
    </row>
    <row r="3" spans="1:16" x14ac:dyDescent="0.25">
      <c r="A3">
        <v>2</v>
      </c>
      <c r="B3">
        <v>159.52000000000001</v>
      </c>
      <c r="D3" s="37" t="s">
        <v>168</v>
      </c>
      <c r="E3" s="37"/>
      <c r="F3" s="37"/>
      <c r="G3" s="37"/>
      <c r="H3" s="37"/>
      <c r="I3" s="37" t="s">
        <v>167</v>
      </c>
      <c r="J3" s="37"/>
    </row>
    <row r="4" spans="1:16" x14ac:dyDescent="0.25">
      <c r="A4">
        <v>4</v>
      </c>
      <c r="B4">
        <v>120.26300000000001</v>
      </c>
      <c r="D4" s="37" t="s">
        <v>169</v>
      </c>
      <c r="E4" s="37"/>
      <c r="F4" s="37"/>
      <c r="G4" s="37"/>
      <c r="H4" s="37"/>
      <c r="I4" s="37"/>
      <c r="J4" s="37"/>
    </row>
    <row r="5" spans="1:16" x14ac:dyDescent="0.25">
      <c r="A5">
        <v>5</v>
      </c>
      <c r="B5">
        <v>29.99</v>
      </c>
      <c r="D5" s="37" t="s">
        <v>170</v>
      </c>
      <c r="E5" s="37"/>
      <c r="F5" s="37"/>
      <c r="G5" s="37"/>
      <c r="H5" s="37"/>
      <c r="J5" s="37"/>
    </row>
    <row r="6" spans="1:16" x14ac:dyDescent="0.25">
      <c r="A6">
        <v>8</v>
      </c>
      <c r="B6">
        <v>31.3</v>
      </c>
      <c r="D6" s="37"/>
      <c r="E6" s="37"/>
      <c r="F6" s="37"/>
      <c r="G6" s="37"/>
      <c r="H6" s="37"/>
      <c r="J6" s="37"/>
    </row>
    <row r="7" spans="1:16" x14ac:dyDescent="0.25">
      <c r="A7" s="19">
        <v>10</v>
      </c>
      <c r="B7">
        <v>29.262</v>
      </c>
      <c r="D7" s="37"/>
      <c r="E7" s="37"/>
      <c r="F7" s="37"/>
      <c r="G7" s="37"/>
      <c r="H7" s="37"/>
      <c r="J7" s="37"/>
      <c r="N7" s="37"/>
      <c r="O7" s="37"/>
      <c r="P7" s="37"/>
    </row>
    <row r="8" spans="1:16" x14ac:dyDescent="0.25">
      <c r="A8">
        <v>16</v>
      </c>
      <c r="B8">
        <v>32.963000000000001</v>
      </c>
      <c r="F8" s="37"/>
      <c r="G8" s="37"/>
      <c r="H8" s="37"/>
      <c r="I8" s="37">
        <v>8.6430000000000007</v>
      </c>
      <c r="J8" s="37"/>
      <c r="N8" s="37"/>
      <c r="O8" s="37"/>
      <c r="P8" s="37"/>
    </row>
    <row r="9" spans="1:16" ht="31.5" x14ac:dyDescent="0.5">
      <c r="A9">
        <v>20</v>
      </c>
      <c r="B9">
        <v>30.484000000000002</v>
      </c>
      <c r="F9" s="37"/>
      <c r="G9" s="37"/>
      <c r="H9" s="37"/>
      <c r="I9" s="37">
        <v>8.6910000000000007</v>
      </c>
      <c r="J9" s="37"/>
      <c r="N9" s="37"/>
      <c r="O9" s="34" t="s">
        <v>172</v>
      </c>
      <c r="P9" s="37"/>
    </row>
    <row r="10" spans="1:16" x14ac:dyDescent="0.25">
      <c r="A10">
        <v>40</v>
      </c>
      <c r="B10">
        <v>32.405999999999999</v>
      </c>
      <c r="F10" s="37"/>
      <c r="G10" s="37"/>
      <c r="H10" s="30"/>
      <c r="I10" s="37">
        <v>8.41</v>
      </c>
      <c r="J10" s="37"/>
      <c r="N10" s="37"/>
      <c r="O10" s="37"/>
      <c r="P10" s="37"/>
    </row>
    <row r="11" spans="1:16" x14ac:dyDescent="0.25">
      <c r="A11" t="s">
        <v>0</v>
      </c>
      <c r="F11" s="37"/>
      <c r="G11" s="37"/>
      <c r="H11" s="30"/>
      <c r="I11" s="30"/>
      <c r="J11" s="37"/>
      <c r="N11" s="37"/>
      <c r="O11" s="37"/>
      <c r="P11" s="37"/>
    </row>
    <row r="12" spans="1:16" x14ac:dyDescent="0.25">
      <c r="F12" s="37"/>
      <c r="G12" s="37"/>
      <c r="H12" s="30" t="s">
        <v>177</v>
      </c>
      <c r="I12" s="30">
        <v>25.744</v>
      </c>
      <c r="J12" s="37"/>
    </row>
    <row r="13" spans="1:16" x14ac:dyDescent="0.25">
      <c r="F13" s="37"/>
      <c r="G13" s="37"/>
      <c r="H13" s="30" t="s">
        <v>132</v>
      </c>
      <c r="I13" s="30">
        <f>(B7-I12)*100/B7</f>
        <v>12.022418153236281</v>
      </c>
      <c r="J13" s="37"/>
    </row>
    <row r="14" spans="1:16" x14ac:dyDescent="0.25">
      <c r="F14" s="37"/>
      <c r="G14" s="37"/>
      <c r="H14" s="37"/>
      <c r="I14" s="37"/>
      <c r="J14" s="37"/>
    </row>
    <row r="15" spans="1:16" x14ac:dyDescent="0.25">
      <c r="F15" s="37"/>
      <c r="G15" s="37"/>
      <c r="H15" s="37"/>
    </row>
    <row r="16" spans="1:16" x14ac:dyDescent="0.25">
      <c r="F16" s="37"/>
      <c r="G16" s="37"/>
      <c r="H16" s="37"/>
    </row>
    <row r="17" spans="6:8" x14ac:dyDescent="0.25">
      <c r="F17" s="37"/>
      <c r="G17" s="37"/>
      <c r="H17" s="37"/>
    </row>
    <row r="18" spans="6:8" x14ac:dyDescent="0.25">
      <c r="F18" s="37"/>
      <c r="G18" s="37"/>
      <c r="H18" s="37"/>
    </row>
    <row r="19" spans="6:8" x14ac:dyDescent="0.25">
      <c r="F19" s="37"/>
      <c r="G19" s="37"/>
      <c r="H19" s="3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B5F5-BE5E-4DE0-9465-D76390C4EF14}">
  <dimension ref="A1:N95"/>
  <sheetViews>
    <sheetView workbookViewId="0">
      <selection activeCell="G96" sqref="G96"/>
    </sheetView>
  </sheetViews>
  <sheetFormatPr defaultRowHeight="15" x14ac:dyDescent="0.25"/>
  <sheetData>
    <row r="1" spans="1:8" x14ac:dyDescent="0.25">
      <c r="A1" t="s">
        <v>240</v>
      </c>
    </row>
    <row r="4" spans="1:8" x14ac:dyDescent="0.25">
      <c r="A4">
        <v>2</v>
      </c>
      <c r="B4">
        <v>3178.893</v>
      </c>
      <c r="E4">
        <v>1</v>
      </c>
      <c r="F4">
        <v>549</v>
      </c>
      <c r="G4">
        <v>1</v>
      </c>
      <c r="H4">
        <v>5179.4620000000004</v>
      </c>
    </row>
    <row r="5" spans="1:8" x14ac:dyDescent="0.25">
      <c r="A5">
        <v>5</v>
      </c>
      <c r="B5">
        <v>2515.5320000000002</v>
      </c>
      <c r="E5">
        <v>1</v>
      </c>
      <c r="F5">
        <v>577</v>
      </c>
      <c r="G5">
        <v>2</v>
      </c>
      <c r="H5">
        <v>5075.6170000000002</v>
      </c>
    </row>
    <row r="6" spans="1:8" x14ac:dyDescent="0.25">
      <c r="A6">
        <v>10</v>
      </c>
      <c r="B6">
        <v>2355.011</v>
      </c>
      <c r="E6">
        <v>1</v>
      </c>
      <c r="F6">
        <v>542</v>
      </c>
      <c r="G6">
        <v>3</v>
      </c>
      <c r="H6">
        <v>4875.777</v>
      </c>
    </row>
    <row r="7" spans="1:8" x14ac:dyDescent="0.25">
      <c r="A7">
        <v>19</v>
      </c>
      <c r="B7">
        <v>1578.3789999999999</v>
      </c>
    </row>
    <row r="8" spans="1:8" x14ac:dyDescent="0.25">
      <c r="A8">
        <v>38</v>
      </c>
      <c r="B8">
        <v>1593.873</v>
      </c>
    </row>
    <row r="9" spans="1:8" x14ac:dyDescent="0.25">
      <c r="A9" s="19">
        <v>95</v>
      </c>
      <c r="B9" s="19">
        <v>1453.2370000000001</v>
      </c>
      <c r="F9" t="s">
        <v>8</v>
      </c>
      <c r="H9">
        <f>SUM(H4:H6)</f>
        <v>15130.856000000002</v>
      </c>
    </row>
    <row r="13" spans="1:8" x14ac:dyDescent="0.25">
      <c r="A13" t="s">
        <v>235</v>
      </c>
    </row>
    <row r="14" spans="1:8" x14ac:dyDescent="0.25">
      <c r="A14" t="s">
        <v>236</v>
      </c>
    </row>
    <row r="15" spans="1:8" x14ac:dyDescent="0.25">
      <c r="A15" t="s">
        <v>237</v>
      </c>
    </row>
    <row r="16" spans="1:8" x14ac:dyDescent="0.25">
      <c r="A16" t="s">
        <v>238</v>
      </c>
    </row>
    <row r="18" spans="1:11" x14ac:dyDescent="0.25">
      <c r="A18" t="s">
        <v>239</v>
      </c>
    </row>
    <row r="22" spans="1:11" x14ac:dyDescent="0.25">
      <c r="A22" t="s">
        <v>241</v>
      </c>
    </row>
    <row r="25" spans="1:11" x14ac:dyDescent="0.25">
      <c r="A25">
        <v>2</v>
      </c>
      <c r="B25">
        <v>2233.12</v>
      </c>
      <c r="K25" t="s">
        <v>234</v>
      </c>
    </row>
    <row r="26" spans="1:11" x14ac:dyDescent="0.25">
      <c r="A26">
        <v>5</v>
      </c>
      <c r="B26">
        <v>1695.6489999999999</v>
      </c>
    </row>
    <row r="27" spans="1:11" x14ac:dyDescent="0.25">
      <c r="A27">
        <v>10</v>
      </c>
      <c r="B27">
        <v>1663.8140000000001</v>
      </c>
      <c r="K27" t="s">
        <v>242</v>
      </c>
    </row>
    <row r="28" spans="1:11" x14ac:dyDescent="0.25">
      <c r="A28">
        <v>19</v>
      </c>
      <c r="B28">
        <v>1118.08</v>
      </c>
      <c r="K28" t="s">
        <v>243</v>
      </c>
    </row>
    <row r="29" spans="1:11" x14ac:dyDescent="0.25">
      <c r="A29">
        <v>38</v>
      </c>
      <c r="B29">
        <v>1122.703</v>
      </c>
      <c r="K29" t="s">
        <v>244</v>
      </c>
    </row>
    <row r="30" spans="1:11" x14ac:dyDescent="0.25">
      <c r="A30">
        <v>95</v>
      </c>
      <c r="B30">
        <v>989.60900000000004</v>
      </c>
    </row>
    <row r="32" spans="1:11" x14ac:dyDescent="0.25">
      <c r="K32" t="s">
        <v>167</v>
      </c>
    </row>
    <row r="34" spans="10:11" x14ac:dyDescent="0.25">
      <c r="K34">
        <v>277.40600000000001</v>
      </c>
    </row>
    <row r="35" spans="10:11" x14ac:dyDescent="0.25">
      <c r="K35">
        <v>276.48599999999999</v>
      </c>
    </row>
    <row r="36" spans="10:11" x14ac:dyDescent="0.25">
      <c r="K36">
        <v>278.274</v>
      </c>
    </row>
    <row r="39" spans="10:11" x14ac:dyDescent="0.25">
      <c r="K39" t="s">
        <v>167</v>
      </c>
    </row>
    <row r="41" spans="10:11" x14ac:dyDescent="0.25">
      <c r="K41">
        <v>832.16600000000005</v>
      </c>
    </row>
    <row r="42" spans="10:11" x14ac:dyDescent="0.25">
      <c r="J42" t="s">
        <v>132</v>
      </c>
      <c r="K42">
        <f>(B30-K41)*100/B30</f>
        <v>15.909616828464575</v>
      </c>
    </row>
    <row r="49" spans="1:12" x14ac:dyDescent="0.25">
      <c r="A49" t="s">
        <v>245</v>
      </c>
    </row>
    <row r="51" spans="1:12" x14ac:dyDescent="0.25">
      <c r="E51" s="30"/>
      <c r="F51" s="30"/>
      <c r="G51" s="30"/>
      <c r="H51" s="30"/>
      <c r="I51" s="30"/>
    </row>
    <row r="52" spans="1:12" x14ac:dyDescent="0.25">
      <c r="A52" s="40">
        <v>2</v>
      </c>
      <c r="B52" s="40">
        <v>2638.2080000000001</v>
      </c>
      <c r="E52" s="30" t="s">
        <v>248</v>
      </c>
      <c r="F52" s="30"/>
      <c r="G52" s="30"/>
      <c r="H52" s="30"/>
      <c r="I52" s="30"/>
      <c r="L52" t="s">
        <v>260</v>
      </c>
    </row>
    <row r="53" spans="1:12" x14ac:dyDescent="0.25">
      <c r="A53" s="40">
        <v>5</v>
      </c>
      <c r="B53" s="40">
        <v>1724.4079999999999</v>
      </c>
      <c r="E53" s="30" t="s">
        <v>249</v>
      </c>
      <c r="F53" s="30"/>
      <c r="G53" s="30"/>
      <c r="H53" s="30"/>
      <c r="I53" s="30"/>
      <c r="L53" t="s">
        <v>258</v>
      </c>
    </row>
    <row r="54" spans="1:12" x14ac:dyDescent="0.25">
      <c r="A54" s="40">
        <v>10</v>
      </c>
      <c r="B54" s="40">
        <v>1697.492</v>
      </c>
      <c r="E54" s="30" t="s">
        <v>250</v>
      </c>
      <c r="F54" s="30"/>
      <c r="G54" s="30"/>
      <c r="H54" s="30"/>
      <c r="I54" s="30"/>
      <c r="L54" t="s">
        <v>259</v>
      </c>
    </row>
    <row r="55" spans="1:12" x14ac:dyDescent="0.25">
      <c r="A55" s="40">
        <v>19</v>
      </c>
      <c r="B55" s="40">
        <v>1171.741</v>
      </c>
      <c r="E55" s="30"/>
      <c r="F55" s="30"/>
      <c r="G55" s="30"/>
      <c r="H55" s="30"/>
      <c r="I55" s="30"/>
    </row>
    <row r="56" spans="1:12" x14ac:dyDescent="0.25">
      <c r="A56" s="40">
        <v>38</v>
      </c>
      <c r="B56" s="40">
        <v>1171.97</v>
      </c>
      <c r="E56" s="30"/>
      <c r="F56" s="30"/>
      <c r="G56" s="30"/>
      <c r="H56" s="30"/>
      <c r="I56" s="30"/>
    </row>
    <row r="57" spans="1:12" x14ac:dyDescent="0.25">
      <c r="A57" s="40">
        <v>95</v>
      </c>
      <c r="B57" s="40">
        <v>1038.1790000000001</v>
      </c>
      <c r="E57" s="30" t="s">
        <v>167</v>
      </c>
      <c r="F57" s="30"/>
      <c r="G57" s="30"/>
      <c r="H57" s="30"/>
      <c r="I57" s="30"/>
      <c r="L57" t="s">
        <v>167</v>
      </c>
    </row>
    <row r="58" spans="1:12" x14ac:dyDescent="0.25">
      <c r="E58" s="30"/>
      <c r="F58" s="30"/>
      <c r="G58" s="30"/>
      <c r="H58" s="30"/>
      <c r="I58" s="30"/>
    </row>
    <row r="59" spans="1:12" x14ac:dyDescent="0.25">
      <c r="E59" s="30">
        <v>295.35199999999998</v>
      </c>
      <c r="F59" s="30"/>
      <c r="G59" s="30"/>
      <c r="H59" s="30"/>
      <c r="I59" s="30"/>
      <c r="L59">
        <v>290.06799999999998</v>
      </c>
    </row>
    <row r="60" spans="1:12" x14ac:dyDescent="0.25">
      <c r="A60" t="s">
        <v>235</v>
      </c>
      <c r="E60" s="30">
        <v>290.52199999999999</v>
      </c>
      <c r="F60" s="30"/>
      <c r="G60" s="30"/>
      <c r="H60" s="30"/>
      <c r="I60" s="30"/>
      <c r="L60">
        <v>286.28699999999998</v>
      </c>
    </row>
    <row r="61" spans="1:12" x14ac:dyDescent="0.25">
      <c r="A61" t="s">
        <v>246</v>
      </c>
      <c r="E61" s="30">
        <v>290.81900000000002</v>
      </c>
      <c r="F61" s="30"/>
      <c r="G61" s="30"/>
      <c r="H61" s="30"/>
      <c r="I61" s="30"/>
      <c r="L61">
        <v>286.52199999999999</v>
      </c>
    </row>
    <row r="62" spans="1:12" x14ac:dyDescent="0.25">
      <c r="A62" t="s">
        <v>247</v>
      </c>
      <c r="E62" s="30"/>
      <c r="F62" s="30"/>
      <c r="G62" s="30"/>
      <c r="H62" s="30"/>
      <c r="I62" s="30"/>
    </row>
    <row r="63" spans="1:12" x14ac:dyDescent="0.25">
      <c r="A63" t="s">
        <v>238</v>
      </c>
      <c r="E63" s="30"/>
      <c r="F63" s="30"/>
      <c r="G63" s="30"/>
      <c r="H63" s="30"/>
      <c r="I63" s="30"/>
    </row>
    <row r="64" spans="1:12" x14ac:dyDescent="0.25">
      <c r="E64" s="30" t="s">
        <v>167</v>
      </c>
      <c r="F64" s="30"/>
      <c r="G64" s="30"/>
      <c r="H64" s="30"/>
      <c r="I64" s="30"/>
      <c r="L64" t="s">
        <v>167</v>
      </c>
    </row>
    <row r="65" spans="1:14" x14ac:dyDescent="0.25">
      <c r="A65" t="s">
        <v>239</v>
      </c>
      <c r="E65" s="30"/>
      <c r="F65" s="30"/>
      <c r="G65" s="30"/>
      <c r="H65" s="30"/>
      <c r="I65" s="30"/>
    </row>
    <row r="66" spans="1:14" x14ac:dyDescent="0.25">
      <c r="E66" s="30">
        <v>876.69299999999998</v>
      </c>
      <c r="F66" s="30"/>
      <c r="G66" s="30"/>
      <c r="H66" s="30"/>
      <c r="I66" s="30"/>
      <c r="L66">
        <v>862.87699999999995</v>
      </c>
    </row>
    <row r="67" spans="1:14" x14ac:dyDescent="0.25">
      <c r="D67" t="s">
        <v>251</v>
      </c>
      <c r="E67" s="30">
        <f>(B57-E66)*100/B57</f>
        <v>15.554735744028735</v>
      </c>
      <c r="F67" s="30"/>
      <c r="G67" s="30"/>
      <c r="H67" s="30"/>
      <c r="I67" s="30"/>
      <c r="K67" t="s">
        <v>261</v>
      </c>
      <c r="L67" s="19">
        <f>(B57-L66)*100/B57</f>
        <v>16.885527447578895</v>
      </c>
      <c r="M67" s="19"/>
    </row>
    <row r="68" spans="1:14" x14ac:dyDescent="0.25">
      <c r="E68" s="30"/>
      <c r="F68" s="30"/>
      <c r="G68" s="30"/>
      <c r="H68" s="30"/>
      <c r="I68" s="30"/>
    </row>
    <row r="74" spans="1:14" x14ac:dyDescent="0.25">
      <c r="A74" t="s">
        <v>290</v>
      </c>
    </row>
    <row r="76" spans="1:14" x14ac:dyDescent="0.25">
      <c r="A76" t="s">
        <v>286</v>
      </c>
    </row>
    <row r="77" spans="1:14" x14ac:dyDescent="0.25">
      <c r="N77" t="s">
        <v>235</v>
      </c>
    </row>
    <row r="78" spans="1:14" x14ac:dyDescent="0.25">
      <c r="I78">
        <v>2</v>
      </c>
      <c r="J78">
        <v>4682.4549999999999</v>
      </c>
      <c r="N78" t="s">
        <v>236</v>
      </c>
    </row>
    <row r="79" spans="1:14" x14ac:dyDescent="0.25">
      <c r="A79" t="s">
        <v>287</v>
      </c>
      <c r="I79">
        <v>5</v>
      </c>
      <c r="J79">
        <v>3353.8290000000002</v>
      </c>
      <c r="N79" t="s">
        <v>291</v>
      </c>
    </row>
    <row r="80" spans="1:14" x14ac:dyDescent="0.25">
      <c r="A80" t="s">
        <v>288</v>
      </c>
      <c r="I80">
        <v>10</v>
      </c>
      <c r="J80">
        <v>3277.585</v>
      </c>
      <c r="N80" t="s">
        <v>238</v>
      </c>
    </row>
    <row r="81" spans="1:14" x14ac:dyDescent="0.25">
      <c r="A81" t="s">
        <v>289</v>
      </c>
      <c r="I81">
        <v>19</v>
      </c>
      <c r="J81">
        <v>2628.97</v>
      </c>
    </row>
    <row r="82" spans="1:14" x14ac:dyDescent="0.25">
      <c r="I82">
        <v>38</v>
      </c>
      <c r="J82">
        <v>2609.5859999999998</v>
      </c>
    </row>
    <row r="83" spans="1:14" x14ac:dyDescent="0.25">
      <c r="I83" s="19">
        <v>95</v>
      </c>
      <c r="J83" s="19">
        <v>2383.0039999999999</v>
      </c>
    </row>
    <row r="84" spans="1:14" x14ac:dyDescent="0.25">
      <c r="A84" t="s">
        <v>167</v>
      </c>
    </row>
    <row r="85" spans="1:14" x14ac:dyDescent="0.25">
      <c r="N85" t="s">
        <v>95</v>
      </c>
    </row>
    <row r="86" spans="1:14" x14ac:dyDescent="0.25">
      <c r="A86">
        <v>713.15300000000002</v>
      </c>
      <c r="N86" t="s">
        <v>96</v>
      </c>
    </row>
    <row r="87" spans="1:14" x14ac:dyDescent="0.25">
      <c r="A87">
        <v>690.87599999999998</v>
      </c>
      <c r="N87" t="s">
        <v>190</v>
      </c>
    </row>
    <row r="88" spans="1:14" x14ac:dyDescent="0.25">
      <c r="A88">
        <v>688.66200000000003</v>
      </c>
      <c r="N88" t="s">
        <v>191</v>
      </c>
    </row>
    <row r="89" spans="1:14" x14ac:dyDescent="0.25">
      <c r="N89" t="s">
        <v>98</v>
      </c>
    </row>
    <row r="90" spans="1:14" x14ac:dyDescent="0.25">
      <c r="N90" t="s">
        <v>283</v>
      </c>
    </row>
    <row r="91" spans="1:14" x14ac:dyDescent="0.25">
      <c r="A91" t="s">
        <v>167</v>
      </c>
      <c r="N91" t="s">
        <v>292</v>
      </c>
    </row>
    <row r="93" spans="1:14" x14ac:dyDescent="0.25">
      <c r="A93" s="44">
        <v>2092.6999999999998</v>
      </c>
    </row>
    <row r="95" spans="1:14" x14ac:dyDescent="0.25">
      <c r="A95" t="s">
        <v>261</v>
      </c>
      <c r="B95">
        <f>(J83-A93)*100/J83</f>
        <v>12.182270780913507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1AA6-9B8A-4700-9303-1C9F3EAD3DC7}">
  <dimension ref="A3:O50"/>
  <sheetViews>
    <sheetView topLeftCell="A25" workbookViewId="0">
      <selection activeCell="A6" sqref="A6:C12"/>
    </sheetView>
  </sheetViews>
  <sheetFormatPr defaultRowHeight="15" x14ac:dyDescent="0.25"/>
  <sheetData>
    <row r="3" spans="1:10" x14ac:dyDescent="0.25">
      <c r="A3" t="s">
        <v>252</v>
      </c>
    </row>
    <row r="6" spans="1:10" x14ac:dyDescent="0.25">
      <c r="A6" t="s">
        <v>253</v>
      </c>
      <c r="F6">
        <v>2</v>
      </c>
      <c r="G6">
        <v>9312.3169999999991</v>
      </c>
      <c r="J6" t="s">
        <v>262</v>
      </c>
    </row>
    <row r="7" spans="1:10" x14ac:dyDescent="0.25">
      <c r="A7" t="s">
        <v>254</v>
      </c>
      <c r="F7">
        <v>4</v>
      </c>
      <c r="G7">
        <v>2533.9319999999998</v>
      </c>
      <c r="J7" t="s">
        <v>263</v>
      </c>
    </row>
    <row r="8" spans="1:10" x14ac:dyDescent="0.25">
      <c r="A8" t="s">
        <v>255</v>
      </c>
      <c r="F8">
        <v>8</v>
      </c>
      <c r="G8">
        <v>1452.703</v>
      </c>
      <c r="J8" t="s">
        <v>264</v>
      </c>
    </row>
    <row r="9" spans="1:10" x14ac:dyDescent="0.25">
      <c r="A9" t="s">
        <v>238</v>
      </c>
      <c r="F9">
        <v>47</v>
      </c>
      <c r="G9">
        <v>1265.798</v>
      </c>
    </row>
    <row r="10" spans="1:10" x14ac:dyDescent="0.25">
      <c r="A10" t="s">
        <v>256</v>
      </c>
      <c r="F10">
        <v>94</v>
      </c>
      <c r="G10">
        <v>1135.2650000000001</v>
      </c>
    </row>
    <row r="11" spans="1:10" x14ac:dyDescent="0.25">
      <c r="A11" t="s">
        <v>257</v>
      </c>
      <c r="F11" s="19">
        <v>188</v>
      </c>
      <c r="G11" s="19">
        <v>1038.3150000000001</v>
      </c>
      <c r="J11" t="s">
        <v>167</v>
      </c>
    </row>
    <row r="13" spans="1:10" x14ac:dyDescent="0.25">
      <c r="J13">
        <v>300.71300000000002</v>
      </c>
    </row>
    <row r="14" spans="1:10" x14ac:dyDescent="0.25">
      <c r="J14">
        <v>300.84300000000002</v>
      </c>
    </row>
    <row r="15" spans="1:10" x14ac:dyDescent="0.25">
      <c r="J15">
        <v>298.92099999999999</v>
      </c>
    </row>
    <row r="18" spans="1:15" x14ac:dyDescent="0.25">
      <c r="J18" t="s">
        <v>167</v>
      </c>
    </row>
    <row r="20" spans="1:15" x14ac:dyDescent="0.25">
      <c r="J20">
        <v>900.47699999999998</v>
      </c>
    </row>
    <row r="21" spans="1:15" x14ac:dyDescent="0.25">
      <c r="I21" t="s">
        <v>261</v>
      </c>
      <c r="J21">
        <f>(G11-J20)*100/G11</f>
        <v>13.275162161771725</v>
      </c>
    </row>
    <row r="27" spans="1:15" x14ac:dyDescent="0.25">
      <c r="A27" t="s">
        <v>293</v>
      </c>
    </row>
    <row r="29" spans="1:15" x14ac:dyDescent="0.25">
      <c r="O29" t="s">
        <v>253</v>
      </c>
    </row>
    <row r="30" spans="1:15" x14ac:dyDescent="0.25">
      <c r="A30" t="s">
        <v>234</v>
      </c>
      <c r="I30">
        <v>2</v>
      </c>
      <c r="J30">
        <v>13818.848</v>
      </c>
      <c r="O30" t="s">
        <v>254</v>
      </c>
    </row>
    <row r="31" spans="1:15" x14ac:dyDescent="0.25">
      <c r="I31">
        <v>4</v>
      </c>
      <c r="J31">
        <v>5355.8320000000003</v>
      </c>
      <c r="O31" t="s">
        <v>255</v>
      </c>
    </row>
    <row r="32" spans="1:15" x14ac:dyDescent="0.25">
      <c r="A32" t="s">
        <v>294</v>
      </c>
      <c r="I32">
        <v>8</v>
      </c>
      <c r="J32">
        <v>3463.2449999999999</v>
      </c>
      <c r="O32" t="s">
        <v>238</v>
      </c>
    </row>
    <row r="33" spans="1:15" x14ac:dyDescent="0.25">
      <c r="A33" t="s">
        <v>295</v>
      </c>
      <c r="I33">
        <v>47</v>
      </c>
      <c r="J33">
        <v>3305.6219999999998</v>
      </c>
    </row>
    <row r="34" spans="1:15" x14ac:dyDescent="0.25">
      <c r="A34" t="s">
        <v>296</v>
      </c>
      <c r="I34">
        <v>94</v>
      </c>
      <c r="J34">
        <v>3119.7339999999999</v>
      </c>
    </row>
    <row r="35" spans="1:15" x14ac:dyDescent="0.25">
      <c r="I35" s="19">
        <v>188</v>
      </c>
      <c r="J35" s="19">
        <v>2967.0920000000001</v>
      </c>
    </row>
    <row r="37" spans="1:15" x14ac:dyDescent="0.25">
      <c r="A37" t="s">
        <v>167</v>
      </c>
    </row>
    <row r="38" spans="1:15" x14ac:dyDescent="0.25">
      <c r="O38" t="s">
        <v>95</v>
      </c>
    </row>
    <row r="39" spans="1:15" x14ac:dyDescent="0.25">
      <c r="A39">
        <v>906.97299999999996</v>
      </c>
      <c r="O39" t="s">
        <v>96</v>
      </c>
    </row>
    <row r="40" spans="1:15" x14ac:dyDescent="0.25">
      <c r="A40">
        <v>897.93499999999995</v>
      </c>
      <c r="O40" t="s">
        <v>190</v>
      </c>
    </row>
    <row r="41" spans="1:15" x14ac:dyDescent="0.25">
      <c r="A41">
        <v>908.76599999999996</v>
      </c>
      <c r="O41" t="s">
        <v>191</v>
      </c>
    </row>
    <row r="42" spans="1:15" x14ac:dyDescent="0.25">
      <c r="O42" t="s">
        <v>98</v>
      </c>
    </row>
    <row r="43" spans="1:15" x14ac:dyDescent="0.25">
      <c r="O43" t="s">
        <v>283</v>
      </c>
    </row>
    <row r="44" spans="1:15" x14ac:dyDescent="0.25">
      <c r="A44" t="s">
        <v>167</v>
      </c>
      <c r="O44" t="s">
        <v>292</v>
      </c>
    </row>
    <row r="46" spans="1:15" x14ac:dyDescent="0.25">
      <c r="A46" s="44">
        <v>2713.7</v>
      </c>
      <c r="O46" t="s">
        <v>297</v>
      </c>
    </row>
    <row r="47" spans="1:15" x14ac:dyDescent="0.25">
      <c r="A47" t="s">
        <v>261</v>
      </c>
      <c r="B47" s="44">
        <f>(J35-A46)*100/J35</f>
        <v>8.5400789729472582</v>
      </c>
    </row>
    <row r="48" spans="1:15" x14ac:dyDescent="0.25">
      <c r="O48" t="s">
        <v>298</v>
      </c>
    </row>
    <row r="50" spans="15:15" x14ac:dyDescent="0.25">
      <c r="O50" t="s">
        <v>68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741B-A2D0-4BE0-B308-12375EC52703}">
  <dimension ref="A1:F44"/>
  <sheetViews>
    <sheetView topLeftCell="B1" workbookViewId="0">
      <selection activeCell="V10" sqref="V10"/>
    </sheetView>
  </sheetViews>
  <sheetFormatPr defaultRowHeight="15.75" x14ac:dyDescent="0.25"/>
  <cols>
    <col min="1" max="1" width="18.85546875" style="46" customWidth="1"/>
    <col min="2" max="2" width="15.85546875" style="46" bestFit="1" customWidth="1"/>
    <col min="3" max="3" width="27.5703125" style="46" customWidth="1"/>
    <col min="4" max="16384" width="9.140625" style="46"/>
  </cols>
  <sheetData>
    <row r="1" spans="1:3" x14ac:dyDescent="0.25">
      <c r="A1" s="46" t="s">
        <v>311</v>
      </c>
      <c r="B1" s="46" t="s">
        <v>312</v>
      </c>
      <c r="C1" s="46" t="s">
        <v>313</v>
      </c>
    </row>
    <row r="3" spans="1:3" x14ac:dyDescent="0.25">
      <c r="A3" s="46" t="s">
        <v>311</v>
      </c>
      <c r="B3" s="46" t="s">
        <v>314</v>
      </c>
      <c r="C3" s="46" t="s">
        <v>318</v>
      </c>
    </row>
    <row r="4" spans="1:3" x14ac:dyDescent="0.25">
      <c r="A4" s="46" t="s">
        <v>315</v>
      </c>
      <c r="B4" s="47">
        <v>36.292000000000002</v>
      </c>
      <c r="C4" s="46">
        <v>31.297000000000001</v>
      </c>
    </row>
    <row r="5" spans="1:3" x14ac:dyDescent="0.25">
      <c r="A5" s="46" t="s">
        <v>316</v>
      </c>
      <c r="B5" s="47">
        <v>86.757999999999996</v>
      </c>
      <c r="C5" s="46">
        <v>70.763999999999996</v>
      </c>
    </row>
    <row r="6" spans="1:3" x14ac:dyDescent="0.25">
      <c r="A6" s="46" t="s">
        <v>317</v>
      </c>
      <c r="B6" s="47">
        <v>159.62700000000001</v>
      </c>
      <c r="C6" s="47">
        <v>135.55799999999999</v>
      </c>
    </row>
    <row r="9" spans="1:3" x14ac:dyDescent="0.25">
      <c r="A9" s="46" t="s">
        <v>311</v>
      </c>
      <c r="B9" s="46" t="s">
        <v>314</v>
      </c>
      <c r="C9" s="46" t="s">
        <v>318</v>
      </c>
    </row>
    <row r="10" spans="1:3" x14ac:dyDescent="0.25">
      <c r="A10" s="46" t="s">
        <v>315</v>
      </c>
      <c r="B10" s="47">
        <v>17.59</v>
      </c>
      <c r="C10" s="46">
        <v>16.440000000000001</v>
      </c>
    </row>
    <row r="11" spans="1:3" x14ac:dyDescent="0.25">
      <c r="A11" s="46" t="s">
        <v>316</v>
      </c>
      <c r="B11" s="47">
        <v>12.92</v>
      </c>
      <c r="C11" s="46">
        <v>13.03</v>
      </c>
    </row>
    <row r="12" spans="1:3" x14ac:dyDescent="0.25">
      <c r="A12" s="46" t="s">
        <v>317</v>
      </c>
      <c r="B12" s="47">
        <v>14.55</v>
      </c>
      <c r="C12" s="47">
        <v>14.19</v>
      </c>
    </row>
    <row r="21" spans="1:6" x14ac:dyDescent="0.25">
      <c r="C21" s="46">
        <f>AVERAGE(17.59,12.92,14.55)</f>
        <v>15.020000000000001</v>
      </c>
    </row>
    <row r="22" spans="1:6" x14ac:dyDescent="0.25">
      <c r="C22" s="46">
        <f>AVERAGE(16.44,13.03,14.19)</f>
        <v>14.553333333333333</v>
      </c>
    </row>
    <row r="24" spans="1:6" x14ac:dyDescent="0.25">
      <c r="C24" s="46">
        <f>AVERAGE(16.78,13.79,16.48)</f>
        <v>15.683333333333332</v>
      </c>
    </row>
    <row r="25" spans="1:6" x14ac:dyDescent="0.25">
      <c r="C25" s="46">
        <f>AVERAGE(15.27,15.39,15.99)</f>
        <v>15.549999999999999</v>
      </c>
    </row>
    <row r="30" spans="1:6" x14ac:dyDescent="0.25">
      <c r="A30" s="45"/>
      <c r="B30" s="45"/>
      <c r="C30" s="45"/>
      <c r="D30" s="45"/>
      <c r="E30" s="45"/>
      <c r="F30" s="45"/>
    </row>
    <row r="31" spans="1:6" x14ac:dyDescent="0.25">
      <c r="A31" s="45"/>
      <c r="B31" s="45"/>
      <c r="C31" s="45"/>
      <c r="D31" s="45"/>
      <c r="E31" s="45"/>
      <c r="F31" s="45"/>
    </row>
    <row r="32" spans="1:6" x14ac:dyDescent="0.25">
      <c r="A32" s="45"/>
      <c r="B32" s="45"/>
      <c r="C32" s="45"/>
      <c r="D32" s="45"/>
      <c r="E32" s="45"/>
      <c r="F32" s="45"/>
    </row>
    <row r="33" spans="1:6" x14ac:dyDescent="0.25">
      <c r="A33" s="45"/>
      <c r="B33" s="45"/>
      <c r="C33" s="45"/>
      <c r="D33" s="45"/>
      <c r="E33" s="45"/>
      <c r="F33" s="45"/>
    </row>
    <row r="34" spans="1:6" x14ac:dyDescent="0.25">
      <c r="A34" s="45"/>
      <c r="B34" s="45"/>
      <c r="C34" s="45"/>
      <c r="D34" s="45"/>
      <c r="E34" s="45"/>
      <c r="F34" s="45"/>
    </row>
    <row r="35" spans="1:6" x14ac:dyDescent="0.25">
      <c r="A35" s="45"/>
      <c r="B35" s="45"/>
      <c r="C35" s="45"/>
      <c r="D35" s="45"/>
      <c r="E35" s="45"/>
      <c r="F35" s="45"/>
    </row>
    <row r="36" spans="1:6" x14ac:dyDescent="0.25">
      <c r="A36" s="45"/>
      <c r="B36" s="45"/>
      <c r="C36" s="45"/>
      <c r="D36" s="45"/>
      <c r="E36" s="45"/>
      <c r="F36" s="45"/>
    </row>
    <row r="37" spans="1:6" x14ac:dyDescent="0.25">
      <c r="A37" s="45"/>
      <c r="B37" s="45"/>
      <c r="C37" s="45"/>
      <c r="D37" s="45"/>
      <c r="E37" s="45"/>
      <c r="F37" s="45"/>
    </row>
    <row r="38" spans="1:6" x14ac:dyDescent="0.25">
      <c r="A38" s="45"/>
      <c r="B38" s="45"/>
      <c r="C38" s="45"/>
      <c r="D38" s="45"/>
      <c r="E38" s="45"/>
      <c r="F38" s="45"/>
    </row>
    <row r="39" spans="1:6" x14ac:dyDescent="0.25">
      <c r="A39" s="45"/>
      <c r="B39" s="45"/>
      <c r="C39" s="45"/>
      <c r="D39" s="45"/>
      <c r="E39" s="45"/>
      <c r="F39" s="45"/>
    </row>
    <row r="40" spans="1:6" x14ac:dyDescent="0.25">
      <c r="A40" s="45"/>
      <c r="B40" s="45"/>
      <c r="C40" s="45"/>
      <c r="D40" s="45"/>
      <c r="E40" s="45"/>
      <c r="F40" s="45"/>
    </row>
    <row r="41" spans="1:6" x14ac:dyDescent="0.25">
      <c r="A41" s="45"/>
      <c r="B41" s="45"/>
      <c r="C41" s="45"/>
      <c r="D41" s="45"/>
      <c r="E41" s="45"/>
      <c r="F41" s="45"/>
    </row>
    <row r="42" spans="1:6" x14ac:dyDescent="0.25">
      <c r="A42" s="45"/>
      <c r="B42" s="45"/>
      <c r="C42" s="45"/>
      <c r="D42" s="45"/>
      <c r="E42" s="45"/>
      <c r="F42" s="45"/>
    </row>
    <row r="43" spans="1:6" x14ac:dyDescent="0.25">
      <c r="A43" s="45"/>
      <c r="B43" s="45"/>
      <c r="C43" s="45"/>
      <c r="D43" s="45"/>
      <c r="E43" s="45"/>
      <c r="F43" s="45"/>
    </row>
    <row r="44" spans="1:6" x14ac:dyDescent="0.25">
      <c r="A44" s="45"/>
      <c r="B44" s="45"/>
      <c r="C44" s="45"/>
      <c r="D44" s="45"/>
      <c r="E44" s="45"/>
      <c r="F44" s="4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735-8B63-4978-8912-737E313AC8A4}">
  <dimension ref="A2:N20"/>
  <sheetViews>
    <sheetView workbookViewId="0">
      <selection activeCell="F16" sqref="F16"/>
    </sheetView>
  </sheetViews>
  <sheetFormatPr defaultRowHeight="15" x14ac:dyDescent="0.25"/>
  <sheetData>
    <row r="2" spans="1:14" x14ac:dyDescent="0.25">
      <c r="H2" t="s">
        <v>352</v>
      </c>
    </row>
    <row r="3" spans="1:14" x14ac:dyDescent="0.25">
      <c r="H3" t="s">
        <v>353</v>
      </c>
      <c r="N3" t="s">
        <v>355</v>
      </c>
    </row>
    <row r="4" spans="1:14" x14ac:dyDescent="0.25">
      <c r="H4" t="s">
        <v>354</v>
      </c>
      <c r="N4" t="s">
        <v>356</v>
      </c>
    </row>
    <row r="5" spans="1:14" x14ac:dyDescent="0.25">
      <c r="A5">
        <v>2</v>
      </c>
      <c r="B5">
        <v>284.73</v>
      </c>
      <c r="H5" t="s">
        <v>167</v>
      </c>
      <c r="N5" t="s">
        <v>357</v>
      </c>
    </row>
    <row r="6" spans="1:14" x14ac:dyDescent="0.25">
      <c r="A6">
        <v>4</v>
      </c>
      <c r="B6">
        <v>295.411</v>
      </c>
      <c r="H6">
        <v>84.102000000000004</v>
      </c>
      <c r="N6" t="s">
        <v>358</v>
      </c>
    </row>
    <row r="7" spans="1:14" x14ac:dyDescent="0.25">
      <c r="A7">
        <v>8</v>
      </c>
      <c r="B7">
        <v>343.84</v>
      </c>
      <c r="E7" t="s">
        <v>339</v>
      </c>
      <c r="H7">
        <v>82.531000000000006</v>
      </c>
    </row>
    <row r="8" spans="1:14" x14ac:dyDescent="0.25">
      <c r="A8">
        <v>11</v>
      </c>
      <c r="B8">
        <v>316.76100000000002</v>
      </c>
      <c r="H8">
        <v>83.373999999999995</v>
      </c>
    </row>
    <row r="9" spans="1:14" x14ac:dyDescent="0.25">
      <c r="A9">
        <v>16</v>
      </c>
      <c r="B9">
        <v>322.12599999999998</v>
      </c>
      <c r="H9" t="s">
        <v>167</v>
      </c>
      <c r="J9">
        <v>250.00700000000001</v>
      </c>
    </row>
    <row r="10" spans="1:14" x14ac:dyDescent="0.25">
      <c r="A10">
        <v>22</v>
      </c>
      <c r="B10">
        <v>330.45499999999998</v>
      </c>
      <c r="I10" t="s">
        <v>351</v>
      </c>
      <c r="J10">
        <f>(B5-J9)*100/B5</f>
        <v>12.19506198855056</v>
      </c>
    </row>
    <row r="11" spans="1:14" x14ac:dyDescent="0.25">
      <c r="A11">
        <v>44</v>
      </c>
      <c r="B11">
        <v>336.82400000000001</v>
      </c>
    </row>
    <row r="12" spans="1:14" x14ac:dyDescent="0.25">
      <c r="A12">
        <v>88</v>
      </c>
      <c r="B12">
        <v>348.56900000000002</v>
      </c>
    </row>
    <row r="20" spans="2:2" x14ac:dyDescent="0.25">
      <c r="B20">
        <v>264.19959999999998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334A-42A7-40AC-AC00-5170F336EA37}">
  <dimension ref="A1:N70"/>
  <sheetViews>
    <sheetView tabSelected="1" workbookViewId="0">
      <selection activeCell="T12" sqref="T12"/>
    </sheetView>
  </sheetViews>
  <sheetFormatPr defaultRowHeight="15" x14ac:dyDescent="0.25"/>
  <sheetData>
    <row r="1" spans="1:14" x14ac:dyDescent="0.25">
      <c r="A1">
        <v>2</v>
      </c>
      <c r="B1">
        <v>49.36</v>
      </c>
      <c r="E1" t="s">
        <v>319</v>
      </c>
    </row>
    <row r="2" spans="1:14" x14ac:dyDescent="0.25">
      <c r="A2">
        <v>4</v>
      </c>
      <c r="B2">
        <v>54.664000000000001</v>
      </c>
      <c r="E2" t="s">
        <v>320</v>
      </c>
    </row>
    <row r="3" spans="1:14" x14ac:dyDescent="0.25">
      <c r="A3">
        <v>8</v>
      </c>
      <c r="B3">
        <v>52.238999999999997</v>
      </c>
      <c r="E3" t="s">
        <v>321</v>
      </c>
      <c r="K3" t="s">
        <v>322</v>
      </c>
      <c r="N3" t="s">
        <v>323</v>
      </c>
    </row>
    <row r="4" spans="1:14" x14ac:dyDescent="0.25">
      <c r="A4">
        <v>13</v>
      </c>
      <c r="B4">
        <v>54.953000000000003</v>
      </c>
      <c r="E4" t="s">
        <v>167</v>
      </c>
      <c r="N4" t="s">
        <v>324</v>
      </c>
    </row>
    <row r="5" spans="1:14" x14ac:dyDescent="0.25">
      <c r="A5">
        <v>15</v>
      </c>
      <c r="B5">
        <v>55.86</v>
      </c>
      <c r="E5">
        <v>12.898999999999999</v>
      </c>
      <c r="N5" t="s">
        <v>189</v>
      </c>
    </row>
    <row r="6" spans="1:14" x14ac:dyDescent="0.25">
      <c r="A6">
        <v>25</v>
      </c>
      <c r="B6">
        <v>60.645000000000003</v>
      </c>
      <c r="E6">
        <v>12.391</v>
      </c>
      <c r="N6" t="s">
        <v>193</v>
      </c>
    </row>
    <row r="7" spans="1:14" x14ac:dyDescent="0.25">
      <c r="A7">
        <v>34</v>
      </c>
      <c r="B7">
        <v>60.826999999999998</v>
      </c>
      <c r="E7">
        <v>12.192</v>
      </c>
      <c r="N7" t="s">
        <v>60</v>
      </c>
    </row>
    <row r="8" spans="1:14" x14ac:dyDescent="0.25">
      <c r="A8">
        <v>50</v>
      </c>
      <c r="B8">
        <v>59.13</v>
      </c>
      <c r="E8" t="s">
        <v>167</v>
      </c>
    </row>
    <row r="9" spans="1:14" x14ac:dyDescent="0.25">
      <c r="E9">
        <v>37.481999999999999</v>
      </c>
    </row>
    <row r="10" spans="1:14" x14ac:dyDescent="0.25">
      <c r="D10" t="s">
        <v>325</v>
      </c>
      <c r="E10" s="49">
        <f>(B1-E9)*100/B1</f>
        <v>24.064019448946514</v>
      </c>
    </row>
    <row r="14" spans="1:14" x14ac:dyDescent="0.25">
      <c r="A14" s="48">
        <v>2</v>
      </c>
      <c r="B14">
        <v>91.438000000000002</v>
      </c>
      <c r="D14" t="s">
        <v>326</v>
      </c>
    </row>
    <row r="15" spans="1:14" x14ac:dyDescent="0.25">
      <c r="A15" s="48">
        <v>4</v>
      </c>
      <c r="B15">
        <v>107.048</v>
      </c>
      <c r="D15" t="s">
        <v>327</v>
      </c>
      <c r="N15" t="s">
        <v>323</v>
      </c>
    </row>
    <row r="16" spans="1:14" x14ac:dyDescent="0.25">
      <c r="A16" s="48">
        <v>8</v>
      </c>
      <c r="B16">
        <v>105.56100000000001</v>
      </c>
      <c r="D16" t="s">
        <v>328</v>
      </c>
      <c r="N16" t="s">
        <v>329</v>
      </c>
    </row>
    <row r="17" spans="1:14" x14ac:dyDescent="0.25">
      <c r="A17" s="48">
        <v>13</v>
      </c>
      <c r="B17">
        <v>109.946</v>
      </c>
      <c r="D17" t="s">
        <v>167</v>
      </c>
      <c r="J17" t="s">
        <v>10</v>
      </c>
      <c r="N17" t="s">
        <v>330</v>
      </c>
    </row>
    <row r="18" spans="1:14" x14ac:dyDescent="0.25">
      <c r="A18" s="48">
        <v>15</v>
      </c>
      <c r="B18">
        <v>111.321</v>
      </c>
      <c r="D18">
        <v>28.626999999999999</v>
      </c>
      <c r="N18" t="s">
        <v>193</v>
      </c>
    </row>
    <row r="19" spans="1:14" x14ac:dyDescent="0.25">
      <c r="A19" s="48">
        <v>25</v>
      </c>
      <c r="B19">
        <v>117.869</v>
      </c>
      <c r="D19">
        <v>27.326000000000001</v>
      </c>
    </row>
    <row r="20" spans="1:14" x14ac:dyDescent="0.25">
      <c r="A20" s="48">
        <v>34</v>
      </c>
      <c r="B20">
        <v>119.44199999999999</v>
      </c>
      <c r="D20">
        <v>26.893999999999998</v>
      </c>
      <c r="M20" t="s">
        <v>331</v>
      </c>
    </row>
    <row r="21" spans="1:14" x14ac:dyDescent="0.25">
      <c r="A21" s="48">
        <v>50</v>
      </c>
      <c r="B21">
        <v>119.746</v>
      </c>
      <c r="D21" t="s">
        <v>167</v>
      </c>
    </row>
    <row r="22" spans="1:14" x14ac:dyDescent="0.25">
      <c r="D22">
        <v>82.846999999999994</v>
      </c>
    </row>
    <row r="23" spans="1:14" x14ac:dyDescent="0.25">
      <c r="C23" t="s">
        <v>261</v>
      </c>
      <c r="D23">
        <f>(B14-D22)*100/B14</f>
        <v>9.3954373455237512</v>
      </c>
    </row>
    <row r="25" spans="1:14" s="48" customFormat="1" x14ac:dyDescent="0.25"/>
    <row r="26" spans="1:14" s="48" customFormat="1" x14ac:dyDescent="0.25">
      <c r="A26" s="48">
        <v>2</v>
      </c>
    </row>
    <row r="27" spans="1:14" s="48" customFormat="1" x14ac:dyDescent="0.25">
      <c r="G27" s="48" t="s">
        <v>373</v>
      </c>
    </row>
    <row r="28" spans="1:14" s="48" customFormat="1" x14ac:dyDescent="0.25">
      <c r="G28" s="48" t="s">
        <v>374</v>
      </c>
    </row>
    <row r="29" spans="1:14" s="48" customFormat="1" x14ac:dyDescent="0.25">
      <c r="D29" s="49">
        <v>102.1</v>
      </c>
      <c r="G29" s="48" t="s">
        <v>375</v>
      </c>
      <c r="K29" s="48" t="s">
        <v>360</v>
      </c>
    </row>
    <row r="30" spans="1:14" s="48" customFormat="1" x14ac:dyDescent="0.25">
      <c r="C30" s="48" t="s">
        <v>261</v>
      </c>
      <c r="D30" s="48">
        <f>(D29-G35)*100/D29</f>
        <v>14.702252693437801</v>
      </c>
      <c r="G30" s="48" t="s">
        <v>167</v>
      </c>
    </row>
    <row r="31" spans="1:14" s="48" customFormat="1" x14ac:dyDescent="0.25">
      <c r="G31" s="48">
        <v>29.916</v>
      </c>
    </row>
    <row r="32" spans="1:14" s="48" customFormat="1" x14ac:dyDescent="0.25">
      <c r="G32" s="48">
        <v>28.734000000000002</v>
      </c>
    </row>
    <row r="33" spans="1:14" s="48" customFormat="1" x14ac:dyDescent="0.25">
      <c r="G33" s="48">
        <v>28.439</v>
      </c>
    </row>
    <row r="34" spans="1:14" s="48" customFormat="1" x14ac:dyDescent="0.25">
      <c r="G34" s="48" t="s">
        <v>167</v>
      </c>
    </row>
    <row r="35" spans="1:14" s="48" customFormat="1" x14ac:dyDescent="0.25">
      <c r="G35" s="48">
        <v>87.088999999999999</v>
      </c>
    </row>
    <row r="36" spans="1:14" x14ac:dyDescent="0.25">
      <c r="F36" s="48"/>
      <c r="G36" s="48"/>
      <c r="H36" s="48"/>
      <c r="I36" s="48"/>
      <c r="J36" s="48"/>
    </row>
    <row r="41" spans="1:14" x14ac:dyDescent="0.25">
      <c r="A41">
        <v>2</v>
      </c>
      <c r="B41">
        <v>219.52799999999999</v>
      </c>
      <c r="E41" t="s">
        <v>332</v>
      </c>
    </row>
    <row r="42" spans="1:14" x14ac:dyDescent="0.25">
      <c r="A42">
        <v>4</v>
      </c>
      <c r="B42">
        <v>258.17099999999999</v>
      </c>
      <c r="E42" t="s">
        <v>333</v>
      </c>
      <c r="N42" t="s">
        <v>323</v>
      </c>
    </row>
    <row r="43" spans="1:14" x14ac:dyDescent="0.25">
      <c r="A43">
        <v>8</v>
      </c>
      <c r="B43">
        <v>265.41699999999997</v>
      </c>
      <c r="E43" t="s">
        <v>334</v>
      </c>
      <c r="N43" t="s">
        <v>335</v>
      </c>
    </row>
    <row r="44" spans="1:14" x14ac:dyDescent="0.25">
      <c r="A44">
        <v>13</v>
      </c>
      <c r="B44">
        <v>270.91800000000001</v>
      </c>
      <c r="E44" t="s">
        <v>167</v>
      </c>
      <c r="J44" t="s">
        <v>338</v>
      </c>
      <c r="N44" t="s">
        <v>336</v>
      </c>
    </row>
    <row r="45" spans="1:14" x14ac:dyDescent="0.25">
      <c r="A45">
        <v>15</v>
      </c>
      <c r="B45">
        <v>273.76900000000001</v>
      </c>
      <c r="E45">
        <v>69.093999999999994</v>
      </c>
      <c r="N45" t="s">
        <v>193</v>
      </c>
    </row>
    <row r="46" spans="1:14" x14ac:dyDescent="0.25">
      <c r="A46">
        <v>25</v>
      </c>
      <c r="B46">
        <v>283.50900000000001</v>
      </c>
      <c r="E46">
        <v>69.087000000000003</v>
      </c>
    </row>
    <row r="47" spans="1:14" x14ac:dyDescent="0.25">
      <c r="A47">
        <v>34</v>
      </c>
      <c r="B47">
        <v>288.48</v>
      </c>
      <c r="E47">
        <v>68.218000000000004</v>
      </c>
      <c r="M47" t="s">
        <v>337</v>
      </c>
    </row>
    <row r="48" spans="1:14" x14ac:dyDescent="0.25">
      <c r="A48">
        <v>50</v>
      </c>
      <c r="B48">
        <v>296.25200000000001</v>
      </c>
      <c r="E48" t="s">
        <v>167</v>
      </c>
    </row>
    <row r="49" spans="1:11" x14ac:dyDescent="0.25">
      <c r="E49">
        <v>206.399</v>
      </c>
    </row>
    <row r="50" spans="1:11" x14ac:dyDescent="0.25">
      <c r="D50" t="s">
        <v>261</v>
      </c>
      <c r="E50">
        <f>(B41-E49)*100/B41</f>
        <v>5.9805582886920998</v>
      </c>
    </row>
    <row r="55" spans="1:11" x14ac:dyDescent="0.25">
      <c r="B55">
        <v>244.05279999999999</v>
      </c>
    </row>
    <row r="56" spans="1:11" x14ac:dyDescent="0.25">
      <c r="A56" s="48"/>
      <c r="B56">
        <v>260.02800000000002</v>
      </c>
      <c r="F56" t="s">
        <v>376</v>
      </c>
    </row>
    <row r="57" spans="1:11" x14ac:dyDescent="0.25">
      <c r="B57">
        <v>264.072</v>
      </c>
      <c r="F57" t="s">
        <v>377</v>
      </c>
    </row>
    <row r="58" spans="1:11" x14ac:dyDescent="0.25">
      <c r="B58">
        <v>271.65899999999999</v>
      </c>
      <c r="F58" t="s">
        <v>378</v>
      </c>
    </row>
    <row r="59" spans="1:11" x14ac:dyDescent="0.25">
      <c r="B59">
        <v>273.25299999999999</v>
      </c>
      <c r="F59" t="s">
        <v>167</v>
      </c>
    </row>
    <row r="60" spans="1:11" x14ac:dyDescent="0.25">
      <c r="B60">
        <v>285.94</v>
      </c>
      <c r="F60">
        <v>72.311000000000007</v>
      </c>
      <c r="K60" t="s">
        <v>323</v>
      </c>
    </row>
    <row r="61" spans="1:11" x14ac:dyDescent="0.25">
      <c r="B61">
        <v>289.06099999999998</v>
      </c>
      <c r="F61">
        <v>71.875</v>
      </c>
      <c r="K61" t="s">
        <v>379</v>
      </c>
    </row>
    <row r="62" spans="1:11" x14ac:dyDescent="0.25">
      <c r="B62">
        <v>296.47199999999998</v>
      </c>
      <c r="F62">
        <v>71.709000000000003</v>
      </c>
      <c r="K62" t="s">
        <v>336</v>
      </c>
    </row>
    <row r="63" spans="1:11" x14ac:dyDescent="0.25">
      <c r="F63" t="s">
        <v>167</v>
      </c>
      <c r="I63" t="s">
        <v>339</v>
      </c>
      <c r="K63" t="s">
        <v>193</v>
      </c>
    </row>
    <row r="64" spans="1:11" x14ac:dyDescent="0.25">
      <c r="F64">
        <v>215.89500000000001</v>
      </c>
    </row>
    <row r="67" spans="1:6" x14ac:dyDescent="0.25">
      <c r="E67" t="s">
        <v>261</v>
      </c>
      <c r="F67">
        <f>(B55-F64)*100/B55</f>
        <v>11.537585309408447</v>
      </c>
    </row>
    <row r="70" spans="1:6" x14ac:dyDescent="0.25">
      <c r="A70" s="4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8047-E47A-4F44-85A0-9D32A83E9B92}">
  <dimension ref="A6:K52"/>
  <sheetViews>
    <sheetView topLeftCell="A13" workbookViewId="0">
      <selection activeCell="F50" sqref="F50"/>
    </sheetView>
  </sheetViews>
  <sheetFormatPr defaultRowHeight="15" x14ac:dyDescent="0.25"/>
  <sheetData>
    <row r="6" spans="1:11" x14ac:dyDescent="0.25">
      <c r="A6" t="s">
        <v>362</v>
      </c>
    </row>
    <row r="7" spans="1:11" x14ac:dyDescent="0.25">
      <c r="A7" t="s">
        <v>363</v>
      </c>
    </row>
    <row r="8" spans="1:11" x14ac:dyDescent="0.25">
      <c r="A8" t="s">
        <v>364</v>
      </c>
      <c r="E8" t="s">
        <v>360</v>
      </c>
    </row>
    <row r="9" spans="1:11" x14ac:dyDescent="0.25">
      <c r="A9" t="s">
        <v>345</v>
      </c>
    </row>
    <row r="11" spans="1:11" x14ac:dyDescent="0.25">
      <c r="A11" t="s">
        <v>365</v>
      </c>
    </row>
    <row r="15" spans="1:11" x14ac:dyDescent="0.25">
      <c r="A15">
        <v>2</v>
      </c>
      <c r="B15">
        <v>175.536</v>
      </c>
      <c r="E15" t="s">
        <v>366</v>
      </c>
      <c r="K15" t="s">
        <v>362</v>
      </c>
    </row>
    <row r="16" spans="1:11" x14ac:dyDescent="0.25">
      <c r="A16">
        <v>4</v>
      </c>
      <c r="B16">
        <v>161.37299999999999</v>
      </c>
      <c r="E16" t="s">
        <v>367</v>
      </c>
      <c r="K16" t="s">
        <v>369</v>
      </c>
    </row>
    <row r="17" spans="1:11" x14ac:dyDescent="0.25">
      <c r="A17">
        <v>6</v>
      </c>
      <c r="B17">
        <v>75.164000000000001</v>
      </c>
      <c r="E17" t="s">
        <v>368</v>
      </c>
      <c r="K17" t="s">
        <v>359</v>
      </c>
    </row>
    <row r="18" spans="1:11" x14ac:dyDescent="0.25">
      <c r="A18">
        <v>8</v>
      </c>
      <c r="B18">
        <v>66.174000000000007</v>
      </c>
      <c r="E18" t="s">
        <v>167</v>
      </c>
      <c r="K18" t="s">
        <v>345</v>
      </c>
    </row>
    <row r="19" spans="1:11" x14ac:dyDescent="0.25">
      <c r="A19">
        <v>11</v>
      </c>
      <c r="B19">
        <v>52.796999999999997</v>
      </c>
      <c r="E19">
        <v>17.370999999999999</v>
      </c>
      <c r="I19" t="s">
        <v>361</v>
      </c>
    </row>
    <row r="20" spans="1:11" x14ac:dyDescent="0.25">
      <c r="A20">
        <v>12</v>
      </c>
      <c r="B20">
        <v>54.987000000000002</v>
      </c>
      <c r="E20">
        <v>17.234000000000002</v>
      </c>
    </row>
    <row r="21" spans="1:11" x14ac:dyDescent="0.25">
      <c r="A21" s="49">
        <v>16</v>
      </c>
      <c r="B21" s="49">
        <v>51.816000000000003</v>
      </c>
      <c r="E21">
        <v>16.811</v>
      </c>
    </row>
    <row r="22" spans="1:11" x14ac:dyDescent="0.25">
      <c r="A22">
        <v>22</v>
      </c>
      <c r="B22">
        <v>53.82</v>
      </c>
      <c r="E22" t="s">
        <v>167</v>
      </c>
    </row>
    <row r="23" spans="1:11" x14ac:dyDescent="0.25">
      <c r="A23">
        <v>24</v>
      </c>
      <c r="B23">
        <v>53.487000000000002</v>
      </c>
      <c r="E23">
        <v>51.415999999999997</v>
      </c>
      <c r="J23" t="s">
        <v>60</v>
      </c>
    </row>
    <row r="24" spans="1:11" x14ac:dyDescent="0.25">
      <c r="A24">
        <v>33</v>
      </c>
      <c r="B24">
        <v>52.027999999999999</v>
      </c>
    </row>
    <row r="25" spans="1:11" x14ac:dyDescent="0.25">
      <c r="A25">
        <v>44</v>
      </c>
      <c r="B25">
        <v>53.825000000000003</v>
      </c>
    </row>
    <row r="26" spans="1:11" x14ac:dyDescent="0.25">
      <c r="A26">
        <v>48</v>
      </c>
      <c r="B26">
        <v>52.817999999999998</v>
      </c>
    </row>
    <row r="27" spans="1:11" x14ac:dyDescent="0.25">
      <c r="A27">
        <v>66</v>
      </c>
      <c r="B27">
        <v>53.65</v>
      </c>
    </row>
    <row r="28" spans="1:11" x14ac:dyDescent="0.25">
      <c r="A28">
        <v>88</v>
      </c>
      <c r="B28">
        <v>55.875</v>
      </c>
    </row>
    <row r="29" spans="1:11" x14ac:dyDescent="0.25">
      <c r="A29">
        <v>132</v>
      </c>
      <c r="B29">
        <v>59.063000000000002</v>
      </c>
    </row>
    <row r="30" spans="1:11" x14ac:dyDescent="0.25">
      <c r="A30">
        <v>176</v>
      </c>
      <c r="B30">
        <v>60.92</v>
      </c>
    </row>
    <row r="31" spans="1:11" x14ac:dyDescent="0.25">
      <c r="A31">
        <v>264</v>
      </c>
      <c r="B31">
        <v>65.685000000000002</v>
      </c>
    </row>
    <row r="33" spans="1:6" x14ac:dyDescent="0.25">
      <c r="B33">
        <f>MIN(B15:B31)</f>
        <v>51.816000000000003</v>
      </c>
    </row>
    <row r="39" spans="1:6" x14ac:dyDescent="0.25">
      <c r="A39">
        <v>4</v>
      </c>
      <c r="B39">
        <v>145.54300000000001</v>
      </c>
    </row>
    <row r="40" spans="1:6" x14ac:dyDescent="0.25">
      <c r="A40">
        <v>5</v>
      </c>
      <c r="B40">
        <v>51.384999999999998</v>
      </c>
      <c r="F40" t="s">
        <v>370</v>
      </c>
    </row>
    <row r="41" spans="1:6" x14ac:dyDescent="0.25">
      <c r="A41">
        <v>8</v>
      </c>
      <c r="B41">
        <v>77.677999999999997</v>
      </c>
      <c r="F41" t="s">
        <v>371</v>
      </c>
    </row>
    <row r="42" spans="1:6" x14ac:dyDescent="0.25">
      <c r="A42">
        <v>10</v>
      </c>
      <c r="B42">
        <v>56.134999999999998</v>
      </c>
      <c r="F42" t="s">
        <v>372</v>
      </c>
    </row>
    <row r="43" spans="1:6" x14ac:dyDescent="0.25">
      <c r="A43">
        <v>16</v>
      </c>
      <c r="B43">
        <v>40.118000000000002</v>
      </c>
      <c r="F43" t="s">
        <v>167</v>
      </c>
    </row>
    <row r="44" spans="1:6" x14ac:dyDescent="0.25">
      <c r="A44">
        <v>20</v>
      </c>
      <c r="B44">
        <v>39.685000000000002</v>
      </c>
      <c r="F44">
        <v>11.866</v>
      </c>
    </row>
    <row r="45" spans="1:6" x14ac:dyDescent="0.25">
      <c r="A45">
        <v>32</v>
      </c>
      <c r="B45">
        <v>37.450000000000003</v>
      </c>
      <c r="F45">
        <v>11.48</v>
      </c>
    </row>
    <row r="46" spans="1:6" x14ac:dyDescent="0.25">
      <c r="A46">
        <v>40</v>
      </c>
      <c r="B46">
        <v>36.625999999999998</v>
      </c>
      <c r="F46">
        <v>11.244</v>
      </c>
    </row>
    <row r="47" spans="1:6" x14ac:dyDescent="0.25">
      <c r="A47">
        <v>64</v>
      </c>
      <c r="B47" s="49">
        <v>36.26</v>
      </c>
      <c r="F47" t="s">
        <v>167</v>
      </c>
    </row>
    <row r="48" spans="1:6" x14ac:dyDescent="0.25">
      <c r="A48">
        <v>80</v>
      </c>
      <c r="B48" s="50">
        <v>38.49</v>
      </c>
      <c r="F48">
        <v>34.590000000000003</v>
      </c>
    </row>
    <row r="49" spans="1:6" x14ac:dyDescent="0.25">
      <c r="A49">
        <v>160</v>
      </c>
      <c r="B49">
        <v>39.423000000000002</v>
      </c>
      <c r="E49" t="s">
        <v>261</v>
      </c>
      <c r="F49">
        <f>(B47-F48)*100/B47</f>
        <v>4.6056260341974484</v>
      </c>
    </row>
    <row r="50" spans="1:6" x14ac:dyDescent="0.25">
      <c r="B50">
        <v>44.448</v>
      </c>
    </row>
    <row r="52" spans="1:6" x14ac:dyDescent="0.25">
      <c r="B52" s="48">
        <f>MIN(B34:B50)</f>
        <v>36.26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workbookViewId="0">
      <selection activeCell="C21" sqref="C21"/>
    </sheetView>
  </sheetViews>
  <sheetFormatPr defaultRowHeight="15" x14ac:dyDescent="0.25"/>
  <cols>
    <col min="1" max="1" width="35.42578125" customWidth="1"/>
    <col min="2" max="3" width="29.5703125" customWidth="1"/>
    <col min="4" max="4" width="11.140625" customWidth="1"/>
    <col min="7" max="7" width="13.42578125" customWidth="1"/>
    <col min="9" max="9" width="10.140625" bestFit="1" customWidth="1"/>
    <col min="11" max="11" width="24.7109375" customWidth="1"/>
    <col min="12" max="12" width="11.85546875" customWidth="1"/>
    <col min="14" max="14" width="13" customWidth="1"/>
    <col min="19" max="19" width="12" customWidth="1"/>
    <col min="26" max="26" width="12.42578125" customWidth="1"/>
  </cols>
  <sheetData>
    <row r="1" spans="1:24" x14ac:dyDescent="0.25">
      <c r="C1" s="1" t="s">
        <v>10</v>
      </c>
      <c r="E1" t="s">
        <v>28</v>
      </c>
    </row>
    <row r="2" spans="1:24" ht="15.75" thickBot="1" x14ac:dyDescent="0.3">
      <c r="A2" t="s">
        <v>14</v>
      </c>
      <c r="B2">
        <v>2</v>
      </c>
      <c r="C2">
        <v>75.046999999999997</v>
      </c>
      <c r="D2">
        <v>74.462000000000003</v>
      </c>
      <c r="E2">
        <f t="shared" ref="E2:E7" si="0" xml:space="preserve"> AVERAGE(C2,D2)</f>
        <v>74.754500000000007</v>
      </c>
      <c r="G2" t="s">
        <v>27</v>
      </c>
    </row>
    <row r="3" spans="1:24" ht="15.75" x14ac:dyDescent="0.25">
      <c r="A3" t="s">
        <v>0</v>
      </c>
      <c r="B3">
        <v>4</v>
      </c>
      <c r="C3">
        <v>74.423000000000002</v>
      </c>
      <c r="D3">
        <v>71.94</v>
      </c>
      <c r="E3">
        <f t="shared" si="0"/>
        <v>73.1815</v>
      </c>
      <c r="H3" t="s">
        <v>2</v>
      </c>
      <c r="I3" t="s">
        <v>3</v>
      </c>
      <c r="J3" t="s">
        <v>4</v>
      </c>
      <c r="K3" t="s">
        <v>8</v>
      </c>
      <c r="L3" t="s">
        <v>9</v>
      </c>
      <c r="T3" s="51" t="s">
        <v>11</v>
      </c>
      <c r="U3" s="51"/>
      <c r="V3" s="51"/>
      <c r="W3" s="6"/>
      <c r="X3" s="7"/>
    </row>
    <row r="4" spans="1:24" ht="15.75" x14ac:dyDescent="0.25">
      <c r="A4" t="s">
        <v>15</v>
      </c>
      <c r="B4">
        <v>8</v>
      </c>
      <c r="C4" s="3">
        <v>73.201999999999998</v>
      </c>
      <c r="D4" s="3">
        <v>70.781000000000006</v>
      </c>
      <c r="E4" s="3">
        <f t="shared" si="0"/>
        <v>71.991500000000002</v>
      </c>
      <c r="G4" t="s">
        <v>5</v>
      </c>
      <c r="H4">
        <v>16.526</v>
      </c>
      <c r="I4">
        <v>16.606000000000002</v>
      </c>
      <c r="J4">
        <v>16.38</v>
      </c>
      <c r="K4">
        <f>SUM(H4:J4)</f>
        <v>49.512</v>
      </c>
      <c r="L4">
        <v>0.31225199999999997</v>
      </c>
      <c r="P4" t="s">
        <v>8</v>
      </c>
      <c r="Q4" t="s">
        <v>9</v>
      </c>
      <c r="T4" s="10" t="s">
        <v>2</v>
      </c>
      <c r="U4" s="10" t="s">
        <v>3</v>
      </c>
      <c r="V4" s="10" t="s">
        <v>4</v>
      </c>
      <c r="W4" s="10" t="s">
        <v>8</v>
      </c>
      <c r="X4" s="11" t="s">
        <v>9</v>
      </c>
    </row>
    <row r="5" spans="1:24" ht="15.75" x14ac:dyDescent="0.25">
      <c r="A5" t="s">
        <v>16</v>
      </c>
      <c r="B5">
        <v>16</v>
      </c>
      <c r="C5">
        <v>73.902000000000001</v>
      </c>
      <c r="D5">
        <v>71.751999999999995</v>
      </c>
      <c r="E5">
        <f t="shared" si="0"/>
        <v>72.826999999999998</v>
      </c>
      <c r="G5" t="s">
        <v>6</v>
      </c>
      <c r="H5">
        <v>5</v>
      </c>
      <c r="I5">
        <v>2</v>
      </c>
      <c r="J5">
        <v>2</v>
      </c>
      <c r="K5">
        <f>SUM(H5:J5)</f>
        <v>9</v>
      </c>
      <c r="P5" t="e">
        <f>SUM(#REF!)</f>
        <v>#REF!</v>
      </c>
      <c r="S5" t="s">
        <v>5</v>
      </c>
      <c r="T5" s="9">
        <v>24.715</v>
      </c>
      <c r="U5" s="9">
        <v>24.617999999999999</v>
      </c>
      <c r="V5" s="9">
        <v>24.416</v>
      </c>
      <c r="W5">
        <f>SUM(T5:V5)</f>
        <v>73.748999999999995</v>
      </c>
      <c r="X5" s="11">
        <v>2.7570999999999999</v>
      </c>
    </row>
    <row r="6" spans="1:24" ht="15.75" x14ac:dyDescent="0.25">
      <c r="A6" t="s">
        <v>17</v>
      </c>
      <c r="B6">
        <v>32</v>
      </c>
      <c r="C6">
        <v>77.381</v>
      </c>
      <c r="D6">
        <v>73.977000000000004</v>
      </c>
      <c r="E6">
        <f t="shared" si="0"/>
        <v>75.679000000000002</v>
      </c>
      <c r="G6" t="s">
        <v>7</v>
      </c>
      <c r="H6">
        <v>35</v>
      </c>
      <c r="I6">
        <v>60</v>
      </c>
      <c r="J6">
        <v>58</v>
      </c>
      <c r="P6">
        <v>23</v>
      </c>
      <c r="S6" t="s">
        <v>6</v>
      </c>
      <c r="T6" s="9">
        <v>13</v>
      </c>
      <c r="U6" s="9">
        <v>9</v>
      </c>
      <c r="V6" s="9">
        <v>7</v>
      </c>
      <c r="W6" s="10">
        <v>29</v>
      </c>
      <c r="X6" s="11"/>
    </row>
    <row r="7" spans="1:24" ht="16.5" thickBot="1" x14ac:dyDescent="0.3">
      <c r="A7" t="s">
        <v>29</v>
      </c>
      <c r="B7">
        <v>64</v>
      </c>
      <c r="C7">
        <v>78.703999999999994</v>
      </c>
      <c r="D7">
        <v>76.268000000000001</v>
      </c>
      <c r="E7">
        <f t="shared" si="0"/>
        <v>77.48599999999999</v>
      </c>
      <c r="G7" t="s">
        <v>26</v>
      </c>
      <c r="S7" t="s">
        <v>7</v>
      </c>
      <c r="T7" s="14">
        <v>6</v>
      </c>
      <c r="U7" s="14">
        <v>8</v>
      </c>
      <c r="V7" s="14">
        <v>9</v>
      </c>
      <c r="W7" s="15"/>
      <c r="X7" s="16"/>
    </row>
    <row r="8" spans="1:24" ht="15.75" x14ac:dyDescent="0.25">
      <c r="A8" t="s">
        <v>18</v>
      </c>
      <c r="B8" t="s">
        <v>0</v>
      </c>
      <c r="W8" s="1"/>
      <c r="X8" s="2"/>
    </row>
    <row r="9" spans="1:24" ht="15.75" thickBot="1" x14ac:dyDescent="0.3">
      <c r="A9" s="18"/>
      <c r="B9" s="18"/>
      <c r="C9" s="18"/>
      <c r="D9" s="18"/>
      <c r="E9" s="18"/>
      <c r="F9" s="18"/>
    </row>
    <row r="10" spans="1:24" ht="15.75" thickTop="1" x14ac:dyDescent="0.25">
      <c r="A10" t="s">
        <v>14</v>
      </c>
      <c r="C10" s="1" t="s">
        <v>12</v>
      </c>
      <c r="E10" t="s">
        <v>28</v>
      </c>
    </row>
    <row r="11" spans="1:24" x14ac:dyDescent="0.25">
      <c r="A11" t="s">
        <v>0</v>
      </c>
      <c r="B11">
        <v>2</v>
      </c>
      <c r="C11">
        <v>243.40600000000001</v>
      </c>
      <c r="D11">
        <v>238.30099999999999</v>
      </c>
      <c r="E11">
        <f t="shared" ref="E11:E16" si="1">AVERAGE(C11,D11)</f>
        <v>240.8535</v>
      </c>
      <c r="G11" s="20" t="s">
        <v>27</v>
      </c>
      <c r="H11" s="21"/>
      <c r="I11" s="21"/>
      <c r="J11" s="21"/>
      <c r="K11" s="21"/>
      <c r="L11" s="22"/>
    </row>
    <row r="12" spans="1:24" x14ac:dyDescent="0.25">
      <c r="A12" t="s">
        <v>19</v>
      </c>
      <c r="B12">
        <v>4</v>
      </c>
      <c r="C12">
        <v>242.114</v>
      </c>
      <c r="D12">
        <v>236.93700000000001</v>
      </c>
      <c r="E12">
        <f t="shared" si="1"/>
        <v>239.52550000000002</v>
      </c>
      <c r="G12" s="23"/>
      <c r="H12" s="9" t="s">
        <v>2</v>
      </c>
      <c r="I12" s="9" t="s">
        <v>3</v>
      </c>
      <c r="J12" s="9" t="s">
        <v>4</v>
      </c>
      <c r="K12" s="9" t="s">
        <v>8</v>
      </c>
      <c r="L12" s="24" t="s">
        <v>9</v>
      </c>
    </row>
    <row r="13" spans="1:24" x14ac:dyDescent="0.25">
      <c r="A13" t="s">
        <v>20</v>
      </c>
      <c r="B13">
        <v>8</v>
      </c>
      <c r="C13">
        <v>241.613</v>
      </c>
      <c r="D13">
        <v>234.57300000000001</v>
      </c>
      <c r="E13" s="3">
        <f t="shared" si="1"/>
        <v>238.09300000000002</v>
      </c>
      <c r="G13" s="23" t="s">
        <v>5</v>
      </c>
      <c r="H13" s="9">
        <v>55.097999999999999</v>
      </c>
      <c r="I13" s="9">
        <v>55.316000000000003</v>
      </c>
      <c r="J13" s="9">
        <v>54.171999999999997</v>
      </c>
      <c r="K13" s="9">
        <f>SUM(H13:J13)</f>
        <v>164.58600000000001</v>
      </c>
      <c r="L13" s="24">
        <v>0.31879999999999997</v>
      </c>
    </row>
    <row r="14" spans="1:24" s="18" customFormat="1" ht="15.75" thickBot="1" x14ac:dyDescent="0.3">
      <c r="A14" t="s">
        <v>21</v>
      </c>
      <c r="B14">
        <v>16</v>
      </c>
      <c r="C14">
        <v>248.27600000000001</v>
      </c>
      <c r="D14"/>
      <c r="E14">
        <f t="shared" si="1"/>
        <v>248.27600000000001</v>
      </c>
      <c r="F14"/>
      <c r="G14" s="23" t="s">
        <v>6</v>
      </c>
      <c r="H14" s="9">
        <v>5</v>
      </c>
      <c r="I14" s="9">
        <v>5</v>
      </c>
      <c r="J14" s="9">
        <v>3</v>
      </c>
      <c r="K14" s="9"/>
      <c r="L14" s="24"/>
      <c r="M14"/>
      <c r="N14"/>
      <c r="O14"/>
      <c r="P14"/>
      <c r="Q14"/>
      <c r="R14"/>
      <c r="S14"/>
    </row>
    <row r="15" spans="1:24" ht="15.75" thickTop="1" x14ac:dyDescent="0.25">
      <c r="A15" t="s">
        <v>22</v>
      </c>
      <c r="B15">
        <v>32</v>
      </c>
      <c r="C15">
        <v>254.84</v>
      </c>
      <c r="E15">
        <f t="shared" si="1"/>
        <v>254.84</v>
      </c>
      <c r="G15" s="23" t="s">
        <v>7</v>
      </c>
      <c r="H15" s="9">
        <v>43</v>
      </c>
      <c r="I15" s="9">
        <v>35</v>
      </c>
      <c r="J15" s="9">
        <v>65</v>
      </c>
      <c r="K15" s="9"/>
      <c r="L15" s="24"/>
    </row>
    <row r="16" spans="1:24" x14ac:dyDescent="0.25">
      <c r="A16" t="s">
        <v>23</v>
      </c>
      <c r="B16">
        <v>64</v>
      </c>
      <c r="C16">
        <v>269.45600000000002</v>
      </c>
      <c r="E16">
        <f t="shared" si="1"/>
        <v>269.45600000000002</v>
      </c>
      <c r="G16" s="23" t="s">
        <v>25</v>
      </c>
      <c r="H16" s="9"/>
      <c r="I16" s="9"/>
      <c r="J16" s="9"/>
      <c r="K16" s="9"/>
      <c r="L16" s="24"/>
    </row>
    <row r="17" spans="1:22" x14ac:dyDescent="0.25">
      <c r="A17" t="s">
        <v>24</v>
      </c>
      <c r="G17" s="25"/>
      <c r="H17" s="26"/>
      <c r="I17" s="26"/>
      <c r="J17" s="26"/>
      <c r="K17" s="26"/>
      <c r="L17" s="27"/>
    </row>
    <row r="18" spans="1:22" x14ac:dyDescent="0.25">
      <c r="A18" t="s">
        <v>25</v>
      </c>
    </row>
    <row r="19" spans="1:22" x14ac:dyDescent="0.25">
      <c r="A19" t="s">
        <v>41</v>
      </c>
      <c r="B19" t="s">
        <v>42</v>
      </c>
      <c r="G19" s="20" t="s">
        <v>27</v>
      </c>
      <c r="H19" s="21"/>
      <c r="I19" s="21"/>
      <c r="J19" s="21"/>
      <c r="K19" s="21"/>
      <c r="L19" s="22"/>
    </row>
    <row r="20" spans="1:22" x14ac:dyDescent="0.25">
      <c r="A20" t="s">
        <v>43</v>
      </c>
      <c r="B20" t="s">
        <v>44</v>
      </c>
      <c r="G20" s="23"/>
      <c r="H20" s="9" t="s">
        <v>2</v>
      </c>
      <c r="I20" s="9" t="s">
        <v>3</v>
      </c>
      <c r="J20" s="9" t="s">
        <v>4</v>
      </c>
      <c r="K20" s="9" t="s">
        <v>8</v>
      </c>
      <c r="L20" s="24" t="s">
        <v>9</v>
      </c>
    </row>
    <row r="21" spans="1:22" x14ac:dyDescent="0.25">
      <c r="A21" t="s">
        <v>46</v>
      </c>
      <c r="B21" t="s">
        <v>45</v>
      </c>
      <c r="G21" s="23" t="s">
        <v>5</v>
      </c>
      <c r="H21" s="9">
        <v>56.738999999999997</v>
      </c>
      <c r="I21" s="9">
        <v>56.167000000000002</v>
      </c>
      <c r="J21" s="9">
        <v>55.567</v>
      </c>
      <c r="K21" s="9">
        <f>SUM(H21:J21)</f>
        <v>168.47300000000001</v>
      </c>
      <c r="L21" s="24">
        <f>29.24</f>
        <v>29.24</v>
      </c>
    </row>
    <row r="22" spans="1:22" x14ac:dyDescent="0.25">
      <c r="G22" s="23" t="s">
        <v>6</v>
      </c>
      <c r="H22" s="9">
        <v>4</v>
      </c>
      <c r="I22" s="9">
        <v>5</v>
      </c>
      <c r="J22" s="9">
        <v>4</v>
      </c>
      <c r="K22" s="9">
        <f>SUM(H22:J22)</f>
        <v>13</v>
      </c>
      <c r="L22" s="24"/>
    </row>
    <row r="23" spans="1:22" x14ac:dyDescent="0.25">
      <c r="A23" t="s">
        <v>40</v>
      </c>
      <c r="G23" s="23" t="s">
        <v>7</v>
      </c>
      <c r="H23">
        <v>52</v>
      </c>
      <c r="I23">
        <v>36</v>
      </c>
      <c r="J23">
        <v>38</v>
      </c>
      <c r="K23" s="9"/>
      <c r="L23" s="24"/>
    </row>
    <row r="24" spans="1:22" x14ac:dyDescent="0.25">
      <c r="G24" s="23" t="s">
        <v>25</v>
      </c>
      <c r="H24" s="9"/>
      <c r="I24" s="9"/>
      <c r="J24" s="9"/>
      <c r="K24" s="9"/>
      <c r="L24" s="24"/>
    </row>
    <row r="25" spans="1:22" x14ac:dyDescent="0.25">
      <c r="G25" s="25"/>
      <c r="H25" s="26"/>
      <c r="I25" s="26"/>
      <c r="J25" s="26"/>
      <c r="K25" s="26"/>
      <c r="L25" s="27"/>
    </row>
    <row r="29" spans="1:22" x14ac:dyDescent="0.25">
      <c r="G29" s="23"/>
    </row>
    <row r="30" spans="1:22" x14ac:dyDescent="0.25">
      <c r="F30" t="s">
        <v>56</v>
      </c>
      <c r="G30" s="23" t="s">
        <v>5</v>
      </c>
      <c r="H30">
        <f>AVERAGE(H13,H21)</f>
        <v>55.918499999999995</v>
      </c>
      <c r="I30">
        <f>AVERAGE(I13,I21)</f>
        <v>55.741500000000002</v>
      </c>
      <c r="J30">
        <f>AVERAGE(J13,J21)</f>
        <v>54.869500000000002</v>
      </c>
      <c r="K30">
        <f>AVERAGE(K13,K21)</f>
        <v>166.52950000000001</v>
      </c>
      <c r="L30" s="28">
        <v>3.0249999999999999E-3</v>
      </c>
    </row>
    <row r="31" spans="1:22" x14ac:dyDescent="0.25">
      <c r="B31" s="3">
        <v>73.201999999999998</v>
      </c>
      <c r="C31">
        <v>49.512</v>
      </c>
      <c r="G31" s="23" t="s">
        <v>7</v>
      </c>
      <c r="H31">
        <f>AVERAGE(H15,H23)</f>
        <v>47.5</v>
      </c>
      <c r="I31">
        <f>AVERAGE(I15,I23)</f>
        <v>35.5</v>
      </c>
      <c r="J31">
        <f>AVERAGE(J15,J23)</f>
        <v>51.5</v>
      </c>
    </row>
    <row r="32" spans="1:22" s="18" customFormat="1" ht="15.75" thickBot="1" x14ac:dyDescent="0.3">
      <c r="A32"/>
      <c r="B32">
        <v>241.613</v>
      </c>
      <c r="C32">
        <v>164.58600000000001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thickTop="1" x14ac:dyDescent="0.25">
      <c r="E33" t="s">
        <v>41</v>
      </c>
    </row>
    <row r="34" spans="1:22" x14ac:dyDescent="0.25">
      <c r="E34" t="s">
        <v>43</v>
      </c>
      <c r="H34">
        <f>AVERAGE(H31:J31)</f>
        <v>44.833333333333336</v>
      </c>
    </row>
    <row r="35" spans="1:22" x14ac:dyDescent="0.25">
      <c r="E35" t="s">
        <v>46</v>
      </c>
      <c r="G35" t="s">
        <v>57</v>
      </c>
    </row>
    <row r="36" spans="1:22" s="42" customFormat="1" x14ac:dyDescent="0.25"/>
    <row r="37" spans="1:22" x14ac:dyDescent="0.25">
      <c r="A37" t="s">
        <v>12</v>
      </c>
    </row>
    <row r="39" spans="1:22" x14ac:dyDescent="0.25">
      <c r="A39" s="41">
        <v>2</v>
      </c>
      <c r="B39" s="41">
        <v>188.04599999999999</v>
      </c>
      <c r="C39" s="41" t="s">
        <v>280</v>
      </c>
      <c r="H39" s="41" t="s">
        <v>14</v>
      </c>
      <c r="I39" s="41"/>
    </row>
    <row r="40" spans="1:22" x14ac:dyDescent="0.25">
      <c r="A40" s="41">
        <v>4</v>
      </c>
      <c r="B40" s="41">
        <v>179.65799999999999</v>
      </c>
      <c r="C40" s="41" t="s">
        <v>281</v>
      </c>
      <c r="H40" s="41" t="s">
        <v>0</v>
      </c>
      <c r="I40" s="41"/>
    </row>
    <row r="41" spans="1:22" s="18" customFormat="1" ht="15" customHeight="1" thickBot="1" x14ac:dyDescent="0.3">
      <c r="A41" s="41">
        <v>8</v>
      </c>
      <c r="B41" s="41">
        <v>174.26</v>
      </c>
      <c r="C41" s="41" t="s">
        <v>282</v>
      </c>
      <c r="D41"/>
      <c r="E41"/>
      <c r="F41"/>
      <c r="G41"/>
      <c r="H41" s="41" t="s">
        <v>19</v>
      </c>
      <c r="I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thickTop="1" x14ac:dyDescent="0.25">
      <c r="A42" s="41">
        <v>16</v>
      </c>
      <c r="B42" s="41">
        <v>178.70699999999999</v>
      </c>
      <c r="C42" s="41"/>
      <c r="H42" s="41" t="s">
        <v>20</v>
      </c>
      <c r="I42" s="41"/>
    </row>
    <row r="43" spans="1:22" x14ac:dyDescent="0.25">
      <c r="A43" s="41">
        <v>32</v>
      </c>
      <c r="B43" s="41">
        <v>182.31100000000001</v>
      </c>
      <c r="C43" s="41"/>
      <c r="H43" s="41" t="s">
        <v>21</v>
      </c>
      <c r="I43" s="41"/>
    </row>
    <row r="44" spans="1:22" x14ac:dyDescent="0.25">
      <c r="A44" s="41">
        <v>64</v>
      </c>
      <c r="B44" s="41">
        <v>196.13200000000001</v>
      </c>
      <c r="C44" s="41" t="s">
        <v>167</v>
      </c>
      <c r="H44" s="41"/>
      <c r="I44" s="41"/>
    </row>
    <row r="45" spans="1:22" x14ac:dyDescent="0.25">
      <c r="C45" s="41"/>
      <c r="H45" s="41"/>
      <c r="I45" s="41"/>
    </row>
    <row r="46" spans="1:22" x14ac:dyDescent="0.25">
      <c r="C46" s="41">
        <v>42.198999999999998</v>
      </c>
      <c r="H46" s="41" t="s">
        <v>95</v>
      </c>
      <c r="I46" s="41"/>
    </row>
    <row r="47" spans="1:22" x14ac:dyDescent="0.25">
      <c r="C47" s="41">
        <v>41.712000000000003</v>
      </c>
      <c r="H47" s="41" t="s">
        <v>96</v>
      </c>
      <c r="I47" s="41"/>
    </row>
    <row r="48" spans="1:22" x14ac:dyDescent="0.25">
      <c r="C48" s="41">
        <v>41.332999999999998</v>
      </c>
      <c r="H48" s="41" t="s">
        <v>190</v>
      </c>
      <c r="I48" s="41"/>
    </row>
    <row r="49" spans="1:9" x14ac:dyDescent="0.25">
      <c r="C49" s="41"/>
      <c r="H49" s="41" t="s">
        <v>191</v>
      </c>
      <c r="I49" s="41"/>
    </row>
    <row r="50" spans="1:9" x14ac:dyDescent="0.25">
      <c r="C50" s="41"/>
      <c r="H50" s="41" t="s">
        <v>98</v>
      </c>
      <c r="I50" s="41"/>
    </row>
    <row r="51" spans="1:9" x14ac:dyDescent="0.25">
      <c r="C51" s="41" t="s">
        <v>167</v>
      </c>
      <c r="H51" s="41" t="s">
        <v>283</v>
      </c>
      <c r="I51" s="41"/>
    </row>
    <row r="52" spans="1:9" x14ac:dyDescent="0.25">
      <c r="C52" s="41"/>
      <c r="H52" s="41" t="s">
        <v>284</v>
      </c>
      <c r="I52" s="41"/>
    </row>
    <row r="53" spans="1:9" x14ac:dyDescent="0.25">
      <c r="C53" s="41">
        <v>125.244</v>
      </c>
    </row>
    <row r="54" spans="1:9" x14ac:dyDescent="0.25">
      <c r="B54" t="s">
        <v>261</v>
      </c>
      <c r="C54" s="19">
        <f>(B41-C53)*100/B41</f>
        <v>28.128084471479397</v>
      </c>
    </row>
    <row r="59" spans="1:9" x14ac:dyDescent="0.25">
      <c r="A59" t="s">
        <v>285</v>
      </c>
    </row>
    <row r="61" spans="1:9" x14ac:dyDescent="0.25">
      <c r="A61" s="41" t="s">
        <v>174</v>
      </c>
    </row>
    <row r="62" spans="1:9" x14ac:dyDescent="0.25">
      <c r="A62" s="41" t="s">
        <v>175</v>
      </c>
    </row>
    <row r="63" spans="1:9" x14ac:dyDescent="0.25">
      <c r="A63" s="41" t="s">
        <v>176</v>
      </c>
    </row>
    <row r="64" spans="1:9" x14ac:dyDescent="0.25">
      <c r="A64" s="41"/>
    </row>
    <row r="65" spans="1:1" x14ac:dyDescent="0.25">
      <c r="A65" s="41"/>
    </row>
    <row r="66" spans="1:1" x14ac:dyDescent="0.25">
      <c r="A66" s="41" t="s">
        <v>167</v>
      </c>
    </row>
    <row r="67" spans="1:1" x14ac:dyDescent="0.25">
      <c r="A67" s="41"/>
    </row>
    <row r="68" spans="1:1" x14ac:dyDescent="0.25">
      <c r="A68" s="41">
        <v>29.209</v>
      </c>
    </row>
    <row r="69" spans="1:1" x14ac:dyDescent="0.25">
      <c r="A69" s="41">
        <v>29.361000000000001</v>
      </c>
    </row>
    <row r="70" spans="1:1" x14ac:dyDescent="0.25">
      <c r="A70" s="41">
        <v>28.934999999999999</v>
      </c>
    </row>
    <row r="71" spans="1:1" x14ac:dyDescent="0.25">
      <c r="A71" s="41"/>
    </row>
    <row r="72" spans="1:1" x14ac:dyDescent="0.25">
      <c r="A72" s="41"/>
    </row>
    <row r="73" spans="1:1" x14ac:dyDescent="0.25">
      <c r="A73" s="41" t="s">
        <v>167</v>
      </c>
    </row>
    <row r="74" spans="1:1" x14ac:dyDescent="0.25">
      <c r="A74" s="41"/>
    </row>
    <row r="75" spans="1:1" x14ac:dyDescent="0.25">
      <c r="A75" s="41">
        <v>87.504999999999995</v>
      </c>
    </row>
  </sheetData>
  <mergeCells count="1">
    <mergeCell ref="T3:V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923B-DF43-416F-BACE-794ADA355DC8}">
  <dimension ref="A3:N29"/>
  <sheetViews>
    <sheetView zoomScaleNormal="100" workbookViewId="0">
      <selection activeCell="N22" sqref="N22:N25"/>
    </sheetView>
  </sheetViews>
  <sheetFormatPr defaultRowHeight="15" x14ac:dyDescent="0.25"/>
  <cols>
    <col min="1" max="1" width="43.140625" style="48" customWidth="1"/>
    <col min="2" max="2" width="9.140625" style="48"/>
    <col min="3" max="3" width="15.7109375" style="48" customWidth="1"/>
    <col min="4" max="7" width="9.140625" style="48"/>
    <col min="8" max="8" width="14" style="48" customWidth="1"/>
    <col min="9" max="16384" width="9.140625" style="48"/>
  </cols>
  <sheetData>
    <row r="3" spans="1:9" x14ac:dyDescent="0.25">
      <c r="A3" s="48">
        <v>2</v>
      </c>
      <c r="B3" s="48">
        <v>1168.3399999999999</v>
      </c>
      <c r="D3" s="48" t="s">
        <v>340</v>
      </c>
      <c r="I3" s="48" t="s">
        <v>58</v>
      </c>
    </row>
    <row r="4" spans="1:9" x14ac:dyDescent="0.25">
      <c r="A4" s="48">
        <v>4</v>
      </c>
      <c r="B4" s="48">
        <v>524.66099999999994</v>
      </c>
      <c r="D4" s="48" t="s">
        <v>341</v>
      </c>
      <c r="I4" s="48" t="s">
        <v>343</v>
      </c>
    </row>
    <row r="5" spans="1:9" x14ac:dyDescent="0.25">
      <c r="A5" s="48">
        <v>8</v>
      </c>
      <c r="B5" s="48">
        <v>295.97000000000003</v>
      </c>
      <c r="D5" s="48" t="s">
        <v>342</v>
      </c>
      <c r="I5" s="48" t="s">
        <v>344</v>
      </c>
    </row>
    <row r="6" spans="1:9" x14ac:dyDescent="0.25">
      <c r="A6" s="48">
        <v>16</v>
      </c>
      <c r="B6" s="48">
        <v>247.40899999999999</v>
      </c>
      <c r="D6" s="48" t="s">
        <v>167</v>
      </c>
      <c r="I6" s="48" t="s">
        <v>345</v>
      </c>
    </row>
    <row r="7" spans="1:9" x14ac:dyDescent="0.25">
      <c r="A7" s="49">
        <v>32</v>
      </c>
      <c r="B7" s="49">
        <v>232.23500000000001</v>
      </c>
      <c r="D7" s="48">
        <v>80.748999999999995</v>
      </c>
      <c r="H7" s="48" t="s">
        <v>346</v>
      </c>
    </row>
    <row r="8" spans="1:9" x14ac:dyDescent="0.25">
      <c r="A8" s="48">
        <v>64</v>
      </c>
      <c r="B8" s="48">
        <v>239.261</v>
      </c>
      <c r="D8" s="48">
        <v>80.091999999999999</v>
      </c>
    </row>
    <row r="9" spans="1:9" x14ac:dyDescent="0.25">
      <c r="A9" s="48">
        <v>128</v>
      </c>
      <c r="B9" s="48">
        <v>277.61</v>
      </c>
      <c r="D9" s="48">
        <v>77.802000000000007</v>
      </c>
    </row>
    <row r="10" spans="1:9" x14ac:dyDescent="0.25">
      <c r="D10" s="48" t="s">
        <v>167</v>
      </c>
    </row>
    <row r="11" spans="1:9" x14ac:dyDescent="0.25">
      <c r="D11" s="48">
        <v>238.643</v>
      </c>
    </row>
    <row r="21" spans="1:14" x14ac:dyDescent="0.25">
      <c r="A21" s="48">
        <v>5</v>
      </c>
      <c r="B21" s="48">
        <v>584.70100000000002</v>
      </c>
      <c r="E21" s="48" t="s">
        <v>347</v>
      </c>
    </row>
    <row r="22" spans="1:14" x14ac:dyDescent="0.25">
      <c r="A22" s="48">
        <v>9</v>
      </c>
      <c r="B22" s="48">
        <v>291.01100000000002</v>
      </c>
      <c r="E22" s="48" t="s">
        <v>348</v>
      </c>
      <c r="N22" s="48" t="s">
        <v>350</v>
      </c>
    </row>
    <row r="23" spans="1:14" x14ac:dyDescent="0.25">
      <c r="A23" s="48">
        <v>17</v>
      </c>
      <c r="B23" s="48">
        <v>247.19</v>
      </c>
      <c r="E23" s="48" t="s">
        <v>349</v>
      </c>
      <c r="N23" s="48" t="s">
        <v>343</v>
      </c>
    </row>
    <row r="24" spans="1:14" x14ac:dyDescent="0.25">
      <c r="A24" s="49">
        <v>33</v>
      </c>
      <c r="B24" s="49">
        <v>234.05</v>
      </c>
      <c r="E24" s="48" t="s">
        <v>167</v>
      </c>
      <c r="N24" s="48" t="s">
        <v>344</v>
      </c>
    </row>
    <row r="25" spans="1:14" x14ac:dyDescent="0.25">
      <c r="A25" s="48">
        <v>65</v>
      </c>
      <c r="B25" s="48">
        <v>235.755</v>
      </c>
      <c r="E25" s="48">
        <v>96.909000000000006</v>
      </c>
      <c r="N25" s="48" t="s">
        <v>345</v>
      </c>
    </row>
    <row r="26" spans="1:14" x14ac:dyDescent="0.25">
      <c r="A26" s="48">
        <v>129</v>
      </c>
      <c r="B26" s="48">
        <v>277.83699999999999</v>
      </c>
      <c r="E26" s="48">
        <v>95.673000000000002</v>
      </c>
    </row>
    <row r="27" spans="1:14" x14ac:dyDescent="0.25">
      <c r="E27" s="48">
        <v>95.876000000000005</v>
      </c>
    </row>
    <row r="28" spans="1:14" x14ac:dyDescent="0.25">
      <c r="E28" s="48" t="s">
        <v>167</v>
      </c>
    </row>
    <row r="29" spans="1:14" x14ac:dyDescent="0.25">
      <c r="E29" s="48">
        <v>288.45800000000003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1CD8-2070-4F56-A96D-EB48428D8F2D}">
  <dimension ref="A2:R45"/>
  <sheetViews>
    <sheetView zoomScale="70" zoomScaleNormal="70" workbookViewId="0">
      <selection activeCell="H32" sqref="H32"/>
    </sheetView>
  </sheetViews>
  <sheetFormatPr defaultRowHeight="15" x14ac:dyDescent="0.25"/>
  <cols>
    <col min="2" max="2" width="23" customWidth="1"/>
    <col min="21" max="21" width="62.28515625" customWidth="1"/>
  </cols>
  <sheetData>
    <row r="2" spans="1:18" x14ac:dyDescent="0.25">
      <c r="A2" t="s">
        <v>61</v>
      </c>
      <c r="E2" s="1" t="s">
        <v>64</v>
      </c>
      <c r="G2" t="s">
        <v>62</v>
      </c>
      <c r="K2" s="1" t="s">
        <v>64</v>
      </c>
      <c r="M2" t="s">
        <v>63</v>
      </c>
      <c r="Q2" s="1" t="s">
        <v>64</v>
      </c>
    </row>
    <row r="3" spans="1:18" x14ac:dyDescent="0.25">
      <c r="A3">
        <v>4</v>
      </c>
      <c r="B3">
        <v>30</v>
      </c>
      <c r="C3">
        <v>1</v>
      </c>
      <c r="D3">
        <v>102.218</v>
      </c>
      <c r="E3">
        <v>0.60651036851790596</v>
      </c>
      <c r="F3">
        <v>0.61</v>
      </c>
      <c r="G3">
        <v>3</v>
      </c>
      <c r="H3">
        <v>30</v>
      </c>
      <c r="I3">
        <v>2</v>
      </c>
      <c r="J3">
        <v>101.583</v>
      </c>
      <c r="K3">
        <v>0.72153849167082296</v>
      </c>
      <c r="L3">
        <v>0.72</v>
      </c>
      <c r="M3">
        <v>3</v>
      </c>
      <c r="N3">
        <v>30</v>
      </c>
      <c r="O3">
        <v>3</v>
      </c>
      <c r="P3">
        <v>100.607</v>
      </c>
      <c r="Q3">
        <v>0.81160280968694098</v>
      </c>
      <c r="R3">
        <v>0.81</v>
      </c>
    </row>
    <row r="4" spans="1:18" x14ac:dyDescent="0.25">
      <c r="A4">
        <v>3</v>
      </c>
      <c r="B4">
        <v>32</v>
      </c>
      <c r="C4">
        <v>1</v>
      </c>
      <c r="D4">
        <v>101.96299999999999</v>
      </c>
      <c r="E4">
        <v>0.64694439308576701</v>
      </c>
      <c r="F4">
        <v>0.65</v>
      </c>
      <c r="G4">
        <v>3</v>
      </c>
      <c r="H4">
        <v>32</v>
      </c>
      <c r="I4">
        <v>2</v>
      </c>
      <c r="J4">
        <v>101.83199999999999</v>
      </c>
      <c r="K4">
        <v>0.76964105778221104</v>
      </c>
      <c r="L4">
        <v>0.77</v>
      </c>
      <c r="M4">
        <v>3</v>
      </c>
      <c r="N4">
        <v>32</v>
      </c>
      <c r="O4">
        <v>3</v>
      </c>
      <c r="P4">
        <v>101.116</v>
      </c>
      <c r="Q4">
        <v>0.86570966366607005</v>
      </c>
      <c r="R4">
        <v>0.87</v>
      </c>
    </row>
    <row r="5" spans="1:18" x14ac:dyDescent="0.25">
      <c r="A5">
        <v>3</v>
      </c>
      <c r="B5">
        <v>34</v>
      </c>
      <c r="C5">
        <v>1</v>
      </c>
      <c r="D5">
        <v>101.846</v>
      </c>
      <c r="E5">
        <v>0.68737841765362695</v>
      </c>
      <c r="F5">
        <v>0.69</v>
      </c>
      <c r="G5">
        <v>3</v>
      </c>
      <c r="H5">
        <v>34</v>
      </c>
      <c r="I5">
        <v>2</v>
      </c>
      <c r="J5">
        <v>101.366</v>
      </c>
      <c r="K5">
        <v>0.817743623893599</v>
      </c>
      <c r="L5">
        <v>0.82</v>
      </c>
      <c r="M5">
        <v>3</v>
      </c>
      <c r="N5">
        <v>34</v>
      </c>
      <c r="O5">
        <v>3</v>
      </c>
      <c r="P5">
        <v>100.501</v>
      </c>
      <c r="Q5">
        <v>0.91981651764519901</v>
      </c>
      <c r="R5">
        <v>0.92</v>
      </c>
    </row>
    <row r="6" spans="1:18" x14ac:dyDescent="0.25">
      <c r="A6">
        <v>3</v>
      </c>
      <c r="B6">
        <v>36</v>
      </c>
      <c r="C6">
        <v>1</v>
      </c>
      <c r="D6">
        <v>101.283</v>
      </c>
      <c r="E6">
        <v>0.727812442221488</v>
      </c>
      <c r="F6">
        <v>0.73</v>
      </c>
      <c r="G6">
        <v>3</v>
      </c>
      <c r="H6">
        <v>36</v>
      </c>
      <c r="I6">
        <v>2</v>
      </c>
      <c r="J6">
        <v>102.396</v>
      </c>
      <c r="K6">
        <v>0.86584619000498697</v>
      </c>
      <c r="L6">
        <v>0.87</v>
      </c>
      <c r="M6">
        <v>3</v>
      </c>
      <c r="N6">
        <v>36</v>
      </c>
      <c r="O6">
        <v>3</v>
      </c>
      <c r="P6">
        <v>100.462</v>
      </c>
      <c r="Q6">
        <v>0.97392337162432896</v>
      </c>
      <c r="R6">
        <v>0.97</v>
      </c>
    </row>
    <row r="7" spans="1:18" x14ac:dyDescent="0.25">
      <c r="A7">
        <v>3</v>
      </c>
      <c r="B7">
        <v>38</v>
      </c>
      <c r="C7">
        <v>1</v>
      </c>
      <c r="D7">
        <v>101.66200000000001</v>
      </c>
      <c r="E7">
        <v>0.76824646678934805</v>
      </c>
      <c r="F7">
        <v>0.77</v>
      </c>
      <c r="G7">
        <v>3</v>
      </c>
      <c r="H7">
        <v>38</v>
      </c>
      <c r="I7">
        <v>2</v>
      </c>
      <c r="J7">
        <v>99.228999999999999</v>
      </c>
      <c r="K7">
        <v>0.91394875611637505</v>
      </c>
      <c r="L7">
        <v>0.91</v>
      </c>
      <c r="M7">
        <v>3</v>
      </c>
      <c r="N7">
        <v>38</v>
      </c>
      <c r="O7">
        <v>3</v>
      </c>
      <c r="P7">
        <v>100.723</v>
      </c>
      <c r="Q7">
        <v>1.0280302256034599</v>
      </c>
      <c r="R7">
        <v>1.03</v>
      </c>
    </row>
    <row r="8" spans="1:18" x14ac:dyDescent="0.25">
      <c r="A8">
        <v>3</v>
      </c>
      <c r="B8">
        <v>40</v>
      </c>
      <c r="C8">
        <v>1</v>
      </c>
      <c r="D8">
        <v>102.422</v>
      </c>
      <c r="E8">
        <v>0.80868049135720799</v>
      </c>
      <c r="F8">
        <v>0.81</v>
      </c>
      <c r="G8">
        <v>3</v>
      </c>
      <c r="H8">
        <v>40</v>
      </c>
      <c r="I8">
        <v>2</v>
      </c>
      <c r="J8">
        <v>99.861999999999995</v>
      </c>
      <c r="K8">
        <v>0.96205132222776402</v>
      </c>
      <c r="L8">
        <v>0.96</v>
      </c>
      <c r="M8">
        <v>3</v>
      </c>
      <c r="N8">
        <v>40</v>
      </c>
      <c r="O8">
        <v>3</v>
      </c>
      <c r="P8">
        <v>100.65900000000001</v>
      </c>
      <c r="Q8">
        <v>1.08213707958259</v>
      </c>
      <c r="R8">
        <v>1.08</v>
      </c>
    </row>
    <row r="9" spans="1:18" x14ac:dyDescent="0.25">
      <c r="A9">
        <v>3</v>
      </c>
      <c r="B9">
        <v>42</v>
      </c>
      <c r="C9">
        <v>1</v>
      </c>
      <c r="D9">
        <v>100.19</v>
      </c>
      <c r="E9">
        <v>0.84911451592506904</v>
      </c>
      <c r="F9">
        <v>0.85</v>
      </c>
      <c r="G9">
        <v>3</v>
      </c>
      <c r="H9">
        <v>42</v>
      </c>
      <c r="I9">
        <v>2</v>
      </c>
      <c r="J9">
        <v>99.227999999999994</v>
      </c>
      <c r="K9">
        <v>1.0101538883391501</v>
      </c>
      <c r="L9">
        <v>1.01</v>
      </c>
      <c r="M9">
        <v>3</v>
      </c>
      <c r="N9">
        <v>42</v>
      </c>
      <c r="O9">
        <v>3</v>
      </c>
      <c r="P9">
        <v>101.688</v>
      </c>
      <c r="Q9">
        <v>1.13624393356172</v>
      </c>
      <c r="R9">
        <v>1.1399999999999999</v>
      </c>
    </row>
    <row r="10" spans="1:18" x14ac:dyDescent="0.25">
      <c r="A10">
        <v>3</v>
      </c>
      <c r="B10">
        <v>44</v>
      </c>
      <c r="C10">
        <v>1</v>
      </c>
      <c r="D10">
        <v>100.8</v>
      </c>
      <c r="E10">
        <v>0.88954854049292897</v>
      </c>
      <c r="F10">
        <v>0.89</v>
      </c>
      <c r="G10">
        <v>3</v>
      </c>
      <c r="H10">
        <v>44</v>
      </c>
      <c r="I10">
        <v>2</v>
      </c>
      <c r="J10">
        <v>100.851</v>
      </c>
      <c r="K10">
        <v>1.05825645445054</v>
      </c>
      <c r="L10">
        <v>1.06</v>
      </c>
      <c r="M10">
        <v>3</v>
      </c>
      <c r="N10">
        <v>44</v>
      </c>
      <c r="O10">
        <v>3</v>
      </c>
      <c r="P10">
        <v>99.8</v>
      </c>
      <c r="Q10">
        <v>1.1903507875408501</v>
      </c>
      <c r="R10">
        <v>1.19</v>
      </c>
    </row>
    <row r="11" spans="1:18" x14ac:dyDescent="0.25">
      <c r="A11">
        <v>3</v>
      </c>
      <c r="B11">
        <v>46</v>
      </c>
      <c r="C11">
        <v>1</v>
      </c>
      <c r="D11">
        <v>100.536</v>
      </c>
      <c r="E11">
        <v>0.92998256506079002</v>
      </c>
      <c r="F11">
        <v>0.93</v>
      </c>
      <c r="G11">
        <v>3</v>
      </c>
      <c r="H11">
        <v>46</v>
      </c>
      <c r="I11">
        <v>2</v>
      </c>
      <c r="J11">
        <v>99.897999999999996</v>
      </c>
      <c r="K11">
        <v>1.10635902056193</v>
      </c>
      <c r="L11">
        <v>1.1100000000000001</v>
      </c>
      <c r="M11">
        <v>3</v>
      </c>
      <c r="N11">
        <v>46</v>
      </c>
      <c r="O11">
        <v>3</v>
      </c>
      <c r="P11">
        <v>100.72499999999999</v>
      </c>
      <c r="Q11">
        <v>1.24445764151998</v>
      </c>
      <c r="R11">
        <v>1.24</v>
      </c>
    </row>
    <row r="12" spans="1:18" x14ac:dyDescent="0.25">
      <c r="A12">
        <v>3</v>
      </c>
      <c r="B12">
        <v>48</v>
      </c>
      <c r="C12">
        <v>1</v>
      </c>
      <c r="D12">
        <v>102.114</v>
      </c>
      <c r="E12">
        <v>0.97041658962864996</v>
      </c>
      <c r="F12">
        <v>0.97</v>
      </c>
      <c r="G12">
        <v>3</v>
      </c>
      <c r="H12">
        <v>48</v>
      </c>
      <c r="I12">
        <v>2</v>
      </c>
      <c r="J12">
        <v>100.955</v>
      </c>
      <c r="K12">
        <v>1.1544615866733201</v>
      </c>
      <c r="L12">
        <v>1.1499999999999999</v>
      </c>
      <c r="M12">
        <v>3</v>
      </c>
      <c r="N12">
        <v>48</v>
      </c>
      <c r="O12">
        <v>3</v>
      </c>
      <c r="P12">
        <v>101.434</v>
      </c>
      <c r="Q12">
        <v>1.29856449549911</v>
      </c>
      <c r="R12">
        <v>1.3</v>
      </c>
    </row>
    <row r="13" spans="1:18" x14ac:dyDescent="0.25">
      <c r="A13">
        <v>3</v>
      </c>
      <c r="B13">
        <v>50</v>
      </c>
      <c r="C13">
        <v>1</v>
      </c>
      <c r="D13">
        <v>103.009</v>
      </c>
      <c r="E13">
        <v>1.0108506141965099</v>
      </c>
      <c r="F13">
        <v>1.01</v>
      </c>
      <c r="G13">
        <v>3</v>
      </c>
      <c r="H13">
        <v>50</v>
      </c>
      <c r="I13">
        <v>2</v>
      </c>
      <c r="J13">
        <v>101.29</v>
      </c>
      <c r="K13">
        <v>1.2025641527847</v>
      </c>
      <c r="L13">
        <v>1.2</v>
      </c>
      <c r="M13">
        <v>3</v>
      </c>
      <c r="N13">
        <v>50</v>
      </c>
      <c r="O13">
        <v>3</v>
      </c>
      <c r="P13">
        <v>100.316</v>
      </c>
      <c r="Q13">
        <v>1.3526713494782301</v>
      </c>
      <c r="R13">
        <v>1.35</v>
      </c>
    </row>
    <row r="14" spans="1:18" x14ac:dyDescent="0.25">
      <c r="A14">
        <v>3</v>
      </c>
      <c r="B14">
        <v>52</v>
      </c>
      <c r="C14">
        <v>1</v>
      </c>
      <c r="D14">
        <v>101.648</v>
      </c>
      <c r="E14">
        <v>1.0512846387643699</v>
      </c>
      <c r="F14">
        <v>1.05</v>
      </c>
      <c r="G14">
        <v>3</v>
      </c>
      <c r="H14">
        <v>52</v>
      </c>
      <c r="I14">
        <v>2</v>
      </c>
      <c r="J14">
        <v>101.70099999999999</v>
      </c>
      <c r="K14">
        <v>1.25066671889609</v>
      </c>
      <c r="L14">
        <v>1.25</v>
      </c>
      <c r="M14">
        <v>3</v>
      </c>
      <c r="N14">
        <v>52</v>
      </c>
      <c r="O14">
        <v>3</v>
      </c>
      <c r="P14">
        <v>101.649</v>
      </c>
      <c r="Q14">
        <v>1.4067782034573599</v>
      </c>
      <c r="R14">
        <v>1.41</v>
      </c>
    </row>
    <row r="15" spans="1:18" x14ac:dyDescent="0.25">
      <c r="A15">
        <v>3</v>
      </c>
      <c r="B15">
        <v>54</v>
      </c>
      <c r="C15">
        <v>1</v>
      </c>
      <c r="D15">
        <v>101.566</v>
      </c>
      <c r="E15">
        <v>1.09171866333223</v>
      </c>
      <c r="F15">
        <v>1.0900000000000001</v>
      </c>
      <c r="G15">
        <v>3</v>
      </c>
      <c r="H15">
        <v>54</v>
      </c>
      <c r="I15">
        <v>2</v>
      </c>
      <c r="J15">
        <v>99.358999999999995</v>
      </c>
      <c r="K15">
        <v>1.2987692850074799</v>
      </c>
      <c r="L15">
        <v>1.3</v>
      </c>
      <c r="M15">
        <v>3</v>
      </c>
      <c r="N15">
        <v>54</v>
      </c>
      <c r="O15">
        <v>3</v>
      </c>
      <c r="P15">
        <v>101.364</v>
      </c>
      <c r="Q15">
        <v>1.46088505743649</v>
      </c>
      <c r="R15">
        <v>1.46</v>
      </c>
    </row>
    <row r="16" spans="1:18" x14ac:dyDescent="0.25">
      <c r="A16">
        <v>3</v>
      </c>
      <c r="B16">
        <v>56</v>
      </c>
      <c r="C16">
        <v>1</v>
      </c>
      <c r="D16">
        <v>101.22</v>
      </c>
      <c r="E16">
        <v>1.13215268790009</v>
      </c>
      <c r="F16">
        <v>1.1299999999999999</v>
      </c>
      <c r="G16">
        <v>3</v>
      </c>
      <c r="H16">
        <v>56</v>
      </c>
      <c r="I16">
        <v>2</v>
      </c>
      <c r="J16">
        <v>102.309</v>
      </c>
      <c r="K16">
        <v>1.34687185111887</v>
      </c>
      <c r="L16">
        <v>1.35</v>
      </c>
      <c r="M16">
        <v>3</v>
      </c>
      <c r="N16">
        <v>56</v>
      </c>
      <c r="O16">
        <v>3</v>
      </c>
      <c r="P16">
        <v>101.557</v>
      </c>
      <c r="Q16">
        <v>1.5149919114156201</v>
      </c>
      <c r="R16">
        <v>1.51</v>
      </c>
    </row>
    <row r="17" spans="1:18" x14ac:dyDescent="0.25">
      <c r="A17">
        <v>3</v>
      </c>
      <c r="B17">
        <v>58</v>
      </c>
      <c r="C17">
        <v>1</v>
      </c>
      <c r="D17">
        <v>102.678</v>
      </c>
      <c r="E17">
        <v>1.1725867124679501</v>
      </c>
      <c r="F17">
        <v>1.17</v>
      </c>
      <c r="G17">
        <v>3</v>
      </c>
      <c r="H17">
        <v>58</v>
      </c>
      <c r="I17">
        <v>2</v>
      </c>
      <c r="J17">
        <v>100.43899999999999</v>
      </c>
      <c r="K17">
        <v>1.3949744172302601</v>
      </c>
      <c r="L17">
        <v>1.39</v>
      </c>
      <c r="M17">
        <v>3</v>
      </c>
      <c r="N17">
        <v>58</v>
      </c>
      <c r="O17">
        <v>3</v>
      </c>
      <c r="P17">
        <v>103.532</v>
      </c>
      <c r="Q17">
        <v>1.5690987653947499</v>
      </c>
      <c r="R17">
        <v>1.57</v>
      </c>
    </row>
    <row r="18" spans="1:18" x14ac:dyDescent="0.25">
      <c r="A18">
        <v>3</v>
      </c>
      <c r="B18">
        <v>60</v>
      </c>
      <c r="C18">
        <v>1</v>
      </c>
      <c r="D18">
        <v>102.562</v>
      </c>
      <c r="E18">
        <v>1.2130207370358099</v>
      </c>
      <c r="F18">
        <v>1.21</v>
      </c>
      <c r="G18">
        <v>3</v>
      </c>
      <c r="H18">
        <v>60</v>
      </c>
      <c r="I18">
        <v>2</v>
      </c>
      <c r="J18">
        <v>102.264</v>
      </c>
      <c r="K18">
        <v>1.4430769833416499</v>
      </c>
      <c r="L18">
        <v>1.44</v>
      </c>
      <c r="M18">
        <v>3</v>
      </c>
      <c r="N18">
        <v>60</v>
      </c>
      <c r="O18">
        <v>3</v>
      </c>
      <c r="P18">
        <v>104.32899999999999</v>
      </c>
      <c r="Q18">
        <v>1.62320561937388</v>
      </c>
      <c r="R18">
        <v>1.62</v>
      </c>
    </row>
    <row r="19" spans="1:18" x14ac:dyDescent="0.25">
      <c r="A19">
        <v>3</v>
      </c>
      <c r="B19">
        <v>62</v>
      </c>
      <c r="C19">
        <v>1</v>
      </c>
      <c r="D19">
        <v>101.87</v>
      </c>
      <c r="E19">
        <v>1.25345476160367</v>
      </c>
      <c r="F19">
        <v>1.25</v>
      </c>
      <c r="G19">
        <v>3</v>
      </c>
      <c r="H19">
        <v>62</v>
      </c>
      <c r="I19">
        <v>2</v>
      </c>
      <c r="J19">
        <v>101.611</v>
      </c>
      <c r="K19">
        <v>1.49117954945303</v>
      </c>
      <c r="L19">
        <v>1.49</v>
      </c>
      <c r="M19">
        <v>3</v>
      </c>
      <c r="N19">
        <v>62</v>
      </c>
      <c r="O19">
        <v>3</v>
      </c>
      <c r="P19">
        <v>101.815</v>
      </c>
      <c r="Q19">
        <v>1.67731247335301</v>
      </c>
      <c r="R19">
        <v>1.68</v>
      </c>
    </row>
    <row r="20" spans="1:18" x14ac:dyDescent="0.25">
      <c r="A20">
        <v>3</v>
      </c>
      <c r="B20">
        <v>64</v>
      </c>
      <c r="C20">
        <v>1</v>
      </c>
      <c r="D20">
        <v>103.363</v>
      </c>
      <c r="E20">
        <v>1.29388878617153</v>
      </c>
      <c r="F20">
        <v>1.29</v>
      </c>
      <c r="G20">
        <v>3</v>
      </c>
      <c r="H20">
        <v>64</v>
      </c>
      <c r="I20">
        <v>2</v>
      </c>
      <c r="J20">
        <v>105.40900000000001</v>
      </c>
      <c r="K20">
        <v>1.5392821155644201</v>
      </c>
      <c r="L20">
        <v>1.54</v>
      </c>
      <c r="M20">
        <v>3</v>
      </c>
      <c r="N20">
        <v>64</v>
      </c>
      <c r="O20">
        <v>3</v>
      </c>
      <c r="P20">
        <v>104.371</v>
      </c>
      <c r="Q20">
        <v>1.7314193273321401</v>
      </c>
      <c r="R20">
        <v>1.73</v>
      </c>
    </row>
    <row r="28" spans="1:18" x14ac:dyDescent="0.25">
      <c r="A28" s="39">
        <v>30</v>
      </c>
      <c r="B28">
        <v>102.218</v>
      </c>
      <c r="C28">
        <v>0.61</v>
      </c>
      <c r="E28">
        <v>101.583</v>
      </c>
      <c r="F28">
        <v>0.72</v>
      </c>
      <c r="H28">
        <v>100.607</v>
      </c>
      <c r="I28">
        <v>0.81</v>
      </c>
    </row>
    <row r="29" spans="1:18" x14ac:dyDescent="0.25">
      <c r="A29" s="39">
        <v>32</v>
      </c>
      <c r="B29">
        <v>101.96299999999999</v>
      </c>
      <c r="C29">
        <v>0.65</v>
      </c>
      <c r="E29">
        <v>101.83199999999999</v>
      </c>
      <c r="F29">
        <v>0.77</v>
      </c>
      <c r="H29">
        <v>101.116</v>
      </c>
      <c r="I29">
        <v>0.87</v>
      </c>
    </row>
    <row r="30" spans="1:18" x14ac:dyDescent="0.25">
      <c r="A30" s="39">
        <v>34</v>
      </c>
      <c r="B30">
        <v>101.846</v>
      </c>
      <c r="C30">
        <v>0.69</v>
      </c>
      <c r="E30">
        <v>101.366</v>
      </c>
      <c r="F30">
        <v>0.82</v>
      </c>
      <c r="H30">
        <v>100.501</v>
      </c>
      <c r="I30">
        <v>0.92</v>
      </c>
    </row>
    <row r="31" spans="1:18" x14ac:dyDescent="0.25">
      <c r="A31" s="39">
        <v>36</v>
      </c>
      <c r="B31">
        <v>101.283</v>
      </c>
      <c r="C31">
        <v>0.73</v>
      </c>
      <c r="E31">
        <v>102.396</v>
      </c>
      <c r="F31">
        <v>0.87</v>
      </c>
      <c r="H31">
        <v>100.462</v>
      </c>
      <c r="I31">
        <v>0.97</v>
      </c>
    </row>
    <row r="32" spans="1:18" x14ac:dyDescent="0.25">
      <c r="A32" s="39">
        <v>38</v>
      </c>
      <c r="B32">
        <v>101.66200000000001</v>
      </c>
      <c r="C32">
        <v>0.77</v>
      </c>
      <c r="E32">
        <v>99.228999999999999</v>
      </c>
      <c r="F32">
        <v>0.91</v>
      </c>
      <c r="H32">
        <v>100.723</v>
      </c>
      <c r="I32">
        <v>1.03</v>
      </c>
    </row>
    <row r="33" spans="1:9" x14ac:dyDescent="0.25">
      <c r="A33" s="39">
        <v>40</v>
      </c>
      <c r="B33">
        <v>102.422</v>
      </c>
      <c r="C33">
        <v>0.81</v>
      </c>
      <c r="E33">
        <v>99.861999999999995</v>
      </c>
      <c r="F33">
        <v>0.96</v>
      </c>
      <c r="H33">
        <v>100.65900000000001</v>
      </c>
      <c r="I33">
        <v>1.08</v>
      </c>
    </row>
    <row r="34" spans="1:9" x14ac:dyDescent="0.25">
      <c r="A34" s="39">
        <v>42</v>
      </c>
      <c r="B34">
        <v>100.19</v>
      </c>
      <c r="C34">
        <v>0.85</v>
      </c>
      <c r="E34">
        <v>99.227999999999994</v>
      </c>
      <c r="F34">
        <v>1.01</v>
      </c>
      <c r="H34">
        <v>101.688</v>
      </c>
      <c r="I34">
        <v>1.1399999999999999</v>
      </c>
    </row>
    <row r="35" spans="1:9" x14ac:dyDescent="0.25">
      <c r="A35" s="39">
        <v>44</v>
      </c>
      <c r="B35">
        <v>100.8</v>
      </c>
      <c r="C35">
        <v>0.89</v>
      </c>
      <c r="E35">
        <v>100.851</v>
      </c>
      <c r="F35">
        <v>1.06</v>
      </c>
      <c r="H35">
        <v>99.8</v>
      </c>
      <c r="I35">
        <v>1.19</v>
      </c>
    </row>
    <row r="36" spans="1:9" x14ac:dyDescent="0.25">
      <c r="A36" s="39">
        <v>46</v>
      </c>
      <c r="B36">
        <v>100.536</v>
      </c>
      <c r="C36">
        <v>0.93</v>
      </c>
      <c r="E36">
        <v>99.897999999999996</v>
      </c>
      <c r="F36">
        <v>1.1100000000000001</v>
      </c>
      <c r="H36">
        <v>100.72499999999999</v>
      </c>
      <c r="I36">
        <v>1.24</v>
      </c>
    </row>
    <row r="37" spans="1:9" x14ac:dyDescent="0.25">
      <c r="A37" s="39">
        <v>48</v>
      </c>
      <c r="B37">
        <v>102.114</v>
      </c>
      <c r="C37">
        <v>0.97</v>
      </c>
      <c r="E37">
        <v>100.955</v>
      </c>
      <c r="F37">
        <v>1.1499999999999999</v>
      </c>
      <c r="H37">
        <v>101.434</v>
      </c>
      <c r="I37">
        <v>1.3</v>
      </c>
    </row>
    <row r="38" spans="1:9" x14ac:dyDescent="0.25">
      <c r="A38" s="39">
        <v>50</v>
      </c>
      <c r="B38">
        <v>103.009</v>
      </c>
      <c r="C38">
        <v>1.01</v>
      </c>
      <c r="E38">
        <v>101.29</v>
      </c>
      <c r="F38">
        <v>1.2</v>
      </c>
      <c r="H38">
        <v>100.316</v>
      </c>
      <c r="I38">
        <v>1.35</v>
      </c>
    </row>
    <row r="39" spans="1:9" x14ac:dyDescent="0.25">
      <c r="A39" s="39">
        <v>52</v>
      </c>
      <c r="B39">
        <v>101.648</v>
      </c>
      <c r="C39">
        <v>1.05</v>
      </c>
      <c r="E39">
        <v>101.70099999999999</v>
      </c>
      <c r="F39">
        <v>1.25</v>
      </c>
      <c r="H39">
        <v>101.649</v>
      </c>
      <c r="I39">
        <v>1.41</v>
      </c>
    </row>
    <row r="40" spans="1:9" x14ac:dyDescent="0.25">
      <c r="A40" s="39">
        <v>54</v>
      </c>
      <c r="B40">
        <v>101.566</v>
      </c>
      <c r="C40">
        <v>1.0900000000000001</v>
      </c>
      <c r="E40">
        <v>99.358999999999995</v>
      </c>
      <c r="F40">
        <v>1.3</v>
      </c>
      <c r="H40">
        <v>101.364</v>
      </c>
      <c r="I40">
        <v>1.46</v>
      </c>
    </row>
    <row r="41" spans="1:9" x14ac:dyDescent="0.25">
      <c r="A41" s="39">
        <v>56</v>
      </c>
      <c r="B41">
        <v>101.22</v>
      </c>
      <c r="C41">
        <v>1.1299999999999999</v>
      </c>
      <c r="E41">
        <v>102.309</v>
      </c>
      <c r="F41">
        <v>1.35</v>
      </c>
      <c r="H41">
        <v>101.557</v>
      </c>
      <c r="I41">
        <v>1.51</v>
      </c>
    </row>
    <row r="42" spans="1:9" x14ac:dyDescent="0.25">
      <c r="A42" s="39">
        <v>58</v>
      </c>
      <c r="B42">
        <v>102.678</v>
      </c>
      <c r="C42">
        <v>1.17</v>
      </c>
      <c r="E42">
        <v>100.43899999999999</v>
      </c>
      <c r="F42">
        <v>1.39</v>
      </c>
      <c r="H42">
        <v>103.532</v>
      </c>
      <c r="I42">
        <v>1.57</v>
      </c>
    </row>
    <row r="43" spans="1:9" x14ac:dyDescent="0.25">
      <c r="A43" s="39">
        <v>60</v>
      </c>
      <c r="B43">
        <v>102.562</v>
      </c>
      <c r="C43">
        <v>1.21</v>
      </c>
      <c r="E43">
        <v>102.264</v>
      </c>
      <c r="F43">
        <v>1.44</v>
      </c>
      <c r="H43">
        <v>104.32899999999999</v>
      </c>
      <c r="I43">
        <v>1.62</v>
      </c>
    </row>
    <row r="44" spans="1:9" x14ac:dyDescent="0.25">
      <c r="A44" s="39">
        <v>62</v>
      </c>
      <c r="B44">
        <v>101.87</v>
      </c>
      <c r="C44">
        <v>1.25</v>
      </c>
      <c r="E44">
        <v>101.611</v>
      </c>
      <c r="F44">
        <v>1.49</v>
      </c>
      <c r="H44">
        <v>101.815</v>
      </c>
      <c r="I44">
        <v>1.68</v>
      </c>
    </row>
    <row r="45" spans="1:9" x14ac:dyDescent="0.25">
      <c r="A45" s="39">
        <v>64</v>
      </c>
      <c r="B45">
        <v>103.363</v>
      </c>
      <c r="C45">
        <v>1.29</v>
      </c>
      <c r="E45">
        <v>105.40900000000001</v>
      </c>
      <c r="F45">
        <v>1.54</v>
      </c>
      <c r="H45">
        <v>104.371</v>
      </c>
      <c r="I45">
        <v>1.73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A8F1-48B4-466B-B8DD-E808B1821FF8}">
  <dimension ref="A1:P51"/>
  <sheetViews>
    <sheetView topLeftCell="A19" zoomScaleNormal="100" workbookViewId="0">
      <selection activeCell="J44" sqref="J44"/>
    </sheetView>
  </sheetViews>
  <sheetFormatPr defaultRowHeight="15" x14ac:dyDescent="0.25"/>
  <cols>
    <col min="1" max="1" width="16.85546875" customWidth="1"/>
  </cols>
  <sheetData>
    <row r="1" spans="1:16" x14ac:dyDescent="0.25">
      <c r="A1" t="s">
        <v>77</v>
      </c>
    </row>
    <row r="2" spans="1:16" x14ac:dyDescent="0.25">
      <c r="J2" t="s">
        <v>5</v>
      </c>
    </row>
    <row r="3" spans="1:16" x14ac:dyDescent="0.25">
      <c r="A3">
        <v>2</v>
      </c>
      <c r="B3">
        <v>144.71</v>
      </c>
      <c r="F3" t="s">
        <v>78</v>
      </c>
      <c r="J3">
        <v>28.427</v>
      </c>
    </row>
    <row r="4" spans="1:16" x14ac:dyDescent="0.25">
      <c r="A4">
        <v>4</v>
      </c>
      <c r="B4">
        <v>140.10400000000001</v>
      </c>
      <c r="F4" t="s">
        <v>79</v>
      </c>
      <c r="J4">
        <v>27.978999999999999</v>
      </c>
    </row>
    <row r="5" spans="1:16" x14ac:dyDescent="0.25">
      <c r="A5">
        <v>8</v>
      </c>
      <c r="B5" s="19">
        <v>132.072</v>
      </c>
      <c r="F5" t="s">
        <v>80</v>
      </c>
      <c r="J5">
        <v>27.853999999999999</v>
      </c>
    </row>
    <row r="6" spans="1:16" x14ac:dyDescent="0.25">
      <c r="A6">
        <v>16</v>
      </c>
      <c r="B6">
        <v>134.69</v>
      </c>
      <c r="F6" s="30" t="s">
        <v>71</v>
      </c>
      <c r="G6" s="30"/>
      <c r="H6" s="30"/>
      <c r="I6" s="30"/>
      <c r="J6" s="30">
        <f>SUM(J3:J5)</f>
        <v>84.259999999999991</v>
      </c>
    </row>
    <row r="7" spans="1:16" x14ac:dyDescent="0.25">
      <c r="A7">
        <v>32</v>
      </c>
      <c r="B7">
        <v>138.14500000000001</v>
      </c>
      <c r="F7" t="s">
        <v>75</v>
      </c>
      <c r="J7">
        <f>(B5-J6)*100/B5</f>
        <v>36.201465867102797</v>
      </c>
    </row>
    <row r="8" spans="1:16" x14ac:dyDescent="0.25">
      <c r="A8">
        <v>64</v>
      </c>
      <c r="B8">
        <v>145.96</v>
      </c>
    </row>
    <row r="10" spans="1:16" x14ac:dyDescent="0.25">
      <c r="A10" t="s">
        <v>81</v>
      </c>
    </row>
    <row r="11" spans="1:16" x14ac:dyDescent="0.25">
      <c r="J11" t="s">
        <v>5</v>
      </c>
      <c r="P11" t="s">
        <v>5</v>
      </c>
    </row>
    <row r="12" spans="1:16" x14ac:dyDescent="0.25">
      <c r="A12">
        <v>2</v>
      </c>
      <c r="B12">
        <v>142.53899999999999</v>
      </c>
      <c r="F12" t="s">
        <v>82</v>
      </c>
      <c r="J12">
        <v>28.902999999999999</v>
      </c>
      <c r="L12" t="s">
        <v>93</v>
      </c>
      <c r="P12">
        <v>29.228000000000002</v>
      </c>
    </row>
    <row r="13" spans="1:16" x14ac:dyDescent="0.25">
      <c r="A13">
        <v>4</v>
      </c>
      <c r="B13">
        <v>137.12899999999999</v>
      </c>
      <c r="F13" t="s">
        <v>83</v>
      </c>
      <c r="J13">
        <v>28.466000000000001</v>
      </c>
      <c r="L13" t="s">
        <v>92</v>
      </c>
      <c r="P13">
        <v>28.559000000000001</v>
      </c>
    </row>
    <row r="14" spans="1:16" x14ac:dyDescent="0.25">
      <c r="A14">
        <v>8</v>
      </c>
      <c r="B14" s="19">
        <v>132.76400000000001</v>
      </c>
      <c r="F14" t="s">
        <v>84</v>
      </c>
      <c r="J14">
        <v>27.956</v>
      </c>
      <c r="L14" t="s">
        <v>91</v>
      </c>
      <c r="P14">
        <v>28.99</v>
      </c>
    </row>
    <row r="15" spans="1:16" x14ac:dyDescent="0.25">
      <c r="A15">
        <v>16</v>
      </c>
      <c r="B15">
        <v>133.38399999999999</v>
      </c>
      <c r="F15" s="30" t="s">
        <v>71</v>
      </c>
      <c r="G15" s="30"/>
      <c r="H15" s="30"/>
      <c r="I15" s="30"/>
      <c r="J15" s="30">
        <f>SUM(J12:J14)</f>
        <v>85.325000000000003</v>
      </c>
      <c r="L15" s="30" t="s">
        <v>71</v>
      </c>
      <c r="M15" s="30"/>
      <c r="N15" s="30"/>
      <c r="O15" s="30"/>
      <c r="P15" s="30">
        <f>SUM(P12:P14)</f>
        <v>86.777000000000001</v>
      </c>
    </row>
    <row r="16" spans="1:16" x14ac:dyDescent="0.25">
      <c r="A16">
        <v>32</v>
      </c>
      <c r="B16">
        <v>136.95099999999999</v>
      </c>
      <c r="F16" t="s">
        <v>75</v>
      </c>
      <c r="J16">
        <f>(B14-J15)*100/B14</f>
        <v>35.731824892290078</v>
      </c>
    </row>
    <row r="17" spans="1:10" x14ac:dyDescent="0.25">
      <c r="A17">
        <v>64</v>
      </c>
      <c r="B17">
        <v>145.691</v>
      </c>
    </row>
    <row r="19" spans="1:10" x14ac:dyDescent="0.25">
      <c r="A19" t="s">
        <v>76</v>
      </c>
    </row>
    <row r="20" spans="1:10" x14ac:dyDescent="0.25">
      <c r="J20" t="s">
        <v>5</v>
      </c>
    </row>
    <row r="21" spans="1:10" x14ac:dyDescent="0.25">
      <c r="A21">
        <v>2</v>
      </c>
      <c r="B21">
        <v>137.75</v>
      </c>
      <c r="F21" t="s">
        <v>72</v>
      </c>
      <c r="J21">
        <v>28.204999999999998</v>
      </c>
    </row>
    <row r="22" spans="1:10" x14ac:dyDescent="0.25">
      <c r="A22">
        <v>4</v>
      </c>
      <c r="B22">
        <v>136.32599999999999</v>
      </c>
      <c r="F22" t="s">
        <v>73</v>
      </c>
      <c r="J22">
        <v>27.888999999999999</v>
      </c>
    </row>
    <row r="23" spans="1:10" x14ac:dyDescent="0.25">
      <c r="A23">
        <v>8</v>
      </c>
      <c r="B23" s="19">
        <v>133.39699999999999</v>
      </c>
      <c r="F23" t="s">
        <v>74</v>
      </c>
      <c r="J23">
        <v>27.593</v>
      </c>
    </row>
    <row r="24" spans="1:10" x14ac:dyDescent="0.25">
      <c r="A24">
        <v>16</v>
      </c>
      <c r="B24">
        <v>134.66900000000001</v>
      </c>
      <c r="F24" s="30" t="s">
        <v>71</v>
      </c>
      <c r="G24" s="30"/>
      <c r="H24" s="30"/>
      <c r="I24" s="30"/>
      <c r="J24" s="30">
        <f>SUM(J21:J23)</f>
        <v>83.686999999999998</v>
      </c>
    </row>
    <row r="25" spans="1:10" x14ac:dyDescent="0.25">
      <c r="A25">
        <v>32</v>
      </c>
      <c r="B25">
        <v>138.30600000000001</v>
      </c>
      <c r="F25" t="s">
        <v>75</v>
      </c>
      <c r="J25">
        <f>(B23-J24)*100/B23</f>
        <v>37.264706102835895</v>
      </c>
    </row>
    <row r="26" spans="1:10" x14ac:dyDescent="0.25">
      <c r="A26">
        <v>64</v>
      </c>
      <c r="B26">
        <v>145.518</v>
      </c>
    </row>
    <row r="27" spans="1:10" x14ac:dyDescent="0.25">
      <c r="A27" t="s">
        <v>85</v>
      </c>
    </row>
    <row r="29" spans="1:10" x14ac:dyDescent="0.25">
      <c r="J29" t="s">
        <v>5</v>
      </c>
    </row>
    <row r="30" spans="1:10" x14ac:dyDescent="0.25">
      <c r="A30">
        <v>2</v>
      </c>
      <c r="B30">
        <v>140.78899999999999</v>
      </c>
      <c r="C30">
        <v>141.28700000000001</v>
      </c>
      <c r="D30">
        <v>141.41399999999999</v>
      </c>
      <c r="F30" t="s">
        <v>86</v>
      </c>
      <c r="J30">
        <v>26.994</v>
      </c>
    </row>
    <row r="31" spans="1:10" x14ac:dyDescent="0.25">
      <c r="A31">
        <v>4</v>
      </c>
      <c r="B31">
        <v>137.73599999999999</v>
      </c>
      <c r="C31">
        <v>137.25800000000001</v>
      </c>
      <c r="D31">
        <v>139.1</v>
      </c>
      <c r="F31" t="s">
        <v>87</v>
      </c>
      <c r="J31">
        <v>26.759</v>
      </c>
    </row>
    <row r="32" spans="1:10" x14ac:dyDescent="0.25">
      <c r="A32">
        <v>8</v>
      </c>
      <c r="B32">
        <v>136.86500000000001</v>
      </c>
      <c r="C32">
        <v>133.78899999999999</v>
      </c>
      <c r="D32">
        <v>135.67099999999999</v>
      </c>
      <c r="F32" t="s">
        <v>88</v>
      </c>
      <c r="J32">
        <v>26.779</v>
      </c>
    </row>
    <row r="33" spans="1:14" x14ac:dyDescent="0.25">
      <c r="A33">
        <v>16</v>
      </c>
      <c r="B33" s="19">
        <v>134.863</v>
      </c>
      <c r="C33">
        <v>134.50299999999999</v>
      </c>
      <c r="D33">
        <v>134.792</v>
      </c>
      <c r="F33" s="30" t="s">
        <v>71</v>
      </c>
      <c r="G33" s="30"/>
      <c r="H33" s="30"/>
      <c r="I33" s="30"/>
      <c r="J33" s="30">
        <f>SUM(J30:J32)</f>
        <v>80.531999999999996</v>
      </c>
    </row>
    <row r="34" spans="1:14" x14ac:dyDescent="0.25">
      <c r="A34">
        <v>32</v>
      </c>
      <c r="B34">
        <v>139.261</v>
      </c>
      <c r="C34">
        <v>138.52199999999999</v>
      </c>
      <c r="D34">
        <v>139.33199999999999</v>
      </c>
      <c r="F34" t="s">
        <v>75</v>
      </c>
      <c r="J34">
        <f>(B32-J33)*100/B32</f>
        <v>41.159536769809669</v>
      </c>
    </row>
    <row r="35" spans="1:14" x14ac:dyDescent="0.25">
      <c r="A35">
        <v>64</v>
      </c>
      <c r="B35">
        <v>146.48500000000001</v>
      </c>
      <c r="C35">
        <v>146.52600000000001</v>
      </c>
      <c r="D35">
        <v>146.559</v>
      </c>
    </row>
    <row r="39" spans="1:14" x14ac:dyDescent="0.25">
      <c r="A39" t="s">
        <v>14</v>
      </c>
    </row>
    <row r="41" spans="1:14" x14ac:dyDescent="0.25">
      <c r="A41" t="s">
        <v>69</v>
      </c>
    </row>
    <row r="42" spans="1:14" x14ac:dyDescent="0.25">
      <c r="A42" t="s">
        <v>70</v>
      </c>
    </row>
    <row r="43" spans="1:14" x14ac:dyDescent="0.25">
      <c r="A43" t="s">
        <v>94</v>
      </c>
      <c r="M43" t="s">
        <v>89</v>
      </c>
      <c r="N43" t="s">
        <v>90</v>
      </c>
    </row>
    <row r="44" spans="1:14" x14ac:dyDescent="0.25">
      <c r="L44">
        <v>0</v>
      </c>
      <c r="M44">
        <f>B5</f>
        <v>132.072</v>
      </c>
      <c r="N44">
        <f>J6</f>
        <v>84.259999999999991</v>
      </c>
    </row>
    <row r="45" spans="1:14" x14ac:dyDescent="0.25">
      <c r="H45" s="52"/>
      <c r="I45" s="52"/>
      <c r="J45" s="52"/>
      <c r="L45">
        <v>5</v>
      </c>
      <c r="M45">
        <f>B14</f>
        <v>132.76400000000001</v>
      </c>
      <c r="N45">
        <f>J15</f>
        <v>85.325000000000003</v>
      </c>
    </row>
    <row r="46" spans="1:14" x14ac:dyDescent="0.25">
      <c r="A46" t="s">
        <v>95</v>
      </c>
      <c r="L46">
        <v>10</v>
      </c>
      <c r="M46">
        <f>B23</f>
        <v>133.39699999999999</v>
      </c>
      <c r="N46">
        <f>J24</f>
        <v>83.686999999999998</v>
      </c>
    </row>
    <row r="47" spans="1:14" x14ac:dyDescent="0.25">
      <c r="A47" t="s">
        <v>96</v>
      </c>
      <c r="L47">
        <v>15</v>
      </c>
      <c r="M47">
        <f>B33</f>
        <v>134.863</v>
      </c>
      <c r="N47">
        <f>J33</f>
        <v>80.531999999999996</v>
      </c>
    </row>
    <row r="49" spans="1:1" x14ac:dyDescent="0.25">
      <c r="A49" t="s">
        <v>97</v>
      </c>
    </row>
    <row r="50" spans="1:1" x14ac:dyDescent="0.25">
      <c r="A50" t="s">
        <v>98</v>
      </c>
    </row>
    <row r="51" spans="1:1" x14ac:dyDescent="0.25">
      <c r="A51" t="s">
        <v>99</v>
      </c>
    </row>
  </sheetData>
  <mergeCells count="1">
    <mergeCell ref="H45:J4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9228-C335-4DA8-AF1B-20300CC53C5D}">
  <dimension ref="A1:F41"/>
  <sheetViews>
    <sheetView workbookViewId="0">
      <selection activeCell="B3" sqref="B3"/>
    </sheetView>
  </sheetViews>
  <sheetFormatPr defaultRowHeight="15" x14ac:dyDescent="0.25"/>
  <sheetData>
    <row r="1" spans="1:6" x14ac:dyDescent="0.25">
      <c r="A1" t="s">
        <v>265</v>
      </c>
    </row>
    <row r="2" spans="1:6" x14ac:dyDescent="0.25">
      <c r="A2" t="s">
        <v>19</v>
      </c>
      <c r="F2" t="s">
        <v>273</v>
      </c>
    </row>
    <row r="3" spans="1:6" x14ac:dyDescent="0.25">
      <c r="A3" t="s">
        <v>266</v>
      </c>
    </row>
    <row r="4" spans="1:6" x14ac:dyDescent="0.25">
      <c r="A4" t="s">
        <v>267</v>
      </c>
    </row>
    <row r="6" spans="1:6" x14ac:dyDescent="0.25">
      <c r="A6" t="s">
        <v>270</v>
      </c>
    </row>
    <row r="7" spans="1:6" x14ac:dyDescent="0.25">
      <c r="A7" t="s">
        <v>268</v>
      </c>
    </row>
    <row r="8" spans="1:6" x14ac:dyDescent="0.25">
      <c r="A8" t="s">
        <v>269</v>
      </c>
    </row>
    <row r="13" spans="1:6" x14ac:dyDescent="0.25">
      <c r="A13" t="s">
        <v>276</v>
      </c>
    </row>
    <row r="14" spans="1:6" x14ac:dyDescent="0.25">
      <c r="A14" t="s">
        <v>179</v>
      </c>
    </row>
    <row r="15" spans="1:6" x14ac:dyDescent="0.25">
      <c r="A15" t="s">
        <v>129</v>
      </c>
    </row>
    <row r="16" spans="1:6" x14ac:dyDescent="0.25">
      <c r="A16" t="s">
        <v>180</v>
      </c>
    </row>
    <row r="17" spans="1:1" x14ac:dyDescent="0.25">
      <c r="A17" t="s">
        <v>181</v>
      </c>
    </row>
    <row r="20" spans="1:1" x14ac:dyDescent="0.25">
      <c r="A20" s="41" t="s">
        <v>271</v>
      </c>
    </row>
    <row r="21" spans="1:1" x14ac:dyDescent="0.25">
      <c r="A21" s="36" t="s">
        <v>272</v>
      </c>
    </row>
    <row r="22" spans="1:1" x14ac:dyDescent="0.25">
      <c r="A22" t="s">
        <v>274</v>
      </c>
    </row>
    <row r="23" spans="1:1" x14ac:dyDescent="0.25">
      <c r="A23" t="s">
        <v>270</v>
      </c>
    </row>
    <row r="24" spans="1:1" x14ac:dyDescent="0.25">
      <c r="A24" t="s">
        <v>275</v>
      </c>
    </row>
    <row r="26" spans="1:1" x14ac:dyDescent="0.25">
      <c r="A26" t="s">
        <v>12</v>
      </c>
    </row>
    <row r="27" spans="1:1" x14ac:dyDescent="0.25">
      <c r="A27" t="s">
        <v>179</v>
      </c>
    </row>
    <row r="28" spans="1:1" x14ac:dyDescent="0.25">
      <c r="A28" t="s">
        <v>129</v>
      </c>
    </row>
    <row r="29" spans="1:1" x14ac:dyDescent="0.25">
      <c r="A29" t="s">
        <v>180</v>
      </c>
    </row>
    <row r="30" spans="1:1" x14ac:dyDescent="0.25">
      <c r="A30" t="s">
        <v>181</v>
      </c>
    </row>
    <row r="32" spans="1:1" x14ac:dyDescent="0.25">
      <c r="A32" t="s">
        <v>98</v>
      </c>
    </row>
    <row r="33" spans="1:1" x14ac:dyDescent="0.25">
      <c r="A33" t="s">
        <v>99</v>
      </c>
    </row>
    <row r="35" spans="1:1" x14ac:dyDescent="0.25">
      <c r="A35" t="s">
        <v>179</v>
      </c>
    </row>
    <row r="36" spans="1:1" x14ac:dyDescent="0.25">
      <c r="A36" t="s">
        <v>277</v>
      </c>
    </row>
    <row r="37" spans="1:1" x14ac:dyDescent="0.25">
      <c r="A37" t="s">
        <v>278</v>
      </c>
    </row>
    <row r="38" spans="1:1" x14ac:dyDescent="0.25">
      <c r="A38" t="s">
        <v>181</v>
      </c>
    </row>
    <row r="40" spans="1:1" x14ac:dyDescent="0.25">
      <c r="A40" t="s">
        <v>98</v>
      </c>
    </row>
    <row r="41" spans="1:1" x14ac:dyDescent="0.25">
      <c r="A41" t="s">
        <v>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08C4-43B4-4B5A-8993-31ACDD0E94F9}">
  <dimension ref="A1:T30"/>
  <sheetViews>
    <sheetView workbookViewId="0">
      <selection activeCell="P14" sqref="P14"/>
    </sheetView>
  </sheetViews>
  <sheetFormatPr defaultRowHeight="15" x14ac:dyDescent="0.25"/>
  <sheetData>
    <row r="1" spans="1:20" x14ac:dyDescent="0.25">
      <c r="A1" t="s">
        <v>100</v>
      </c>
    </row>
    <row r="2" spans="1:20" x14ac:dyDescent="0.25">
      <c r="J2" t="s">
        <v>104</v>
      </c>
    </row>
    <row r="3" spans="1:20" x14ac:dyDescent="0.25">
      <c r="A3">
        <v>2</v>
      </c>
      <c r="B3">
        <v>438.26400000000001</v>
      </c>
      <c r="E3" t="s">
        <v>101</v>
      </c>
      <c r="J3">
        <v>41.994</v>
      </c>
    </row>
    <row r="4" spans="1:20" x14ac:dyDescent="0.25">
      <c r="A4">
        <v>4</v>
      </c>
      <c r="B4">
        <v>150.75</v>
      </c>
      <c r="E4" t="s">
        <v>102</v>
      </c>
      <c r="J4">
        <v>40.920999999999999</v>
      </c>
      <c r="T4" t="s">
        <v>31</v>
      </c>
    </row>
    <row r="5" spans="1:20" x14ac:dyDescent="0.25">
      <c r="A5" s="19">
        <v>8</v>
      </c>
      <c r="B5" s="19">
        <v>149.697</v>
      </c>
      <c r="E5" t="s">
        <v>103</v>
      </c>
      <c r="J5">
        <v>39.707000000000001</v>
      </c>
      <c r="T5" t="s">
        <v>66</v>
      </c>
    </row>
    <row r="6" spans="1:20" x14ac:dyDescent="0.25">
      <c r="A6">
        <v>16</v>
      </c>
      <c r="B6">
        <v>166.94800000000001</v>
      </c>
      <c r="E6" s="30" t="s">
        <v>71</v>
      </c>
      <c r="F6" s="30"/>
      <c r="G6" s="30"/>
      <c r="H6" s="30"/>
      <c r="I6" s="30"/>
      <c r="J6" s="30">
        <f>SUM(J3:J5)</f>
        <v>122.62199999999999</v>
      </c>
      <c r="T6" t="s">
        <v>67</v>
      </c>
    </row>
    <row r="7" spans="1:20" x14ac:dyDescent="0.25">
      <c r="A7">
        <v>32</v>
      </c>
      <c r="B7">
        <v>181.8</v>
      </c>
      <c r="E7" s="29" t="s">
        <v>75</v>
      </c>
      <c r="F7" s="29"/>
      <c r="G7" s="29"/>
      <c r="H7" s="29"/>
      <c r="I7" s="29"/>
      <c r="J7">
        <f>(B5-J6)*100/B5</f>
        <v>18.086534800296612</v>
      </c>
      <c r="T7" t="s">
        <v>116</v>
      </c>
    </row>
    <row r="8" spans="1:20" x14ac:dyDescent="0.25">
      <c r="A8">
        <v>48</v>
      </c>
      <c r="B8">
        <v>190.49600000000001</v>
      </c>
    </row>
    <row r="9" spans="1:20" x14ac:dyDescent="0.25">
      <c r="E9" s="29"/>
      <c r="F9" s="29"/>
      <c r="G9" s="29"/>
      <c r="H9" s="29"/>
      <c r="I9" s="29"/>
    </row>
    <row r="10" spans="1:20" x14ac:dyDescent="0.25">
      <c r="A10" t="s">
        <v>105</v>
      </c>
    </row>
    <row r="12" spans="1:20" x14ac:dyDescent="0.25">
      <c r="J12" s="29" t="s">
        <v>104</v>
      </c>
    </row>
    <row r="13" spans="1:20" x14ac:dyDescent="0.25">
      <c r="A13" s="29">
        <v>2</v>
      </c>
      <c r="B13">
        <v>403.86900000000003</v>
      </c>
      <c r="E13" t="s">
        <v>106</v>
      </c>
      <c r="J13">
        <v>50.970999999999997</v>
      </c>
    </row>
    <row r="14" spans="1:20" x14ac:dyDescent="0.25">
      <c r="A14" s="29">
        <v>4</v>
      </c>
      <c r="B14" s="19">
        <v>148.929</v>
      </c>
      <c r="E14" t="s">
        <v>107</v>
      </c>
      <c r="J14">
        <v>47.173999999999999</v>
      </c>
    </row>
    <row r="15" spans="1:20" x14ac:dyDescent="0.25">
      <c r="A15" s="29">
        <v>8</v>
      </c>
      <c r="B15" s="29">
        <v>151.5</v>
      </c>
      <c r="E15" t="s">
        <v>108</v>
      </c>
      <c r="J15">
        <v>45.32</v>
      </c>
    </row>
    <row r="16" spans="1:20" x14ac:dyDescent="0.25">
      <c r="A16" s="29">
        <v>16</v>
      </c>
      <c r="B16">
        <v>171.97</v>
      </c>
      <c r="E16" s="30" t="s">
        <v>71</v>
      </c>
      <c r="F16" s="30"/>
      <c r="G16" s="30"/>
      <c r="H16" s="30"/>
      <c r="I16" s="30"/>
      <c r="J16" s="30">
        <f>SUM(J13:J15)</f>
        <v>143.465</v>
      </c>
    </row>
    <row r="17" spans="1:13" x14ac:dyDescent="0.25">
      <c r="A17" s="29">
        <v>32</v>
      </c>
      <c r="B17">
        <v>183.28299999999999</v>
      </c>
      <c r="E17" s="29" t="s">
        <v>75</v>
      </c>
      <c r="F17" s="29"/>
      <c r="G17" s="29"/>
      <c r="H17" s="29"/>
      <c r="I17" s="29"/>
      <c r="J17" s="29">
        <f>(B15-J16)*100/B15</f>
        <v>5.3036303630363015</v>
      </c>
    </row>
    <row r="18" spans="1:13" x14ac:dyDescent="0.25">
      <c r="A18" s="29">
        <v>48</v>
      </c>
      <c r="B18">
        <v>191.29</v>
      </c>
    </row>
    <row r="21" spans="1:13" x14ac:dyDescent="0.25">
      <c r="A21" t="s">
        <v>109</v>
      </c>
    </row>
    <row r="24" spans="1:13" x14ac:dyDescent="0.25">
      <c r="J24" s="29" t="s">
        <v>104</v>
      </c>
    </row>
    <row r="25" spans="1:13" x14ac:dyDescent="0.25">
      <c r="A25" s="29">
        <v>2</v>
      </c>
      <c r="B25">
        <v>415.84500000000003</v>
      </c>
      <c r="E25" t="s">
        <v>110</v>
      </c>
      <c r="J25">
        <v>66.912999999999997</v>
      </c>
      <c r="M25" t="s">
        <v>113</v>
      </c>
    </row>
    <row r="26" spans="1:13" x14ac:dyDescent="0.25">
      <c r="A26" s="19">
        <v>4</v>
      </c>
      <c r="B26" s="19">
        <v>158.60599999999999</v>
      </c>
      <c r="C26">
        <v>148</v>
      </c>
      <c r="E26" t="s">
        <v>111</v>
      </c>
      <c r="J26">
        <v>58.561</v>
      </c>
      <c r="M26" t="s">
        <v>114</v>
      </c>
    </row>
    <row r="27" spans="1:13" x14ac:dyDescent="0.25">
      <c r="A27" s="29">
        <v>8</v>
      </c>
      <c r="B27">
        <v>161.63399999999999</v>
      </c>
      <c r="E27" t="s">
        <v>112</v>
      </c>
      <c r="J27">
        <v>54.616</v>
      </c>
      <c r="M27" t="s">
        <v>115</v>
      </c>
    </row>
    <row r="28" spans="1:13" x14ac:dyDescent="0.25">
      <c r="A28" s="29">
        <v>16</v>
      </c>
      <c r="B28">
        <v>179.33199999999999</v>
      </c>
      <c r="E28" s="30" t="s">
        <v>71</v>
      </c>
      <c r="F28" s="30"/>
      <c r="G28" s="30"/>
      <c r="H28" s="30"/>
      <c r="I28" s="30"/>
      <c r="J28" s="30">
        <f>SUM(J25:J27)</f>
        <v>180.08999999999997</v>
      </c>
    </row>
    <row r="29" spans="1:13" x14ac:dyDescent="0.25">
      <c r="A29" s="29">
        <v>32</v>
      </c>
      <c r="B29">
        <v>192.04499999999999</v>
      </c>
      <c r="E29" s="29" t="s">
        <v>75</v>
      </c>
      <c r="F29" s="29"/>
      <c r="G29" s="29"/>
      <c r="H29" s="29"/>
      <c r="I29" s="29"/>
      <c r="J29" s="29">
        <f>(B27-J28)*100/B27</f>
        <v>-11.418389695237384</v>
      </c>
    </row>
    <row r="30" spans="1:13" x14ac:dyDescent="0.25">
      <c r="A30" s="29">
        <v>48</v>
      </c>
      <c r="B30">
        <v>200.33199999999999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304E-4E6A-4910-BEA5-5C3AEA3BEFE2}">
  <dimension ref="A1:M26"/>
  <sheetViews>
    <sheetView workbookViewId="0">
      <selection activeCell="C27" sqref="C27"/>
    </sheetView>
  </sheetViews>
  <sheetFormatPr defaultRowHeight="15" x14ac:dyDescent="0.25"/>
  <sheetData>
    <row r="1" spans="1:13" x14ac:dyDescent="0.25">
      <c r="A1" t="s">
        <v>120</v>
      </c>
    </row>
    <row r="2" spans="1:13" x14ac:dyDescent="0.25">
      <c r="I2" s="31" t="s">
        <v>5</v>
      </c>
    </row>
    <row r="3" spans="1:13" x14ac:dyDescent="0.25">
      <c r="A3" s="31">
        <v>2</v>
      </c>
      <c r="B3">
        <v>104.595</v>
      </c>
      <c r="E3" t="s">
        <v>117</v>
      </c>
      <c r="I3">
        <v>14.635</v>
      </c>
      <c r="M3" t="s">
        <v>31</v>
      </c>
    </row>
    <row r="4" spans="1:13" x14ac:dyDescent="0.25">
      <c r="A4" s="19">
        <v>4</v>
      </c>
      <c r="B4" s="19">
        <v>60.170999999999999</v>
      </c>
      <c r="E4" t="s">
        <v>118</v>
      </c>
      <c r="I4">
        <v>13.273</v>
      </c>
      <c r="M4" t="s">
        <v>129</v>
      </c>
    </row>
    <row r="5" spans="1:13" x14ac:dyDescent="0.25">
      <c r="A5" s="31">
        <v>8</v>
      </c>
      <c r="B5">
        <v>68.728999999999999</v>
      </c>
      <c r="E5" t="s">
        <v>119</v>
      </c>
      <c r="I5">
        <v>13.177</v>
      </c>
      <c r="M5" t="s">
        <v>130</v>
      </c>
    </row>
    <row r="6" spans="1:13" x14ac:dyDescent="0.25">
      <c r="A6" s="31">
        <v>16</v>
      </c>
      <c r="B6">
        <v>64.460999999999999</v>
      </c>
      <c r="E6" s="30" t="s">
        <v>71</v>
      </c>
      <c r="F6" s="30"/>
      <c r="G6" s="30"/>
      <c r="H6" s="30"/>
      <c r="I6" s="30">
        <f>SUM(I3:I5)</f>
        <v>41.085000000000001</v>
      </c>
      <c r="M6" t="s">
        <v>131</v>
      </c>
    </row>
    <row r="7" spans="1:13" x14ac:dyDescent="0.25">
      <c r="A7" s="31">
        <v>32</v>
      </c>
      <c r="B7">
        <v>68.573999999999998</v>
      </c>
      <c r="E7" s="31" t="s">
        <v>75</v>
      </c>
      <c r="F7" s="31"/>
      <c r="G7" s="31"/>
      <c r="H7" s="31"/>
      <c r="I7" s="31">
        <f>(B4-I6)*100/B4</f>
        <v>31.719599142444032</v>
      </c>
    </row>
    <row r="8" spans="1:13" x14ac:dyDescent="0.25">
      <c r="A8" s="31">
        <v>48</v>
      </c>
      <c r="B8">
        <v>71.281999999999996</v>
      </c>
      <c r="E8" s="31"/>
      <c r="F8" s="31"/>
      <c r="G8" s="31"/>
      <c r="H8" s="31"/>
      <c r="I8" s="31"/>
    </row>
    <row r="9" spans="1:13" x14ac:dyDescent="0.25">
      <c r="A9" t="s">
        <v>0</v>
      </c>
      <c r="E9" s="31"/>
      <c r="F9" s="31"/>
      <c r="G9" s="31"/>
      <c r="H9" s="31"/>
      <c r="I9" s="31"/>
    </row>
    <row r="10" spans="1:13" x14ac:dyDescent="0.25">
      <c r="A10" t="s">
        <v>121</v>
      </c>
    </row>
    <row r="11" spans="1:13" x14ac:dyDescent="0.25">
      <c r="I11" t="s">
        <v>5</v>
      </c>
    </row>
    <row r="12" spans="1:13" x14ac:dyDescent="0.25">
      <c r="A12">
        <v>2</v>
      </c>
      <c r="B12">
        <v>223.06100000000001</v>
      </c>
      <c r="E12" t="s">
        <v>122</v>
      </c>
      <c r="I12">
        <v>13.425000000000001</v>
      </c>
    </row>
    <row r="13" spans="1:13" x14ac:dyDescent="0.25">
      <c r="A13" s="19">
        <v>4</v>
      </c>
      <c r="B13" s="19">
        <v>54.993000000000002</v>
      </c>
      <c r="E13" t="s">
        <v>123</v>
      </c>
      <c r="I13">
        <v>13.106</v>
      </c>
    </row>
    <row r="14" spans="1:13" x14ac:dyDescent="0.25">
      <c r="A14">
        <v>8</v>
      </c>
      <c r="B14">
        <v>64.271000000000001</v>
      </c>
      <c r="E14" t="s">
        <v>124</v>
      </c>
      <c r="I14">
        <v>13.025</v>
      </c>
    </row>
    <row r="15" spans="1:13" x14ac:dyDescent="0.25">
      <c r="A15">
        <v>16</v>
      </c>
      <c r="B15">
        <v>61.03</v>
      </c>
      <c r="E15" s="30" t="s">
        <v>71</v>
      </c>
      <c r="F15" s="30"/>
      <c r="G15" s="30"/>
      <c r="H15" s="30"/>
      <c r="I15" s="30">
        <f>SUM(I12:I14)</f>
        <v>39.555999999999997</v>
      </c>
    </row>
    <row r="16" spans="1:13" x14ac:dyDescent="0.25">
      <c r="A16">
        <v>32</v>
      </c>
      <c r="B16">
        <v>66.688000000000002</v>
      </c>
      <c r="E16" s="31" t="s">
        <v>75</v>
      </c>
      <c r="F16" s="31"/>
      <c r="G16" s="31"/>
      <c r="H16" s="31"/>
      <c r="I16" s="31">
        <f>(B13-I15)*100/B13</f>
        <v>28.070845380321138</v>
      </c>
    </row>
    <row r="17" spans="1:9" x14ac:dyDescent="0.25">
      <c r="A17">
        <v>48</v>
      </c>
      <c r="B17">
        <v>67.524000000000001</v>
      </c>
    </row>
    <row r="19" spans="1:9" x14ac:dyDescent="0.25">
      <c r="A19" t="s">
        <v>125</v>
      </c>
    </row>
    <row r="21" spans="1:9" x14ac:dyDescent="0.25">
      <c r="A21" s="31">
        <v>2</v>
      </c>
      <c r="B21">
        <v>357.18299999999999</v>
      </c>
      <c r="I21" s="31" t="s">
        <v>5</v>
      </c>
    </row>
    <row r="22" spans="1:9" x14ac:dyDescent="0.25">
      <c r="A22" s="19">
        <v>4</v>
      </c>
      <c r="B22" s="19">
        <v>52.822000000000003</v>
      </c>
      <c r="E22" t="s">
        <v>126</v>
      </c>
      <c r="I22">
        <v>13.693</v>
      </c>
    </row>
    <row r="23" spans="1:9" x14ac:dyDescent="0.25">
      <c r="A23" s="31">
        <v>8</v>
      </c>
      <c r="B23">
        <v>62.213000000000001</v>
      </c>
      <c r="E23" t="s">
        <v>127</v>
      </c>
      <c r="I23">
        <v>13.121</v>
      </c>
    </row>
    <row r="24" spans="1:9" x14ac:dyDescent="0.25">
      <c r="A24" s="31">
        <v>16</v>
      </c>
      <c r="B24">
        <v>62.695</v>
      </c>
      <c r="E24" t="s">
        <v>128</v>
      </c>
      <c r="I24">
        <v>13.05</v>
      </c>
    </row>
    <row r="25" spans="1:9" x14ac:dyDescent="0.25">
      <c r="A25" s="31">
        <v>32</v>
      </c>
      <c r="B25">
        <v>66.897000000000006</v>
      </c>
      <c r="E25" s="30" t="s">
        <v>71</v>
      </c>
      <c r="F25" s="30"/>
      <c r="G25" s="30"/>
      <c r="H25" s="30"/>
      <c r="I25" s="30">
        <f>SUM(I22:I24)</f>
        <v>39.864000000000004</v>
      </c>
    </row>
    <row r="26" spans="1:9" x14ac:dyDescent="0.25">
      <c r="A26" s="31">
        <v>48</v>
      </c>
      <c r="B26">
        <v>67.908000000000001</v>
      </c>
      <c r="E26" s="31" t="s">
        <v>75</v>
      </c>
      <c r="F26" s="31"/>
      <c r="G26" s="31"/>
      <c r="H26" s="31"/>
      <c r="I26" s="31">
        <f>(B22-I25)*100/B22</f>
        <v>24.531445231153679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D475-DE83-48F0-A673-81C40A1C0FDA}">
  <dimension ref="A1:AC283"/>
  <sheetViews>
    <sheetView topLeftCell="A88" workbookViewId="0">
      <selection activeCell="L233" sqref="L233"/>
    </sheetView>
  </sheetViews>
  <sheetFormatPr defaultRowHeight="15" x14ac:dyDescent="0.25"/>
  <cols>
    <col min="1" max="1" width="16.28515625" style="31" customWidth="1"/>
    <col min="2" max="16384" width="9.140625" style="31"/>
  </cols>
  <sheetData>
    <row r="1" spans="1:23" x14ac:dyDescent="0.25">
      <c r="A1" t="s">
        <v>173</v>
      </c>
      <c r="B1"/>
      <c r="C1"/>
      <c r="D1"/>
      <c r="E1"/>
      <c r="F1"/>
      <c r="G1"/>
      <c r="H1"/>
      <c r="I1"/>
      <c r="J1"/>
      <c r="K1"/>
      <c r="L1"/>
      <c r="M1"/>
    </row>
    <row r="2" spans="1:23" x14ac:dyDescent="0.25">
      <c r="A2"/>
      <c r="B2"/>
      <c r="C2"/>
      <c r="D2"/>
      <c r="E2"/>
      <c r="F2"/>
      <c r="G2"/>
      <c r="H2"/>
      <c r="I2"/>
      <c r="J2"/>
      <c r="K2"/>
      <c r="L2"/>
      <c r="M2"/>
    </row>
    <row r="3" spans="1:23" x14ac:dyDescent="0.25">
      <c r="A3"/>
      <c r="B3"/>
      <c r="C3"/>
      <c r="D3"/>
      <c r="E3"/>
      <c r="F3"/>
      <c r="G3"/>
      <c r="H3"/>
      <c r="I3"/>
      <c r="J3"/>
      <c r="K3"/>
      <c r="L3"/>
      <c r="M3" s="37"/>
      <c r="N3" s="37"/>
      <c r="O3" s="37"/>
      <c r="P3" s="37"/>
      <c r="W3" s="31" t="s">
        <v>14</v>
      </c>
    </row>
    <row r="4" spans="1:23" x14ac:dyDescent="0.25">
      <c r="A4"/>
      <c r="B4"/>
      <c r="C4"/>
      <c r="D4"/>
      <c r="E4" t="s">
        <v>174</v>
      </c>
      <c r="F4"/>
      <c r="G4"/>
      <c r="H4"/>
      <c r="I4"/>
      <c r="J4"/>
      <c r="K4"/>
      <c r="L4">
        <v>29.209</v>
      </c>
      <c r="M4" s="37"/>
      <c r="N4" s="37"/>
      <c r="O4" s="37"/>
      <c r="P4" s="37"/>
    </row>
    <row r="5" spans="1:23" x14ac:dyDescent="0.25">
      <c r="A5">
        <v>2</v>
      </c>
      <c r="B5">
        <v>133.69200000000001</v>
      </c>
      <c r="C5"/>
      <c r="D5"/>
      <c r="E5" t="s">
        <v>175</v>
      </c>
      <c r="F5"/>
      <c r="G5"/>
      <c r="H5"/>
      <c r="I5"/>
      <c r="J5"/>
      <c r="K5"/>
      <c r="L5">
        <v>29.361000000000001</v>
      </c>
      <c r="M5" s="37"/>
      <c r="N5" s="37"/>
      <c r="O5" s="37"/>
      <c r="P5" s="37"/>
      <c r="W5" s="31" t="s">
        <v>69</v>
      </c>
    </row>
    <row r="6" spans="1:23" ht="31.5" x14ac:dyDescent="0.5">
      <c r="A6">
        <v>4</v>
      </c>
      <c r="B6">
        <v>129.80099999999999</v>
      </c>
      <c r="C6"/>
      <c r="D6"/>
      <c r="E6" t="s">
        <v>176</v>
      </c>
      <c r="F6"/>
      <c r="G6"/>
      <c r="H6"/>
      <c r="I6"/>
      <c r="J6"/>
      <c r="K6" s="30"/>
      <c r="L6">
        <v>28.934999999999999</v>
      </c>
      <c r="M6" s="30"/>
      <c r="N6" s="37"/>
      <c r="O6" s="37"/>
      <c r="P6" s="37"/>
      <c r="R6" s="34" t="s">
        <v>159</v>
      </c>
      <c r="W6" s="31" t="s">
        <v>70</v>
      </c>
    </row>
    <row r="7" spans="1:23" x14ac:dyDescent="0.25">
      <c r="A7" s="19">
        <v>8</v>
      </c>
      <c r="B7" s="19">
        <v>127.16200000000001</v>
      </c>
      <c r="C7"/>
      <c r="D7"/>
      <c r="E7"/>
      <c r="F7"/>
      <c r="G7"/>
      <c r="H7"/>
      <c r="I7"/>
      <c r="J7"/>
      <c r="K7" s="30"/>
      <c r="L7" s="30"/>
      <c r="M7" s="30"/>
      <c r="N7" s="37"/>
      <c r="O7" s="37"/>
      <c r="P7" s="37"/>
      <c r="W7" s="31" t="s">
        <v>94</v>
      </c>
    </row>
    <row r="8" spans="1:23" x14ac:dyDescent="0.25">
      <c r="A8">
        <v>16</v>
      </c>
      <c r="B8">
        <v>127.57899999999999</v>
      </c>
      <c r="C8"/>
      <c r="D8"/>
      <c r="E8"/>
      <c r="F8"/>
      <c r="G8"/>
      <c r="H8"/>
      <c r="I8"/>
      <c r="J8"/>
      <c r="K8" s="30" t="s">
        <v>8</v>
      </c>
      <c r="L8" s="30">
        <v>87.504999999999995</v>
      </c>
      <c r="M8" s="30"/>
      <c r="N8" s="37"/>
      <c r="O8" s="37"/>
      <c r="P8" s="37"/>
    </row>
    <row r="9" spans="1:23" x14ac:dyDescent="0.25">
      <c r="A9">
        <v>32</v>
      </c>
      <c r="B9">
        <v>132.30799999999999</v>
      </c>
      <c r="C9"/>
      <c r="D9"/>
      <c r="E9"/>
      <c r="G9"/>
      <c r="H9"/>
      <c r="I9"/>
      <c r="J9"/>
      <c r="K9" s="30" t="s">
        <v>75</v>
      </c>
      <c r="L9" s="30">
        <f>(B7-L8)*100/B7</f>
        <v>31.186203425551668</v>
      </c>
      <c r="M9" s="30"/>
      <c r="N9" s="37"/>
      <c r="O9" s="37"/>
      <c r="P9" s="37"/>
      <c r="W9" s="31" t="s">
        <v>133</v>
      </c>
    </row>
    <row r="10" spans="1:23" x14ac:dyDescent="0.25">
      <c r="A10">
        <v>64</v>
      </c>
      <c r="B10">
        <v>138.553</v>
      </c>
      <c r="C10"/>
      <c r="D10"/>
      <c r="E10"/>
      <c r="G10"/>
      <c r="H10"/>
      <c r="I10"/>
      <c r="J10"/>
      <c r="K10" s="30"/>
      <c r="L10" s="30"/>
      <c r="M10" s="30"/>
      <c r="N10" s="37"/>
      <c r="O10" s="37"/>
      <c r="P10" s="37"/>
    </row>
    <row r="11" spans="1:23" x14ac:dyDescent="0.25">
      <c r="A11"/>
      <c r="B11"/>
      <c r="C11"/>
      <c r="D11"/>
      <c r="E11"/>
      <c r="G11"/>
      <c r="H11"/>
      <c r="I11"/>
      <c r="J11"/>
      <c r="K11" s="30"/>
      <c r="L11" s="30"/>
      <c r="M11" s="30"/>
      <c r="P11" s="31" t="s">
        <v>0</v>
      </c>
    </row>
    <row r="12" spans="1:23" x14ac:dyDescent="0.25">
      <c r="A12"/>
      <c r="B12"/>
      <c r="C12"/>
      <c r="D12"/>
      <c r="E12"/>
      <c r="G12"/>
      <c r="H12"/>
      <c r="I12"/>
      <c r="J12"/>
      <c r="K12"/>
      <c r="L12"/>
      <c r="M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6" spans="1:23" x14ac:dyDescent="0.25">
      <c r="A16" s="31" t="s">
        <v>140</v>
      </c>
    </row>
    <row r="18" spans="1:29" x14ac:dyDescent="0.25">
      <c r="A18" s="31" t="s">
        <v>134</v>
      </c>
    </row>
    <row r="19" spans="1:29" x14ac:dyDescent="0.25">
      <c r="A19" s="31" t="s">
        <v>135</v>
      </c>
      <c r="O19" s="31" t="s">
        <v>5</v>
      </c>
    </row>
    <row r="20" spans="1:29" x14ac:dyDescent="0.25">
      <c r="A20" s="31" t="s">
        <v>136</v>
      </c>
      <c r="C20" s="31" t="s">
        <v>58</v>
      </c>
      <c r="G20" s="31" t="s">
        <v>133</v>
      </c>
      <c r="I20" s="31" t="s">
        <v>143</v>
      </c>
      <c r="O20" s="31">
        <v>73.521000000000001</v>
      </c>
    </row>
    <row r="21" spans="1:29" x14ac:dyDescent="0.25">
      <c r="A21" s="31" t="s">
        <v>137</v>
      </c>
      <c r="C21" s="31" t="s">
        <v>59</v>
      </c>
      <c r="G21" s="31" t="s">
        <v>146</v>
      </c>
      <c r="I21" s="31" t="s">
        <v>144</v>
      </c>
      <c r="M21" s="28"/>
      <c r="O21" s="31">
        <v>72.927000000000007</v>
      </c>
    </row>
    <row r="22" spans="1:29" x14ac:dyDescent="0.25">
      <c r="A22" s="19">
        <v>32</v>
      </c>
      <c r="B22" s="31">
        <v>258.75599999999997</v>
      </c>
      <c r="C22" s="31" t="s">
        <v>141</v>
      </c>
      <c r="I22" s="31" t="s">
        <v>145</v>
      </c>
      <c r="O22" s="31">
        <v>74.040000000000006</v>
      </c>
    </row>
    <row r="23" spans="1:29" x14ac:dyDescent="0.25">
      <c r="A23" s="31" t="s">
        <v>138</v>
      </c>
      <c r="C23" s="31" t="s">
        <v>142</v>
      </c>
      <c r="N23" s="35" t="s">
        <v>8</v>
      </c>
      <c r="O23" s="35">
        <f>SUM(O20:O22)</f>
        <v>220.488</v>
      </c>
    </row>
    <row r="24" spans="1:29" x14ac:dyDescent="0.25">
      <c r="A24" s="31" t="s">
        <v>139</v>
      </c>
      <c r="N24" s="35" t="s">
        <v>132</v>
      </c>
      <c r="O24" s="35">
        <f>(B22-O23)*100/B22</f>
        <v>14.789222278903669</v>
      </c>
    </row>
    <row r="25" spans="1:29" x14ac:dyDescent="0.25">
      <c r="A25" s="31" t="s">
        <v>0</v>
      </c>
    </row>
    <row r="28" spans="1:29" x14ac:dyDescent="0.25">
      <c r="A28" s="31" t="s">
        <v>153</v>
      </c>
    </row>
    <row r="29" spans="1:29" x14ac:dyDescent="0.25">
      <c r="Y29" s="31" t="s">
        <v>163</v>
      </c>
      <c r="AC29" s="31">
        <v>56.866999999999997</v>
      </c>
    </row>
    <row r="30" spans="1:29" x14ac:dyDescent="0.25">
      <c r="A30" s="31" t="s">
        <v>147</v>
      </c>
      <c r="C30" s="36">
        <v>202.84200000000001</v>
      </c>
      <c r="E30" s="31" t="s">
        <v>154</v>
      </c>
      <c r="N30" s="31" t="s">
        <v>157</v>
      </c>
      <c r="U30" s="31" t="s">
        <v>160</v>
      </c>
      <c r="V30" s="31">
        <v>37</v>
      </c>
      <c r="Y30" s="31" t="s">
        <v>164</v>
      </c>
      <c r="AA30" s="32"/>
      <c r="AC30" s="31">
        <v>56.546999999999997</v>
      </c>
    </row>
    <row r="31" spans="1:29" x14ac:dyDescent="0.25">
      <c r="A31" s="19" t="s">
        <v>182</v>
      </c>
      <c r="B31" s="31">
        <v>284.07600000000002</v>
      </c>
      <c r="C31" s="31">
        <v>228.84899999999999</v>
      </c>
      <c r="E31" s="31" t="s">
        <v>155</v>
      </c>
      <c r="N31" s="31">
        <v>71.216999999999999</v>
      </c>
      <c r="U31" s="31" t="s">
        <v>43</v>
      </c>
      <c r="V31" s="31">
        <v>59</v>
      </c>
      <c r="Y31" s="31" t="s">
        <v>165</v>
      </c>
      <c r="AC31" s="31">
        <v>56.515999999999998</v>
      </c>
    </row>
    <row r="32" spans="1:29" ht="24" x14ac:dyDescent="0.4">
      <c r="A32" s="31" t="s">
        <v>148</v>
      </c>
      <c r="C32" s="31">
        <v>220.47399999999999</v>
      </c>
      <c r="E32" s="31" t="s">
        <v>156</v>
      </c>
      <c r="N32" s="31">
        <v>70.95</v>
      </c>
      <c r="R32" s="33" t="s">
        <v>158</v>
      </c>
      <c r="U32" s="31" t="s">
        <v>161</v>
      </c>
      <c r="V32" s="31">
        <v>55</v>
      </c>
      <c r="AB32" s="31" t="s">
        <v>8</v>
      </c>
      <c r="AC32" s="31">
        <f>SUM(AC29:AC31)</f>
        <v>169.92999999999998</v>
      </c>
    </row>
    <row r="33" spans="1:22" x14ac:dyDescent="0.25">
      <c r="A33" s="31" t="s">
        <v>149</v>
      </c>
      <c r="C33" s="31">
        <v>235.94</v>
      </c>
      <c r="N33" s="31">
        <v>70.944000000000003</v>
      </c>
      <c r="U33" s="31" t="s">
        <v>162</v>
      </c>
      <c r="V33" s="31">
        <v>84</v>
      </c>
    </row>
    <row r="34" spans="1:22" x14ac:dyDescent="0.25">
      <c r="A34" s="31" t="s">
        <v>150</v>
      </c>
      <c r="C34" s="31">
        <v>248.69800000000001</v>
      </c>
      <c r="M34" s="35" t="s">
        <v>8</v>
      </c>
      <c r="N34" s="35">
        <f>SUM(N31:N33)</f>
        <v>213.11099999999999</v>
      </c>
    </row>
    <row r="35" spans="1:22" x14ac:dyDescent="0.25">
      <c r="A35" s="31" t="s">
        <v>151</v>
      </c>
      <c r="C35" s="31">
        <v>259.33</v>
      </c>
      <c r="M35" s="35" t="s">
        <v>132</v>
      </c>
      <c r="N35" s="35">
        <f>(B31-N34)*100/B31</f>
        <v>24.980991002407816</v>
      </c>
    </row>
    <row r="36" spans="1:22" x14ac:dyDescent="0.25">
      <c r="A36" s="31" t="s">
        <v>152</v>
      </c>
    </row>
    <row r="37" spans="1:22" x14ac:dyDescent="0.25">
      <c r="A37" s="31" t="s">
        <v>0</v>
      </c>
    </row>
    <row r="40" spans="1:2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</row>
    <row r="41" spans="1:22" x14ac:dyDescent="0.25">
      <c r="A41" s="37">
        <v>2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1:22" x14ac:dyDescent="0.25">
      <c r="A42" s="37">
        <v>4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22" x14ac:dyDescent="0.25">
      <c r="A43" s="37">
        <v>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</row>
    <row r="44" spans="1:22" x14ac:dyDescent="0.25">
      <c r="A44" s="37">
        <v>16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</row>
    <row r="45" spans="1:22" x14ac:dyDescent="0.25">
      <c r="A45" s="37">
        <v>28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1:22" x14ac:dyDescent="0.25">
      <c r="A46" s="37">
        <v>56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</row>
    <row r="47" spans="1:22" x14ac:dyDescent="0.25">
      <c r="A47" s="37">
        <v>112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</row>
    <row r="48" spans="1:2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</row>
    <row r="49" spans="1:19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1:19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</row>
    <row r="51" spans="1:19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</row>
    <row r="52" spans="1:19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</row>
    <row r="53" spans="1:19" x14ac:dyDescent="0.25">
      <c r="A53" s="37" t="s">
        <v>183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1:19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</row>
    <row r="55" spans="1:19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</row>
    <row r="56" spans="1:19" x14ac:dyDescent="0.25">
      <c r="A56" s="37"/>
      <c r="B56" s="37"/>
      <c r="C56" s="37"/>
      <c r="D56" s="37"/>
      <c r="E56" s="37"/>
      <c r="F56" s="37" t="s">
        <v>184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</row>
    <row r="57" spans="1:19" x14ac:dyDescent="0.25">
      <c r="A57" s="37">
        <v>2</v>
      </c>
      <c r="B57" s="31">
        <v>80.213999999999999</v>
      </c>
      <c r="D57" s="37"/>
      <c r="E57" s="37"/>
      <c r="F57" s="37" t="s">
        <v>185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</row>
    <row r="58" spans="1:19" x14ac:dyDescent="0.25">
      <c r="A58" s="31">
        <v>4</v>
      </c>
      <c r="B58" s="31">
        <v>91.528000000000006</v>
      </c>
      <c r="F58" s="31" t="s">
        <v>186</v>
      </c>
    </row>
    <row r="59" spans="1:19" x14ac:dyDescent="0.25">
      <c r="A59" s="19">
        <v>8</v>
      </c>
      <c r="B59" s="19">
        <v>79.665000000000006</v>
      </c>
    </row>
    <row r="60" spans="1:19" x14ac:dyDescent="0.25">
      <c r="A60" s="31">
        <v>13</v>
      </c>
      <c r="B60" s="31">
        <v>80.783000000000001</v>
      </c>
    </row>
    <row r="61" spans="1:19" x14ac:dyDescent="0.25">
      <c r="A61" s="31">
        <v>26</v>
      </c>
      <c r="B61" s="31">
        <v>86.290999999999997</v>
      </c>
      <c r="F61" s="31" t="s">
        <v>167</v>
      </c>
    </row>
    <row r="62" spans="1:19" x14ac:dyDescent="0.25">
      <c r="A62" s="31">
        <v>52</v>
      </c>
      <c r="B62" s="31">
        <v>87.397000000000006</v>
      </c>
    </row>
    <row r="63" spans="1:19" x14ac:dyDescent="0.25">
      <c r="F63" s="31">
        <v>18.934999999999999</v>
      </c>
    </row>
    <row r="64" spans="1:19" x14ac:dyDescent="0.25">
      <c r="F64" s="31">
        <v>18.370999999999999</v>
      </c>
    </row>
    <row r="65" spans="1:8" x14ac:dyDescent="0.25">
      <c r="A65" s="31" t="s">
        <v>187</v>
      </c>
      <c r="F65" s="31">
        <v>18.731999999999999</v>
      </c>
    </row>
    <row r="66" spans="1:8" x14ac:dyDescent="0.25">
      <c r="A66" s="31" t="s">
        <v>188</v>
      </c>
    </row>
    <row r="67" spans="1:8" x14ac:dyDescent="0.25">
      <c r="A67" s="31" t="s">
        <v>189</v>
      </c>
    </row>
    <row r="68" spans="1:8" x14ac:dyDescent="0.25">
      <c r="A68" s="31" t="s">
        <v>131</v>
      </c>
      <c r="F68" s="31" t="s">
        <v>167</v>
      </c>
    </row>
    <row r="70" spans="1:8" x14ac:dyDescent="0.25">
      <c r="A70" s="31" t="s">
        <v>60</v>
      </c>
      <c r="F70" s="31">
        <v>56.037999999999997</v>
      </c>
    </row>
    <row r="71" spans="1:8" x14ac:dyDescent="0.25">
      <c r="E71" s="31" t="s">
        <v>178</v>
      </c>
      <c r="F71" s="31">
        <f>(B59-F70)*100/B59</f>
        <v>29.657942634783161</v>
      </c>
    </row>
    <row r="75" spans="1:8" x14ac:dyDescent="0.25">
      <c r="A75" s="31" t="s">
        <v>192</v>
      </c>
    </row>
    <row r="78" spans="1:8" x14ac:dyDescent="0.25">
      <c r="A78" s="38">
        <v>2</v>
      </c>
      <c r="B78" s="38">
        <v>64.584000000000003</v>
      </c>
      <c r="C78" s="38"/>
    </row>
    <row r="79" spans="1:8" x14ac:dyDescent="0.25">
      <c r="A79" s="38">
        <v>4</v>
      </c>
      <c r="B79" s="38">
        <v>76.325000000000003</v>
      </c>
      <c r="C79" s="38"/>
      <c r="H79" s="31" t="s">
        <v>194</v>
      </c>
    </row>
    <row r="80" spans="1:8" x14ac:dyDescent="0.25">
      <c r="A80" s="19">
        <v>8</v>
      </c>
      <c r="B80" s="19">
        <v>74.429000000000002</v>
      </c>
      <c r="C80" s="38"/>
      <c r="H80" s="31" t="s">
        <v>195</v>
      </c>
    </row>
    <row r="81" spans="1:8" x14ac:dyDescent="0.25">
      <c r="A81" s="38">
        <v>12</v>
      </c>
      <c r="B81" s="38">
        <v>76.491</v>
      </c>
      <c r="C81" s="38"/>
      <c r="H81" s="31" t="s">
        <v>196</v>
      </c>
    </row>
    <row r="82" spans="1:8" x14ac:dyDescent="0.25">
      <c r="A82" s="38">
        <v>15</v>
      </c>
      <c r="B82" s="38">
        <v>79.876999999999995</v>
      </c>
      <c r="C82" s="38"/>
    </row>
    <row r="83" spans="1:8" x14ac:dyDescent="0.25">
      <c r="A83" s="38">
        <v>26</v>
      </c>
      <c r="B83" s="38">
        <v>86.706999999999994</v>
      </c>
      <c r="C83" s="38"/>
    </row>
    <row r="84" spans="1:8" x14ac:dyDescent="0.25">
      <c r="A84" s="38">
        <v>35</v>
      </c>
      <c r="B84" s="38">
        <v>88.36</v>
      </c>
      <c r="C84" s="38"/>
      <c r="H84" s="31" t="s">
        <v>167</v>
      </c>
    </row>
    <row r="85" spans="1:8" x14ac:dyDescent="0.25">
      <c r="A85" s="38">
        <v>52</v>
      </c>
      <c r="B85" s="38">
        <v>85.734999999999999</v>
      </c>
      <c r="C85" s="38"/>
    </row>
    <row r="86" spans="1:8" x14ac:dyDescent="0.25">
      <c r="H86" s="31">
        <v>17.965</v>
      </c>
    </row>
    <row r="87" spans="1:8" x14ac:dyDescent="0.25">
      <c r="A87" s="31" t="s">
        <v>187</v>
      </c>
      <c r="H87" s="31">
        <v>17.097000000000001</v>
      </c>
    </row>
    <row r="88" spans="1:8" x14ac:dyDescent="0.25">
      <c r="A88" s="31" t="s">
        <v>188</v>
      </c>
      <c r="H88" s="31">
        <v>17.093</v>
      </c>
    </row>
    <row r="89" spans="1:8" x14ac:dyDescent="0.25">
      <c r="A89" s="31" t="s">
        <v>189</v>
      </c>
    </row>
    <row r="90" spans="1:8" x14ac:dyDescent="0.25">
      <c r="A90" s="31" t="s">
        <v>193</v>
      </c>
    </row>
    <row r="91" spans="1:8" x14ac:dyDescent="0.25">
      <c r="H91" s="31" t="s">
        <v>167</v>
      </c>
    </row>
    <row r="92" spans="1:8" x14ac:dyDescent="0.25">
      <c r="A92" s="31" t="s">
        <v>95</v>
      </c>
    </row>
    <row r="93" spans="1:8" x14ac:dyDescent="0.25">
      <c r="A93" s="31" t="s">
        <v>96</v>
      </c>
      <c r="H93" s="31">
        <v>52.155000000000001</v>
      </c>
    </row>
    <row r="94" spans="1:8" x14ac:dyDescent="0.25">
      <c r="A94" s="31" t="s">
        <v>190</v>
      </c>
      <c r="G94" s="31" t="s">
        <v>197</v>
      </c>
      <c r="H94" s="31">
        <f>(B80-H93)*100/B80</f>
        <v>29.926507141033738</v>
      </c>
    </row>
    <row r="95" spans="1:8" x14ac:dyDescent="0.25">
      <c r="A95" s="31" t="s">
        <v>191</v>
      </c>
    </row>
    <row r="96" spans="1:8" x14ac:dyDescent="0.25">
      <c r="A96" s="31" t="s">
        <v>98</v>
      </c>
    </row>
    <row r="97" spans="1:6" x14ac:dyDescent="0.25">
      <c r="A97" s="31" t="s">
        <v>60</v>
      </c>
    </row>
    <row r="99" spans="1:6" x14ac:dyDescent="0.25">
      <c r="A99" s="31" t="s">
        <v>199</v>
      </c>
    </row>
    <row r="101" spans="1:6" x14ac:dyDescent="0.25">
      <c r="F101" s="31" t="s">
        <v>205</v>
      </c>
    </row>
    <row r="102" spans="1:6" x14ac:dyDescent="0.25">
      <c r="A102" s="31">
        <v>2</v>
      </c>
      <c r="B102" s="31">
        <v>57.576999999999998</v>
      </c>
      <c r="F102" s="31" t="s">
        <v>206</v>
      </c>
    </row>
    <row r="103" spans="1:6" x14ac:dyDescent="0.25">
      <c r="A103" s="31">
        <v>4</v>
      </c>
      <c r="B103" s="31">
        <v>54.628</v>
      </c>
      <c r="F103" s="31" t="s">
        <v>207</v>
      </c>
    </row>
    <row r="104" spans="1:6" x14ac:dyDescent="0.25">
      <c r="A104" s="31">
        <v>8</v>
      </c>
      <c r="B104" s="31">
        <v>39.924999999999997</v>
      </c>
    </row>
    <row r="105" spans="1:6" x14ac:dyDescent="0.25">
      <c r="A105" s="19">
        <v>17</v>
      </c>
      <c r="B105" s="19">
        <v>34.915999999999997</v>
      </c>
    </row>
    <row r="106" spans="1:6" x14ac:dyDescent="0.25">
      <c r="A106" s="31">
        <v>34</v>
      </c>
      <c r="B106" s="31">
        <v>38.673999999999999</v>
      </c>
      <c r="F106" s="31" t="s">
        <v>167</v>
      </c>
    </row>
    <row r="107" spans="1:6" x14ac:dyDescent="0.25">
      <c r="A107" s="31">
        <v>68</v>
      </c>
      <c r="B107" s="31">
        <v>42.317999999999998</v>
      </c>
    </row>
    <row r="108" spans="1:6" x14ac:dyDescent="0.25">
      <c r="F108" s="31">
        <v>9.8149999999999995</v>
      </c>
    </row>
    <row r="109" spans="1:6" x14ac:dyDescent="0.25">
      <c r="A109" s="31" t="s">
        <v>200</v>
      </c>
      <c r="F109" s="31">
        <v>9.8780000000000001</v>
      </c>
    </row>
    <row r="110" spans="1:6" x14ac:dyDescent="0.25">
      <c r="A110" s="31" t="s">
        <v>201</v>
      </c>
      <c r="F110" s="31">
        <v>9.9179999999999993</v>
      </c>
    </row>
    <row r="111" spans="1:6" x14ac:dyDescent="0.25">
      <c r="A111" s="31" t="s">
        <v>202</v>
      </c>
    </row>
    <row r="112" spans="1:6" x14ac:dyDescent="0.25">
      <c r="A112" s="31" t="s">
        <v>203</v>
      </c>
    </row>
    <row r="113" spans="1:7" x14ac:dyDescent="0.25">
      <c r="F113" s="31" t="s">
        <v>167</v>
      </c>
    </row>
    <row r="114" spans="1:7" x14ac:dyDescent="0.25">
      <c r="A114" s="31" t="s">
        <v>95</v>
      </c>
    </row>
    <row r="115" spans="1:7" x14ac:dyDescent="0.25">
      <c r="A115" s="31" t="s">
        <v>96</v>
      </c>
      <c r="F115" s="31">
        <v>29.611000000000001</v>
      </c>
    </row>
    <row r="116" spans="1:7" x14ac:dyDescent="0.25">
      <c r="A116" s="31" t="s">
        <v>190</v>
      </c>
      <c r="E116" s="31" t="s">
        <v>197</v>
      </c>
      <c r="F116" s="31">
        <f>(B105-F115)*100/B105</f>
        <v>15.193607515179279</v>
      </c>
    </row>
    <row r="117" spans="1:7" x14ac:dyDescent="0.25">
      <c r="A117" s="31" t="s">
        <v>191</v>
      </c>
    </row>
    <row r="118" spans="1:7" x14ac:dyDescent="0.25">
      <c r="A118" s="31" t="s">
        <v>98</v>
      </c>
    </row>
    <row r="119" spans="1:7" x14ac:dyDescent="0.25">
      <c r="A119" s="31" t="s">
        <v>204</v>
      </c>
    </row>
    <row r="122" spans="1:7" x14ac:dyDescent="0.25">
      <c r="A122" s="31" t="s">
        <v>208</v>
      </c>
    </row>
    <row r="125" spans="1:7" x14ac:dyDescent="0.25">
      <c r="G125" s="31" t="s">
        <v>213</v>
      </c>
    </row>
    <row r="126" spans="1:7" x14ac:dyDescent="0.25">
      <c r="A126" s="31">
        <v>2</v>
      </c>
      <c r="B126" s="31">
        <v>58.790999999999997</v>
      </c>
      <c r="G126" s="31" t="s">
        <v>214</v>
      </c>
    </row>
    <row r="127" spans="1:7" x14ac:dyDescent="0.25">
      <c r="A127" s="31">
        <v>4</v>
      </c>
      <c r="B127" s="31">
        <v>59.543999999999997</v>
      </c>
      <c r="G127" s="31" t="s">
        <v>215</v>
      </c>
    </row>
    <row r="128" spans="1:7" x14ac:dyDescent="0.25">
      <c r="A128" s="31">
        <v>5</v>
      </c>
      <c r="B128" s="31">
        <v>43.584000000000003</v>
      </c>
    </row>
    <row r="129" spans="1:7" x14ac:dyDescent="0.25">
      <c r="A129" s="31">
        <v>8</v>
      </c>
      <c r="B129" s="31">
        <v>93.584999999999994</v>
      </c>
    </row>
    <row r="130" spans="1:7" x14ac:dyDescent="0.25">
      <c r="A130" s="31">
        <v>10</v>
      </c>
      <c r="B130" s="31">
        <v>47.222000000000001</v>
      </c>
      <c r="G130" s="31" t="s">
        <v>167</v>
      </c>
    </row>
    <row r="131" spans="1:7" x14ac:dyDescent="0.25">
      <c r="A131" s="31">
        <v>16</v>
      </c>
      <c r="B131" s="31">
        <v>38.712000000000003</v>
      </c>
    </row>
    <row r="132" spans="1:7" x14ac:dyDescent="0.25">
      <c r="A132" s="31">
        <v>20</v>
      </c>
      <c r="B132" s="31">
        <v>42.503999999999998</v>
      </c>
      <c r="G132" s="31">
        <v>9.0570000000000004</v>
      </c>
    </row>
    <row r="133" spans="1:7" x14ac:dyDescent="0.25">
      <c r="A133" s="31">
        <v>40</v>
      </c>
      <c r="B133" s="19">
        <v>37.506</v>
      </c>
      <c r="G133" s="31">
        <v>8.8640000000000008</v>
      </c>
    </row>
    <row r="134" spans="1:7" x14ac:dyDescent="0.25">
      <c r="G134" s="31">
        <v>9.0030000000000001</v>
      </c>
    </row>
    <row r="137" spans="1:7" x14ac:dyDescent="0.25">
      <c r="A137" s="31" t="s">
        <v>209</v>
      </c>
      <c r="G137" s="31" t="s">
        <v>167</v>
      </c>
    </row>
    <row r="138" spans="1:7" x14ac:dyDescent="0.25">
      <c r="A138" s="31" t="s">
        <v>166</v>
      </c>
    </row>
    <row r="139" spans="1:7" x14ac:dyDescent="0.25">
      <c r="A139" s="31" t="s">
        <v>210</v>
      </c>
      <c r="G139" s="31">
        <v>26.923999999999999</v>
      </c>
    </row>
    <row r="140" spans="1:7" x14ac:dyDescent="0.25">
      <c r="A140" s="31" t="s">
        <v>211</v>
      </c>
      <c r="F140" s="31" t="s">
        <v>75</v>
      </c>
      <c r="G140" s="31">
        <f>(B133-G139)*100/B133</f>
        <v>28.214152402282302</v>
      </c>
    </row>
    <row r="142" spans="1:7" x14ac:dyDescent="0.25">
      <c r="A142" s="31" t="s">
        <v>95</v>
      </c>
    </row>
    <row r="143" spans="1:7" x14ac:dyDescent="0.25">
      <c r="A143" s="31" t="s">
        <v>96</v>
      </c>
    </row>
    <row r="144" spans="1:7" x14ac:dyDescent="0.25">
      <c r="A144" s="31" t="s">
        <v>190</v>
      </c>
    </row>
    <row r="145" spans="1:7" x14ac:dyDescent="0.25">
      <c r="A145" s="31" t="s">
        <v>191</v>
      </c>
    </row>
    <row r="146" spans="1:7" x14ac:dyDescent="0.25">
      <c r="A146" s="31" t="s">
        <v>98</v>
      </c>
    </row>
    <row r="147" spans="1:7" x14ac:dyDescent="0.25">
      <c r="A147" s="31" t="s">
        <v>212</v>
      </c>
    </row>
    <row r="149" spans="1:7" x14ac:dyDescent="0.25">
      <c r="A149" s="31" t="s">
        <v>198</v>
      </c>
    </row>
    <row r="156" spans="1:7" x14ac:dyDescent="0.25">
      <c r="G156" s="31" t="s">
        <v>219</v>
      </c>
    </row>
    <row r="157" spans="1:7" x14ac:dyDescent="0.25">
      <c r="G157" s="31" t="s">
        <v>220</v>
      </c>
    </row>
    <row r="158" spans="1:7" x14ac:dyDescent="0.25">
      <c r="A158" s="31">
        <v>2</v>
      </c>
      <c r="B158" s="31">
        <v>52.084000000000003</v>
      </c>
      <c r="G158" s="31" t="s">
        <v>221</v>
      </c>
    </row>
    <row r="159" spans="1:7" x14ac:dyDescent="0.25">
      <c r="A159" s="31">
        <v>4</v>
      </c>
      <c r="B159" s="31">
        <v>48.484000000000002</v>
      </c>
    </row>
    <row r="160" spans="1:7" x14ac:dyDescent="0.25">
      <c r="A160" s="31">
        <v>8</v>
      </c>
      <c r="B160" s="31">
        <v>45.848999999999997</v>
      </c>
    </row>
    <row r="161" spans="1:22" x14ac:dyDescent="0.25">
      <c r="A161" s="19">
        <v>16</v>
      </c>
      <c r="B161" s="19">
        <v>45.691000000000003</v>
      </c>
      <c r="G161" s="31" t="s">
        <v>167</v>
      </c>
      <c r="O161" s="36"/>
    </row>
    <row r="162" spans="1:22" x14ac:dyDescent="0.25">
      <c r="A162" s="31">
        <v>32</v>
      </c>
      <c r="B162" s="31">
        <v>47.137</v>
      </c>
      <c r="O162" s="36"/>
      <c r="V162" s="31" t="s">
        <v>227</v>
      </c>
    </row>
    <row r="163" spans="1:22" x14ac:dyDescent="0.25">
      <c r="A163" s="31">
        <v>64</v>
      </c>
      <c r="B163" s="31">
        <v>49.106000000000002</v>
      </c>
      <c r="G163" s="31">
        <v>11.750999999999999</v>
      </c>
      <c r="O163" s="36"/>
      <c r="V163" s="31" t="s">
        <v>228</v>
      </c>
    </row>
    <row r="164" spans="1:22" x14ac:dyDescent="0.25">
      <c r="G164" s="31">
        <v>11.662000000000001</v>
      </c>
      <c r="O164" s="36"/>
      <c r="V164" s="31" t="s">
        <v>229</v>
      </c>
    </row>
    <row r="165" spans="1:22" x14ac:dyDescent="0.25">
      <c r="A165" s="31" t="s">
        <v>14</v>
      </c>
      <c r="G165" s="31">
        <v>11.510999999999999</v>
      </c>
      <c r="O165" s="36"/>
    </row>
    <row r="166" spans="1:22" x14ac:dyDescent="0.25">
      <c r="A166" s="31" t="s">
        <v>15</v>
      </c>
      <c r="O166" s="36"/>
      <c r="R166" s="31">
        <v>2</v>
      </c>
      <c r="S166" s="31">
        <v>62.33</v>
      </c>
    </row>
    <row r="167" spans="1:22" x14ac:dyDescent="0.25">
      <c r="A167" s="31" t="s">
        <v>16</v>
      </c>
      <c r="O167" s="36"/>
      <c r="R167" s="31">
        <v>4</v>
      </c>
      <c r="S167" s="31">
        <v>58.777999999999999</v>
      </c>
      <c r="V167" s="31" t="s">
        <v>167</v>
      </c>
    </row>
    <row r="168" spans="1:22" x14ac:dyDescent="0.25">
      <c r="A168" s="31" t="s">
        <v>94</v>
      </c>
      <c r="G168" s="31" t="s">
        <v>167</v>
      </c>
      <c r="O168" s="36"/>
      <c r="R168" s="19">
        <v>8</v>
      </c>
      <c r="S168" s="19">
        <v>55.47</v>
      </c>
    </row>
    <row r="169" spans="1:22" x14ac:dyDescent="0.25">
      <c r="O169" s="36"/>
      <c r="R169" s="31">
        <v>16</v>
      </c>
      <c r="S169" s="31">
        <v>55.682000000000002</v>
      </c>
      <c r="V169" s="31">
        <v>11.746</v>
      </c>
    </row>
    <row r="170" spans="1:22" x14ac:dyDescent="0.25">
      <c r="G170" s="31">
        <v>34.923999999999999</v>
      </c>
      <c r="O170" s="36"/>
      <c r="R170" s="31">
        <v>32</v>
      </c>
      <c r="S170" s="31">
        <v>57.177</v>
      </c>
      <c r="V170" s="31">
        <v>11.648999999999999</v>
      </c>
    </row>
    <row r="171" spans="1:22" x14ac:dyDescent="0.25">
      <c r="F171" s="31" t="s">
        <v>132</v>
      </c>
      <c r="G171" s="31">
        <f>(B161-G170)*100/B161</f>
        <v>23.564815828062425</v>
      </c>
      <c r="O171" s="36"/>
      <c r="R171" s="31">
        <v>64</v>
      </c>
      <c r="S171" s="31">
        <v>58.704000000000001</v>
      </c>
      <c r="V171" s="31">
        <v>11.505000000000001</v>
      </c>
    </row>
    <row r="172" spans="1:22" x14ac:dyDescent="0.25">
      <c r="O172" s="36"/>
    </row>
    <row r="173" spans="1:22" x14ac:dyDescent="0.25">
      <c r="O173" s="36"/>
    </row>
    <row r="174" spans="1:22" x14ac:dyDescent="0.25">
      <c r="O174" s="36"/>
      <c r="V174" s="31" t="s">
        <v>167</v>
      </c>
    </row>
    <row r="175" spans="1:22" x14ac:dyDescent="0.25">
      <c r="O175" s="36"/>
    </row>
    <row r="176" spans="1:22" x14ac:dyDescent="0.25">
      <c r="O176" s="36"/>
      <c r="V176" s="31">
        <v>34.9</v>
      </c>
    </row>
    <row r="177" spans="1:22" x14ac:dyDescent="0.25">
      <c r="O177" s="36"/>
      <c r="U177" s="31" t="s">
        <v>75</v>
      </c>
      <c r="V177" s="31">
        <f>(S168-V176)*100/S168</f>
        <v>37.083107986298899</v>
      </c>
    </row>
    <row r="178" spans="1:22" x14ac:dyDescent="0.25">
      <c r="O178" s="36"/>
    </row>
    <row r="179" spans="1:22" x14ac:dyDescent="0.25">
      <c r="O179" s="36"/>
    </row>
    <row r="180" spans="1:22" x14ac:dyDescent="0.25">
      <c r="O180" s="36"/>
    </row>
    <row r="181" spans="1:22" x14ac:dyDescent="0.25">
      <c r="A181" s="19"/>
      <c r="B181" s="19"/>
      <c r="O181" s="36"/>
      <c r="V181" s="31" t="s">
        <v>230</v>
      </c>
    </row>
    <row r="182" spans="1:22" x14ac:dyDescent="0.25">
      <c r="O182" s="36"/>
      <c r="V182" s="31" t="s">
        <v>231</v>
      </c>
    </row>
    <row r="183" spans="1:22" x14ac:dyDescent="0.25">
      <c r="V183" s="31" t="s">
        <v>232</v>
      </c>
    </row>
    <row r="186" spans="1:22" x14ac:dyDescent="0.25">
      <c r="V186" s="31" t="s">
        <v>167</v>
      </c>
    </row>
    <row r="188" spans="1:22" x14ac:dyDescent="0.25">
      <c r="V188" s="31">
        <v>11.188000000000001</v>
      </c>
    </row>
    <row r="189" spans="1:22" x14ac:dyDescent="0.25">
      <c r="V189" s="31">
        <v>11.131</v>
      </c>
    </row>
    <row r="190" spans="1:22" x14ac:dyDescent="0.25">
      <c r="V190" s="31">
        <v>10.948</v>
      </c>
    </row>
    <row r="193" spans="1:22" x14ac:dyDescent="0.25">
      <c r="V193" s="31" t="s">
        <v>167</v>
      </c>
    </row>
    <row r="195" spans="1:22" x14ac:dyDescent="0.25">
      <c r="V195" s="31">
        <v>33.267000000000003</v>
      </c>
    </row>
    <row r="197" spans="1:22" x14ac:dyDescent="0.25">
      <c r="A197" s="31" t="s">
        <v>198</v>
      </c>
    </row>
    <row r="199" spans="1:22" x14ac:dyDescent="0.25">
      <c r="A199" s="31" t="s">
        <v>198</v>
      </c>
    </row>
    <row r="201" spans="1:22" x14ac:dyDescent="0.25">
      <c r="A201" s="31">
        <v>2</v>
      </c>
      <c r="B201" s="31">
        <v>63.015999999999998</v>
      </c>
    </row>
    <row r="202" spans="1:22" x14ac:dyDescent="0.25">
      <c r="A202" s="31">
        <v>4</v>
      </c>
      <c r="B202" s="31">
        <v>59.173000000000002</v>
      </c>
      <c r="G202" s="31" t="s">
        <v>224</v>
      </c>
    </row>
    <row r="203" spans="1:22" x14ac:dyDescent="0.25">
      <c r="A203" s="31">
        <v>8</v>
      </c>
      <c r="B203" s="31">
        <v>56.128999999999998</v>
      </c>
      <c r="G203" s="31" t="s">
        <v>225</v>
      </c>
    </row>
    <row r="204" spans="1:22" x14ac:dyDescent="0.25">
      <c r="A204" s="19">
        <v>16</v>
      </c>
      <c r="B204" s="19">
        <v>55.783999999999999</v>
      </c>
      <c r="G204" s="31" t="s">
        <v>226</v>
      </c>
    </row>
    <row r="205" spans="1:22" x14ac:dyDescent="0.25">
      <c r="A205" s="31">
        <v>32</v>
      </c>
      <c r="B205" s="31">
        <v>57.231999999999999</v>
      </c>
    </row>
    <row r="206" spans="1:22" x14ac:dyDescent="0.25">
      <c r="A206" s="31">
        <v>64</v>
      </c>
      <c r="B206" s="31">
        <v>59.061999999999998</v>
      </c>
    </row>
    <row r="207" spans="1:22" x14ac:dyDescent="0.25">
      <c r="G207" s="31" t="s">
        <v>167</v>
      </c>
    </row>
    <row r="209" spans="1:7" x14ac:dyDescent="0.25">
      <c r="A209" s="31" t="s">
        <v>14</v>
      </c>
      <c r="G209" s="31">
        <v>11.619</v>
      </c>
    </row>
    <row r="210" spans="1:7" x14ac:dyDescent="0.25">
      <c r="A210" s="31" t="s">
        <v>222</v>
      </c>
      <c r="G210" s="31">
        <v>11.356999999999999</v>
      </c>
    </row>
    <row r="211" spans="1:7" x14ac:dyDescent="0.25">
      <c r="A211" s="31" t="s">
        <v>223</v>
      </c>
      <c r="G211" s="31">
        <v>11.303000000000001</v>
      </c>
    </row>
    <row r="212" spans="1:7" x14ac:dyDescent="0.25">
      <c r="A212" s="31" t="s">
        <v>94</v>
      </c>
    </row>
    <row r="214" spans="1:7" x14ac:dyDescent="0.25">
      <c r="G214" s="31" t="s">
        <v>167</v>
      </c>
    </row>
    <row r="216" spans="1:7" x14ac:dyDescent="0.25">
      <c r="G216" s="31">
        <v>34.279000000000003</v>
      </c>
    </row>
    <row r="217" spans="1:7" x14ac:dyDescent="0.25">
      <c r="F217" s="31" t="s">
        <v>132</v>
      </c>
      <c r="G217" s="31">
        <f>(B204-G216)*100/B204</f>
        <v>38.550480424494474</v>
      </c>
    </row>
    <row r="225" spans="1:19" x14ac:dyDescent="0.25">
      <c r="A225" s="31" t="s">
        <v>216</v>
      </c>
    </row>
    <row r="227" spans="1:19" x14ac:dyDescent="0.25">
      <c r="D227" s="31" t="s">
        <v>233</v>
      </c>
    </row>
    <row r="228" spans="1:19" x14ac:dyDescent="0.25">
      <c r="A228" s="31">
        <v>2</v>
      </c>
      <c r="B228" s="31">
        <v>105.09</v>
      </c>
      <c r="D228" s="31" t="s">
        <v>217</v>
      </c>
    </row>
    <row r="229" spans="1:19" x14ac:dyDescent="0.25">
      <c r="A229" s="31">
        <v>4</v>
      </c>
      <c r="B229" s="31">
        <v>108.459</v>
      </c>
      <c r="D229" s="31" t="s">
        <v>218</v>
      </c>
    </row>
    <row r="230" spans="1:19" x14ac:dyDescent="0.25">
      <c r="A230" s="31">
        <v>5</v>
      </c>
      <c r="B230" s="31">
        <v>91.914000000000001</v>
      </c>
    </row>
    <row r="231" spans="1:19" x14ac:dyDescent="0.25">
      <c r="A231" s="31">
        <v>8</v>
      </c>
      <c r="B231" s="31">
        <v>145.32599999999999</v>
      </c>
    </row>
    <row r="232" spans="1:19" x14ac:dyDescent="0.25">
      <c r="A232" s="31">
        <v>10</v>
      </c>
      <c r="B232" s="31">
        <v>95.867000000000004</v>
      </c>
      <c r="D232" s="31" t="s">
        <v>167</v>
      </c>
    </row>
    <row r="233" spans="1:19" x14ac:dyDescent="0.25">
      <c r="A233" s="31">
        <v>16</v>
      </c>
      <c r="B233" s="31">
        <v>87.504999999999995</v>
      </c>
    </row>
    <row r="234" spans="1:19" x14ac:dyDescent="0.25">
      <c r="A234" s="31">
        <v>20</v>
      </c>
      <c r="B234" s="31">
        <v>94.126999999999995</v>
      </c>
      <c r="D234" s="31">
        <v>21.844999999999999</v>
      </c>
      <c r="S234" s="31" t="s">
        <v>0</v>
      </c>
    </row>
    <row r="235" spans="1:19" x14ac:dyDescent="0.25">
      <c r="A235" s="31">
        <v>40</v>
      </c>
      <c r="B235" s="19">
        <v>86.215999999999994</v>
      </c>
      <c r="D235" s="31">
        <v>21.983000000000001</v>
      </c>
    </row>
    <row r="236" spans="1:19" x14ac:dyDescent="0.25">
      <c r="A236" s="31" t="s">
        <v>0</v>
      </c>
      <c r="D236" s="31">
        <v>21.952000000000002</v>
      </c>
    </row>
    <row r="239" spans="1:19" x14ac:dyDescent="0.25">
      <c r="D239" s="31" t="s">
        <v>167</v>
      </c>
    </row>
    <row r="241" spans="1:16" x14ac:dyDescent="0.25">
      <c r="D241" s="31">
        <v>65.78</v>
      </c>
    </row>
    <row r="242" spans="1:16" x14ac:dyDescent="0.25">
      <c r="C242" s="31" t="s">
        <v>132</v>
      </c>
      <c r="D242" s="31">
        <f>(B235-D241)*100/B235</f>
        <v>23.703256936067543</v>
      </c>
    </row>
    <row r="247" spans="1:16" x14ac:dyDescent="0.25">
      <c r="A247" s="43" t="s">
        <v>299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6" x14ac:dyDescent="0.25">
      <c r="P248" s="31" t="s">
        <v>304</v>
      </c>
    </row>
    <row r="249" spans="1:16" x14ac:dyDescent="0.25">
      <c r="A249" s="31">
        <v>2</v>
      </c>
      <c r="B249" s="31">
        <v>324.00599999999997</v>
      </c>
      <c r="P249" s="31" t="s">
        <v>305</v>
      </c>
    </row>
    <row r="250" spans="1:16" x14ac:dyDescent="0.25">
      <c r="A250" s="31">
        <v>4</v>
      </c>
      <c r="B250" s="19">
        <v>241.24199999999999</v>
      </c>
      <c r="E250" s="31" t="s">
        <v>300</v>
      </c>
      <c r="P250" s="31" t="s">
        <v>306</v>
      </c>
    </row>
    <row r="251" spans="1:16" x14ac:dyDescent="0.25">
      <c r="A251" s="31">
        <v>8</v>
      </c>
      <c r="B251" s="31">
        <v>252.441</v>
      </c>
      <c r="P251" s="31" t="s">
        <v>307</v>
      </c>
    </row>
    <row r="252" spans="1:16" x14ac:dyDescent="0.25">
      <c r="A252" s="31">
        <v>16</v>
      </c>
      <c r="B252" s="31">
        <v>274.85000000000002</v>
      </c>
    </row>
    <row r="253" spans="1:16" x14ac:dyDescent="0.25">
      <c r="A253" s="31">
        <v>32</v>
      </c>
      <c r="B253" s="31">
        <v>307.93599999999998</v>
      </c>
      <c r="E253" s="31" t="s">
        <v>234</v>
      </c>
    </row>
    <row r="254" spans="1:16" x14ac:dyDescent="0.25">
      <c r="A254" s="31">
        <v>48</v>
      </c>
      <c r="B254" s="31">
        <v>319.98200000000003</v>
      </c>
    </row>
    <row r="255" spans="1:16" x14ac:dyDescent="0.25">
      <c r="A255" s="31" t="s">
        <v>8</v>
      </c>
      <c r="B255" s="31">
        <f>SUM(B249:B254)/3600</f>
        <v>0.47790472222222219</v>
      </c>
      <c r="E255" s="31" t="s">
        <v>301</v>
      </c>
    </row>
    <row r="256" spans="1:16" x14ac:dyDescent="0.25">
      <c r="E256" s="31" t="s">
        <v>302</v>
      </c>
    </row>
    <row r="257" spans="4:5" x14ac:dyDescent="0.25">
      <c r="E257" s="31" t="s">
        <v>303</v>
      </c>
    </row>
    <row r="260" spans="4:5" x14ac:dyDescent="0.25">
      <c r="E260" s="31" t="s">
        <v>167</v>
      </c>
    </row>
    <row r="262" spans="4:5" x14ac:dyDescent="0.25">
      <c r="E262" s="31">
        <v>71.748000000000005</v>
      </c>
    </row>
    <row r="263" spans="4:5" x14ac:dyDescent="0.25">
      <c r="E263" s="31">
        <v>71.355999999999995</v>
      </c>
    </row>
    <row r="264" spans="4:5" x14ac:dyDescent="0.25">
      <c r="E264" s="31">
        <v>70.686999999999998</v>
      </c>
    </row>
    <row r="267" spans="4:5" x14ac:dyDescent="0.25">
      <c r="E267" s="31" t="s">
        <v>167</v>
      </c>
    </row>
    <row r="269" spans="4:5" x14ac:dyDescent="0.25">
      <c r="E269" s="31">
        <v>213.791</v>
      </c>
    </row>
    <row r="270" spans="4:5" x14ac:dyDescent="0.25">
      <c r="D270" s="31" t="s">
        <v>261</v>
      </c>
      <c r="E270" s="31">
        <f>(B250-E269)*100/B250</f>
        <v>11.379030185456925</v>
      </c>
    </row>
    <row r="273" spans="1:16" x14ac:dyDescent="0.25">
      <c r="A273" s="31" t="s">
        <v>308</v>
      </c>
    </row>
    <row r="275" spans="1:16" x14ac:dyDescent="0.25">
      <c r="A275" s="31" t="s">
        <v>299</v>
      </c>
    </row>
    <row r="277" spans="1:16" x14ac:dyDescent="0.25">
      <c r="P277" s="31" t="s">
        <v>304</v>
      </c>
    </row>
    <row r="278" spans="1:16" x14ac:dyDescent="0.25">
      <c r="A278" s="31">
        <v>2</v>
      </c>
      <c r="B278" s="31">
        <v>408.15300000000002</v>
      </c>
      <c r="P278" s="31" t="s">
        <v>309</v>
      </c>
    </row>
    <row r="279" spans="1:16" x14ac:dyDescent="0.25">
      <c r="A279" s="31">
        <v>4</v>
      </c>
      <c r="B279" s="19">
        <v>315.74200000000002</v>
      </c>
      <c r="P279" s="31" t="s">
        <v>310</v>
      </c>
    </row>
    <row r="280" spans="1:16" x14ac:dyDescent="0.25">
      <c r="A280" s="31">
        <v>8</v>
      </c>
      <c r="B280" s="31">
        <v>319.77600000000001</v>
      </c>
      <c r="P280" s="31" t="s">
        <v>307</v>
      </c>
    </row>
    <row r="281" spans="1:16" x14ac:dyDescent="0.25">
      <c r="A281" s="31">
        <v>16</v>
      </c>
      <c r="B281" s="31">
        <v>340.54300000000001</v>
      </c>
    </row>
    <row r="282" spans="1:16" x14ac:dyDescent="0.25">
      <c r="A282" s="31">
        <v>32</v>
      </c>
      <c r="B282" s="31">
        <v>358.11599999999999</v>
      </c>
    </row>
    <row r="283" spans="1:16" x14ac:dyDescent="0.25">
      <c r="A283" s="31">
        <v>48</v>
      </c>
      <c r="B283" s="31">
        <v>384.92599999999999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three items</vt:lpstr>
      <vt:lpstr>three_obj</vt:lpstr>
      <vt:lpstr>papilion</vt:lpstr>
      <vt:lpstr>Sheet5</vt:lpstr>
      <vt:lpstr>three_update</vt:lpstr>
      <vt:lpstr>optical experiment</vt:lpstr>
      <vt:lpstr>three_item_update</vt:lpstr>
      <vt:lpstr>three_item_good</vt:lpstr>
      <vt:lpstr>sadlife</vt:lpstr>
      <vt:lpstr>cup_cube_mug</vt:lpstr>
      <vt:lpstr>book_cube_chicken_cup</vt:lpstr>
      <vt:lpstr>ironman_increased</vt:lpstr>
      <vt:lpstr>sadlife_increase</vt:lpstr>
      <vt:lpstr>graph</vt:lpstr>
      <vt:lpstr>me</vt:lpstr>
      <vt:lpstr>four_items</vt:lpstr>
      <vt:lpstr>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어닉</dc:creator>
  <cp:lastModifiedBy>어닉</cp:lastModifiedBy>
  <dcterms:created xsi:type="dcterms:W3CDTF">2019-07-22T08:51:19Z</dcterms:created>
  <dcterms:modified xsi:type="dcterms:W3CDTF">2019-12-23T09:35:07Z</dcterms:modified>
</cp:coreProperties>
</file>