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ación\12 PCB\Cajero_01\"/>
    </mc:Choice>
  </mc:AlternateContent>
  <bookViews>
    <workbookView xWindow="0" yWindow="0" windowWidth="15345" windowHeight="4665" activeTab="1"/>
  </bookViews>
  <sheets>
    <sheet name="Hoja1" sheetId="7" r:id="rId1"/>
    <sheet name="Hoja2" sheetId="12" r:id="rId2"/>
    <sheet name="ListaInterfaz" sheetId="4" r:id="rId3"/>
    <sheet name="Requisición_00_CCTALK" sheetId="9" r:id="rId4"/>
  </sheets>
  <definedNames>
    <definedName name="_xlnm.Print_Area" localSheetId="2">ListaInterfaz!$A$1:$AJ$67</definedName>
    <definedName name="_xlnm.Print_Area" localSheetId="3">Requisición_00_CCTALK!$A$1:$AJ$52</definedName>
    <definedName name="ListaDePartes">Hoja1!$A$3:$E$85</definedName>
    <definedName name="_xlnm.Print_Titles" localSheetId="2">ListaInterfaz!$1:$8</definedName>
    <definedName name="_xlnm.Print_Titles" localSheetId="3">Requisición_00_CCTALK!$1:$8</definedName>
  </definedNames>
  <calcPr calcId="162913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0" i="4" l="1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9" i="4"/>
  <c r="F25" i="9" l="1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AV54" i="4"/>
  <c r="AX54" i="4"/>
  <c r="AB9" i="4"/>
  <c r="AX9" i="4" s="1"/>
  <c r="AS10" i="4"/>
  <c r="AT10" i="4"/>
  <c r="AS11" i="4"/>
  <c r="AT11" i="4"/>
  <c r="AS12" i="4"/>
  <c r="AT12" i="4"/>
  <c r="AS13" i="4"/>
  <c r="AT13" i="4"/>
  <c r="AS14" i="4"/>
  <c r="AT14" i="4"/>
  <c r="AS15" i="4"/>
  <c r="AT15" i="4"/>
  <c r="AS16" i="4"/>
  <c r="AT16" i="4"/>
  <c r="AS17" i="4"/>
  <c r="AT17" i="4"/>
  <c r="AS18" i="4"/>
  <c r="AT18" i="4"/>
  <c r="AS19" i="4"/>
  <c r="AT19" i="4"/>
  <c r="AS20" i="4"/>
  <c r="AT20" i="4"/>
  <c r="AS21" i="4"/>
  <c r="AT21" i="4"/>
  <c r="AS22" i="4"/>
  <c r="AT22" i="4"/>
  <c r="AS23" i="4"/>
  <c r="AT23" i="4"/>
  <c r="AS24" i="4"/>
  <c r="AT24" i="4"/>
  <c r="AS25" i="4"/>
  <c r="AT25" i="4"/>
  <c r="AS26" i="4"/>
  <c r="AT26" i="4"/>
  <c r="AS27" i="4"/>
  <c r="AT27" i="4"/>
  <c r="AS28" i="4"/>
  <c r="AT28" i="4"/>
  <c r="AS29" i="4"/>
  <c r="AT29" i="4"/>
  <c r="AS30" i="4"/>
  <c r="AT30" i="4"/>
  <c r="AS31" i="4"/>
  <c r="AT31" i="4"/>
  <c r="AS32" i="4"/>
  <c r="AT32" i="4"/>
  <c r="AS33" i="4"/>
  <c r="AT33" i="4"/>
  <c r="AS34" i="4"/>
  <c r="AT34" i="4"/>
  <c r="AS35" i="4"/>
  <c r="AT35" i="4"/>
  <c r="AS36" i="4"/>
  <c r="AT36" i="4"/>
  <c r="AS37" i="4"/>
  <c r="AT37" i="4"/>
  <c r="AS38" i="4"/>
  <c r="AT38" i="4"/>
  <c r="AS39" i="4"/>
  <c r="AT39" i="4"/>
  <c r="AS40" i="4"/>
  <c r="AT40" i="4"/>
  <c r="AS41" i="4"/>
  <c r="AT41" i="4"/>
  <c r="AS42" i="4"/>
  <c r="AT42" i="4"/>
  <c r="AS43" i="4"/>
  <c r="AT43" i="4"/>
  <c r="AS44" i="4"/>
  <c r="AT44" i="4"/>
  <c r="AS45" i="4"/>
  <c r="AT45" i="4"/>
  <c r="AS46" i="4"/>
  <c r="AT46" i="4"/>
  <c r="AS47" i="4"/>
  <c r="AT47" i="4"/>
  <c r="AS48" i="4"/>
  <c r="AT48" i="4"/>
  <c r="AS49" i="4"/>
  <c r="AT49" i="4"/>
  <c r="AS50" i="4"/>
  <c r="AT50" i="4"/>
  <c r="AS51" i="4"/>
  <c r="AT51" i="4"/>
  <c r="AS52" i="4"/>
  <c r="AT52" i="4"/>
  <c r="AS53" i="4"/>
  <c r="AT53" i="4"/>
  <c r="AS54" i="4"/>
  <c r="AT54" i="4"/>
  <c r="AS55" i="4"/>
  <c r="AT55" i="4"/>
  <c r="AS56" i="4"/>
  <c r="AT56" i="4"/>
  <c r="AS57" i="4"/>
  <c r="AT57" i="4"/>
  <c r="AS58" i="4"/>
  <c r="AT58" i="4"/>
  <c r="AS59" i="4"/>
  <c r="AT59" i="4"/>
  <c r="AS60" i="4"/>
  <c r="AT60" i="4"/>
  <c r="AS61" i="4"/>
  <c r="AT61" i="4"/>
  <c r="AS62" i="4"/>
  <c r="AT62" i="4"/>
  <c r="AS63" i="4"/>
  <c r="AT63" i="4"/>
  <c r="AS8" i="4"/>
  <c r="AT8" i="4"/>
  <c r="AU8" i="4"/>
  <c r="AV8" i="4"/>
  <c r="AT9" i="4"/>
  <c r="AS9" i="4"/>
  <c r="AY9" i="4" l="1"/>
  <c r="AT4" i="4"/>
  <c r="AB53" i="4"/>
  <c r="V53" i="4"/>
  <c r="F53" i="4"/>
  <c r="AB63" i="4"/>
  <c r="AB62" i="4"/>
  <c r="AB61" i="4"/>
  <c r="AB60" i="4"/>
  <c r="AB59" i="4"/>
  <c r="AB58" i="4"/>
  <c r="AB57" i="4"/>
  <c r="AB56" i="4"/>
  <c r="AB55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V46" i="4"/>
  <c r="F46" i="4"/>
  <c r="V51" i="4"/>
  <c r="F51" i="4"/>
  <c r="AX43" i="4" l="1"/>
  <c r="AX42" i="4"/>
  <c r="AX30" i="4"/>
  <c r="AX18" i="4"/>
  <c r="AY18" i="4"/>
  <c r="AX58" i="4"/>
  <c r="AX17" i="4"/>
  <c r="AY17" i="4"/>
  <c r="AX59" i="4"/>
  <c r="AX52" i="4"/>
  <c r="AX40" i="4"/>
  <c r="AX28" i="4"/>
  <c r="AX16" i="4"/>
  <c r="AY16" i="4"/>
  <c r="AX60" i="4"/>
  <c r="AX62" i="4"/>
  <c r="AX29" i="4"/>
  <c r="AX50" i="4"/>
  <c r="AY26" i="4"/>
  <c r="AX26" i="4"/>
  <c r="AX49" i="4"/>
  <c r="AX37" i="4"/>
  <c r="AY25" i="4"/>
  <c r="AX25" i="4"/>
  <c r="AY13" i="4"/>
  <c r="AX13" i="4"/>
  <c r="AX63" i="4"/>
  <c r="AX38" i="4"/>
  <c r="AX36" i="4"/>
  <c r="AY24" i="4"/>
  <c r="AX24" i="4"/>
  <c r="AY12" i="4"/>
  <c r="AX12" i="4"/>
  <c r="AX39" i="4"/>
  <c r="AX48" i="4"/>
  <c r="AX35" i="4"/>
  <c r="AY23" i="4"/>
  <c r="AX23" i="4"/>
  <c r="AY11" i="4"/>
  <c r="AX11" i="4"/>
  <c r="AV51" i="4"/>
  <c r="AX51" i="4"/>
  <c r="AY15" i="4"/>
  <c r="AX15" i="4"/>
  <c r="AX47" i="4"/>
  <c r="AX34" i="4"/>
  <c r="AX22" i="4"/>
  <c r="AY22" i="4"/>
  <c r="AX10" i="4"/>
  <c r="AY10" i="4"/>
  <c r="AX53" i="4"/>
  <c r="AV53" i="4"/>
  <c r="AX61" i="4"/>
  <c r="AY14" i="4"/>
  <c r="AX14" i="4"/>
  <c r="AV46" i="4"/>
  <c r="AX46" i="4"/>
  <c r="AX45" i="4"/>
  <c r="AX33" i="4"/>
  <c r="AY21" i="4"/>
  <c r="AX21" i="4"/>
  <c r="AV55" i="4"/>
  <c r="AX55" i="4"/>
  <c r="AX41" i="4"/>
  <c r="AY27" i="4"/>
  <c r="AX27" i="4"/>
  <c r="AX44" i="4"/>
  <c r="AX32" i="4"/>
  <c r="AX20" i="4"/>
  <c r="AY20" i="4"/>
  <c r="AX56" i="4"/>
  <c r="AX31" i="4"/>
  <c r="AX19" i="4"/>
  <c r="AY19" i="4"/>
  <c r="AX57" i="4"/>
  <c r="Z11" i="9"/>
  <c r="Z12" i="9"/>
  <c r="Z14" i="9"/>
  <c r="Z15" i="9"/>
  <c r="Z16" i="9"/>
  <c r="Z22" i="9"/>
  <c r="Z13" i="9"/>
  <c r="Z23" i="9"/>
  <c r="Z17" i="9"/>
  <c r="Z24" i="9"/>
  <c r="Z18" i="9"/>
  <c r="Z19" i="9"/>
  <c r="Z20" i="9"/>
  <c r="Z21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9" i="9"/>
  <c r="Z10" i="9"/>
  <c r="R51" i="9" l="1"/>
  <c r="F51" i="9"/>
  <c r="R50" i="9"/>
  <c r="F50" i="9"/>
  <c r="R49" i="9"/>
  <c r="F49" i="9"/>
  <c r="R48" i="9"/>
  <c r="F48" i="9"/>
  <c r="R47" i="9"/>
  <c r="F47" i="9"/>
  <c r="R46" i="9"/>
  <c r="F46" i="9"/>
  <c r="R45" i="9"/>
  <c r="F45" i="9"/>
  <c r="R44" i="9"/>
  <c r="F44" i="9"/>
  <c r="R43" i="9"/>
  <c r="F43" i="9"/>
  <c r="R42" i="9"/>
  <c r="F42" i="9"/>
  <c r="R41" i="9"/>
  <c r="F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1" i="9"/>
  <c r="F21" i="9"/>
  <c r="R20" i="9"/>
  <c r="F20" i="9"/>
  <c r="R19" i="9"/>
  <c r="F19" i="9"/>
  <c r="R18" i="9"/>
  <c r="F18" i="9"/>
  <c r="R24" i="9"/>
  <c r="F24" i="9"/>
  <c r="R17" i="9"/>
  <c r="F17" i="9"/>
  <c r="R23" i="9"/>
  <c r="F23" i="9"/>
  <c r="R13" i="9"/>
  <c r="F13" i="9"/>
  <c r="R22" i="9"/>
  <c r="F22" i="9"/>
  <c r="R16" i="9"/>
  <c r="F16" i="9"/>
  <c r="R15" i="9"/>
  <c r="F15" i="9"/>
  <c r="R14" i="9"/>
  <c r="F14" i="9"/>
  <c r="R12" i="9"/>
  <c r="F12" i="9"/>
  <c r="R11" i="9"/>
  <c r="F11" i="9"/>
  <c r="R10" i="9"/>
  <c r="F10" i="9"/>
  <c r="R9" i="9"/>
  <c r="F9" i="9"/>
  <c r="V63" i="4" l="1"/>
  <c r="AV63" i="4" s="1"/>
  <c r="F63" i="4"/>
  <c r="V62" i="4"/>
  <c r="AV62" i="4" s="1"/>
  <c r="F62" i="4"/>
  <c r="V61" i="4"/>
  <c r="AV61" i="4" s="1"/>
  <c r="F61" i="4"/>
  <c r="V60" i="4"/>
  <c r="AV60" i="4" s="1"/>
  <c r="F60" i="4"/>
  <c r="V59" i="4"/>
  <c r="AV59" i="4" s="1"/>
  <c r="F59" i="4"/>
  <c r="F48" i="4"/>
  <c r="V10" i="4"/>
  <c r="AV10" i="4" s="1"/>
  <c r="V11" i="4"/>
  <c r="AV11" i="4" s="1"/>
  <c r="V12" i="4"/>
  <c r="AV12" i="4" s="1"/>
  <c r="V13" i="4"/>
  <c r="AV13" i="4" s="1"/>
  <c r="V14" i="4"/>
  <c r="AV14" i="4" s="1"/>
  <c r="V15" i="4"/>
  <c r="AV15" i="4" s="1"/>
  <c r="V16" i="4"/>
  <c r="AV16" i="4" s="1"/>
  <c r="V17" i="4"/>
  <c r="AV17" i="4" s="1"/>
  <c r="V18" i="4"/>
  <c r="AV18" i="4" s="1"/>
  <c r="V19" i="4"/>
  <c r="AV19" i="4" s="1"/>
  <c r="V20" i="4"/>
  <c r="AV20" i="4" s="1"/>
  <c r="V21" i="4"/>
  <c r="AV21" i="4" s="1"/>
  <c r="V22" i="4"/>
  <c r="AV22" i="4" s="1"/>
  <c r="V23" i="4"/>
  <c r="AV23" i="4" s="1"/>
  <c r="V24" i="4"/>
  <c r="AV24" i="4" s="1"/>
  <c r="V25" i="4"/>
  <c r="AV25" i="4" s="1"/>
  <c r="V26" i="4"/>
  <c r="AV26" i="4" s="1"/>
  <c r="V27" i="4"/>
  <c r="AV27" i="4" s="1"/>
  <c r="V28" i="4"/>
  <c r="AV28" i="4" s="1"/>
  <c r="V29" i="4"/>
  <c r="AV29" i="4" s="1"/>
  <c r="V30" i="4"/>
  <c r="AV30" i="4" s="1"/>
  <c r="V31" i="4"/>
  <c r="AV31" i="4" s="1"/>
  <c r="V32" i="4"/>
  <c r="AV32" i="4" s="1"/>
  <c r="V33" i="4"/>
  <c r="AV33" i="4" s="1"/>
  <c r="V34" i="4"/>
  <c r="AV34" i="4" s="1"/>
  <c r="V35" i="4"/>
  <c r="AV35" i="4" s="1"/>
  <c r="V36" i="4"/>
  <c r="AV36" i="4" s="1"/>
  <c r="V37" i="4"/>
  <c r="AV37" i="4" s="1"/>
  <c r="V38" i="4"/>
  <c r="AV38" i="4" s="1"/>
  <c r="V39" i="4"/>
  <c r="AV39" i="4" s="1"/>
  <c r="V40" i="4"/>
  <c r="AV40" i="4" s="1"/>
  <c r="V41" i="4"/>
  <c r="AV41" i="4" s="1"/>
  <c r="V42" i="4"/>
  <c r="AV42" i="4" s="1"/>
  <c r="V43" i="4"/>
  <c r="AV43" i="4" s="1"/>
  <c r="V44" i="4"/>
  <c r="AV44" i="4" s="1"/>
  <c r="V45" i="4"/>
  <c r="AV45" i="4" s="1"/>
  <c r="V47" i="4"/>
  <c r="AV47" i="4" s="1"/>
  <c r="V48" i="4"/>
  <c r="AV48" i="4" s="1"/>
  <c r="V49" i="4"/>
  <c r="AV49" i="4" s="1"/>
  <c r="V50" i="4"/>
  <c r="AV50" i="4" s="1"/>
  <c r="V52" i="4"/>
  <c r="AV52" i="4" s="1"/>
  <c r="V56" i="4"/>
  <c r="AV56" i="4" s="1"/>
  <c r="V57" i="4"/>
  <c r="AV57" i="4" s="1"/>
  <c r="V9" i="4"/>
  <c r="AV9" i="4" s="1"/>
  <c r="V58" i="4"/>
  <c r="AV58" i="4" s="1"/>
  <c r="F57" i="4"/>
  <c r="F56" i="4"/>
  <c r="F52" i="4"/>
  <c r="F16" i="4"/>
  <c r="F45" i="4"/>
  <c r="F50" i="4"/>
  <c r="F49" i="4"/>
  <c r="F58" i="4"/>
  <c r="F47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13" i="4"/>
  <c r="F12" i="4"/>
  <c r="F11" i="4"/>
  <c r="F10" i="4"/>
  <c r="F14" i="4"/>
  <c r="F15" i="4"/>
  <c r="F17" i="4"/>
  <c r="F18" i="4"/>
  <c r="F19" i="4"/>
  <c r="F20" i="4"/>
  <c r="F21" i="4"/>
  <c r="F22" i="4"/>
  <c r="F23" i="4"/>
  <c r="F24" i="4"/>
  <c r="F25" i="4"/>
  <c r="F26" i="4"/>
  <c r="F9" i="4"/>
</calcChain>
</file>

<file path=xl/sharedStrings.xml><?xml version="1.0" encoding="utf-8"?>
<sst xmlns="http://schemas.openxmlformats.org/spreadsheetml/2006/main" count="345" uniqueCount="209">
  <si>
    <t>Fecha</t>
  </si>
  <si>
    <t>MDB</t>
  </si>
  <si>
    <t>4N25</t>
  </si>
  <si>
    <t>Capacitor de cerámica</t>
  </si>
  <si>
    <t>Estacionamientos Únicos de México</t>
  </si>
  <si>
    <t>Elaboró</t>
  </si>
  <si>
    <t>Nombre del proyecto:</t>
  </si>
  <si>
    <t>Ing. Sigfrido</t>
  </si>
  <si>
    <t>TAG</t>
  </si>
  <si>
    <t>IC1</t>
  </si>
  <si>
    <t>LM2576</t>
  </si>
  <si>
    <t>IC2</t>
  </si>
  <si>
    <t>CANT</t>
  </si>
  <si>
    <t>DESCRIPCIÓN</t>
  </si>
  <si>
    <t>TIPO, VALOR</t>
  </si>
  <si>
    <t>Revisó</t>
  </si>
  <si>
    <t>Aprobó</t>
  </si>
  <si>
    <t>1N5822</t>
  </si>
  <si>
    <t>Inductor</t>
  </si>
  <si>
    <r>
      <t xml:space="preserve">100 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H</t>
    </r>
  </si>
  <si>
    <t>Nombre</t>
  </si>
  <si>
    <t>Descripción 1</t>
  </si>
  <si>
    <t>Descripción 2</t>
  </si>
  <si>
    <t>L_100uH</t>
  </si>
  <si>
    <t>Diodo Schottky 3A</t>
  </si>
  <si>
    <t>D1</t>
  </si>
  <si>
    <t>D2</t>
  </si>
  <si>
    <t>L1</t>
  </si>
  <si>
    <t>L2</t>
  </si>
  <si>
    <t>IC3</t>
  </si>
  <si>
    <t>IC4</t>
  </si>
  <si>
    <t>LM35DZ</t>
  </si>
  <si>
    <t>LM7809</t>
  </si>
  <si>
    <t>Regulador de Voltaje 5V 3 A</t>
  </si>
  <si>
    <t>T1</t>
  </si>
  <si>
    <t>T2</t>
  </si>
  <si>
    <t>TIP31C</t>
  </si>
  <si>
    <t>2N2222</t>
  </si>
  <si>
    <t>Transistor de potencia  NPN</t>
  </si>
  <si>
    <t>TIP31</t>
  </si>
  <si>
    <t>IC5</t>
  </si>
  <si>
    <t>Compuerta NAND CMOS</t>
  </si>
  <si>
    <t>CD4093</t>
  </si>
  <si>
    <t>Optoacoplador salida a transistor</t>
  </si>
  <si>
    <t>OP1</t>
  </si>
  <si>
    <t>OP2</t>
  </si>
  <si>
    <t>OP3</t>
  </si>
  <si>
    <t>C1</t>
  </si>
  <si>
    <t>C2</t>
  </si>
  <si>
    <t>C3</t>
  </si>
  <si>
    <t>C4</t>
  </si>
  <si>
    <t>C5</t>
  </si>
  <si>
    <t>C6</t>
  </si>
  <si>
    <t>C_100uF</t>
  </si>
  <si>
    <t xml:space="preserve">Capacitor electrolítico </t>
  </si>
  <si>
    <t>1000 μF 25 V</t>
  </si>
  <si>
    <t>C_100nF</t>
  </si>
  <si>
    <r>
      <t xml:space="preserve">100 </t>
    </r>
    <r>
      <rPr>
        <sz val="11"/>
        <color theme="1"/>
        <rFont val="Calibri"/>
        <family val="2"/>
      </rPr>
      <t>ηF</t>
    </r>
  </si>
  <si>
    <t>C_1000uF</t>
  </si>
  <si>
    <t>100 μF 25 V</t>
  </si>
  <si>
    <t>R1</t>
  </si>
  <si>
    <t>R2</t>
  </si>
  <si>
    <t>R3</t>
  </si>
  <si>
    <t>R4</t>
  </si>
  <si>
    <t>R5</t>
  </si>
  <si>
    <t>R_330</t>
  </si>
  <si>
    <t>R_1K</t>
  </si>
  <si>
    <t>R_10K</t>
  </si>
  <si>
    <r>
      <t>10 K</t>
    </r>
    <r>
      <rPr>
        <sz val="11"/>
        <color theme="1"/>
        <rFont val="Calibri"/>
        <family val="2"/>
      </rPr>
      <t>Ω</t>
    </r>
  </si>
  <si>
    <r>
      <t>1 K</t>
    </r>
    <r>
      <rPr>
        <sz val="11"/>
        <color theme="1"/>
        <rFont val="Calibri"/>
        <family val="2"/>
      </rPr>
      <t>Ω</t>
    </r>
  </si>
  <si>
    <t>R_100</t>
  </si>
  <si>
    <r>
      <t xml:space="preserve">100 </t>
    </r>
    <r>
      <rPr>
        <sz val="11"/>
        <color theme="1"/>
        <rFont val="Calibri"/>
        <family val="2"/>
      </rPr>
      <t>Ω</t>
    </r>
  </si>
  <si>
    <r>
      <t xml:space="preserve">330 </t>
    </r>
    <r>
      <rPr>
        <sz val="11"/>
        <color theme="1"/>
        <rFont val="Calibri"/>
        <family val="2"/>
      </rPr>
      <t>Ω</t>
    </r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</si>
  <si>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</si>
  <si>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</si>
  <si>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</si>
  <si>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</si>
  <si>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</si>
  <si>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</si>
  <si>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</si>
  <si>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</si>
  <si>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</si>
  <si>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</si>
  <si>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</si>
  <si>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R_100K</t>
  </si>
  <si>
    <r>
      <t>100 K</t>
    </r>
    <r>
      <rPr>
        <sz val="11"/>
        <color theme="1"/>
        <rFont val="Calibri"/>
        <family val="2"/>
      </rPr>
      <t>Ω</t>
    </r>
  </si>
  <si>
    <t>LED_V</t>
  </si>
  <si>
    <t>LED_R</t>
  </si>
  <si>
    <t>Led 5 mm Verde</t>
  </si>
  <si>
    <t>Led 5 mm Rojo</t>
  </si>
  <si>
    <t>LED1</t>
  </si>
  <si>
    <t>LED2</t>
  </si>
  <si>
    <t>LED3</t>
  </si>
  <si>
    <t>LED4</t>
  </si>
  <si>
    <t>R_5K6</t>
  </si>
  <si>
    <r>
      <t>5.6 K</t>
    </r>
    <r>
      <rPr>
        <sz val="11"/>
        <color theme="1"/>
        <rFont val="Calibri"/>
        <family val="2"/>
      </rPr>
      <t>Ω</t>
    </r>
  </si>
  <si>
    <t>1N4148</t>
  </si>
  <si>
    <t>D3</t>
  </si>
  <si>
    <t>Diodo de proposito general</t>
  </si>
  <si>
    <t>K1</t>
  </si>
  <si>
    <t xml:space="preserve">Relevador </t>
  </si>
  <si>
    <t>Resistencia de carbón 1/4 W</t>
  </si>
  <si>
    <t>Resistencia de carbón 1 W</t>
  </si>
  <si>
    <t>RELE_12</t>
  </si>
  <si>
    <t xml:space="preserve"> </t>
  </si>
  <si>
    <t>Conector USB Hembra Tipo B</t>
  </si>
  <si>
    <t>Conector USB Hembra Tipo A</t>
  </si>
  <si>
    <t>USB_B</t>
  </si>
  <si>
    <t>USB_A</t>
  </si>
  <si>
    <t>USB_SAL</t>
  </si>
  <si>
    <t>USB_ENT</t>
  </si>
  <si>
    <t>J1</t>
  </si>
  <si>
    <t>Portafusible tipo Europeo</t>
  </si>
  <si>
    <t>JACK_ALIM</t>
  </si>
  <si>
    <t>F_EU</t>
  </si>
  <si>
    <t>MDB_Molex</t>
  </si>
  <si>
    <t>Conector molex</t>
  </si>
  <si>
    <t>HEADER_H</t>
  </si>
  <si>
    <t>Header_H</t>
  </si>
  <si>
    <t>TRT-02</t>
  </si>
  <si>
    <t>MISCELANEOS</t>
  </si>
  <si>
    <t>FUS_EU</t>
  </si>
  <si>
    <t>Sensor de Temperatura</t>
  </si>
  <si>
    <t>LISTA DE MATERIALES</t>
  </si>
  <si>
    <t>R_47</t>
  </si>
  <si>
    <r>
      <t xml:space="preserve">47 </t>
    </r>
    <r>
      <rPr>
        <sz val="11"/>
        <color theme="1"/>
        <rFont val="Calibri"/>
        <family val="2"/>
      </rPr>
      <t>Ω</t>
    </r>
  </si>
  <si>
    <t>R_68K</t>
  </si>
  <si>
    <r>
      <t>68 K</t>
    </r>
    <r>
      <rPr>
        <sz val="11"/>
        <color theme="1"/>
        <rFont val="Calibri"/>
        <family val="2"/>
      </rPr>
      <t>Ω</t>
    </r>
  </si>
  <si>
    <t>BC327</t>
  </si>
  <si>
    <t>BAT85</t>
  </si>
  <si>
    <t>BC327A</t>
  </si>
  <si>
    <t>Diodo Schottky 30V 200mA</t>
  </si>
  <si>
    <t>Transistor de señal pequeña  PNP 60V 800 mA</t>
  </si>
  <si>
    <t>BC547</t>
  </si>
  <si>
    <t>Transistor de señal pequeña  NPN 45V 500 mA</t>
  </si>
  <si>
    <t>Transistor de señal pequeña  NPN 40V 800mA</t>
  </si>
  <si>
    <t>BC547A</t>
  </si>
  <si>
    <t>Provedor</t>
  </si>
  <si>
    <t>No de parte</t>
  </si>
  <si>
    <t>AG</t>
  </si>
  <si>
    <t>CABLE_10</t>
  </si>
  <si>
    <t>CP-10</t>
  </si>
  <si>
    <t>FCN10</t>
  </si>
  <si>
    <t>Conector de 10 terminales para cable plano</t>
  </si>
  <si>
    <t>pza</t>
  </si>
  <si>
    <t>m</t>
  </si>
  <si>
    <t>FCN-2X5</t>
  </si>
  <si>
    <t>Conector macho de 10 terminales para cable plano</t>
  </si>
  <si>
    <t>CABLE_10A</t>
  </si>
  <si>
    <t>CABLE_10B</t>
  </si>
  <si>
    <t>FUS-EUR</t>
  </si>
  <si>
    <t xml:space="preserve">L7809CV </t>
  </si>
  <si>
    <t>LM7805</t>
  </si>
  <si>
    <t>Regulador de Voltaje 5V 1A</t>
  </si>
  <si>
    <t>Regulador de Voltaje 9V 1A</t>
  </si>
  <si>
    <t xml:space="preserve">L7805CV </t>
  </si>
  <si>
    <t xml:space="preserve">USBB/F90_DIP </t>
  </si>
  <si>
    <t xml:space="preserve">FCE3.15 </t>
  </si>
  <si>
    <t>Fusible tipo Europero 3.15A 250V</t>
  </si>
  <si>
    <t>Cable plano de 10 terminales x metro</t>
  </si>
  <si>
    <t>Proveedor &gt;&gt; No de parte</t>
  </si>
  <si>
    <t>Prototipo circuito CCTALK</t>
  </si>
  <si>
    <t>LED5</t>
  </si>
  <si>
    <t>R17</t>
  </si>
  <si>
    <t>SPDT, 12V, 10A</t>
  </si>
  <si>
    <t>ARD_MICRO</t>
  </si>
  <si>
    <t>Arduino Micro</t>
  </si>
  <si>
    <t>MICRO</t>
  </si>
  <si>
    <t xml:space="preserve">OKY2011 </t>
  </si>
  <si>
    <t>Header hembra 2.54 mm DE 40 terminales</t>
  </si>
  <si>
    <t>HOUSING-40</t>
  </si>
  <si>
    <t>Jack, conector  para alimentación de CD</t>
  </si>
  <si>
    <t>Bornera para circuito impreso de 2 terminales</t>
  </si>
  <si>
    <t>Prototipo_Tarjeta de Interfaz Cajero (gerber_Cajero8)</t>
  </si>
  <si>
    <t>Etiquetas de fila</t>
  </si>
  <si>
    <t>Total general</t>
  </si>
  <si>
    <t>extra</t>
  </si>
  <si>
    <t>Suma de CANT</t>
  </si>
  <si>
    <t>Regulador de Voltaje 5V 3 A LM2576</t>
  </si>
  <si>
    <t>Regulador de Voltaje 9V 1A LM7809</t>
  </si>
  <si>
    <t>Sensor de Temperatura LM35DZ</t>
  </si>
  <si>
    <t>Compuerta NAND CMOS CD4093</t>
  </si>
  <si>
    <t>Diodo Schottky 3A 1N5822</t>
  </si>
  <si>
    <t>Diodo de proposito general 1N4148</t>
  </si>
  <si>
    <t>Inductor 100 μH</t>
  </si>
  <si>
    <t>Transistor de potencia  NPN TIP31C</t>
  </si>
  <si>
    <t>Transistor de señal pequeña  NPN 40V 800mA 2N2222</t>
  </si>
  <si>
    <t>Optoacoplador salida a transistor 4N25</t>
  </si>
  <si>
    <t>Capacitor electrolítico  100 μF 25 V</t>
  </si>
  <si>
    <t>Capacitor de cerámica 100 ηF</t>
  </si>
  <si>
    <t>Capacitor electrolítico  1000 μF 25 V</t>
  </si>
  <si>
    <t>Resistencia de carbón 1/4 W 330 Ω</t>
  </si>
  <si>
    <t>Resistencia de carbón 1/4 W 1 KΩ</t>
  </si>
  <si>
    <t>Resistencia de carbón 1/4 W 10 KΩ</t>
  </si>
  <si>
    <t>Resistencia de carbón 1 W 100 Ω</t>
  </si>
  <si>
    <t>Resistencia de carbón 1/4 W 100 KΩ</t>
  </si>
  <si>
    <t>Resistencia de carbón 1/4 W 5.6 KΩ</t>
  </si>
  <si>
    <t xml:space="preserve">Led 5 mm Verde  </t>
  </si>
  <si>
    <t xml:space="preserve">Led 5 mm Rojo  </t>
  </si>
  <si>
    <t>Relevador  SPDT, 12V, 10A</t>
  </si>
  <si>
    <t xml:space="preserve">Arduino Micro  </t>
  </si>
  <si>
    <t xml:space="preserve">Conector USB Hembra Tipo A  </t>
  </si>
  <si>
    <t xml:space="preserve">Conector USB Hembra Tipo B  </t>
  </si>
  <si>
    <t xml:space="preserve">Jack, conector  para alimentación de CD  </t>
  </si>
  <si>
    <t xml:space="preserve">Portafusible tipo Europeo  </t>
  </si>
  <si>
    <t xml:space="preserve">Conector molex  </t>
  </si>
  <si>
    <t xml:space="preserve">Header hembra 2.54 mm DE 40 terminales  </t>
  </si>
  <si>
    <t xml:space="preserve">Bornera para circuito impreso de 2 terminales  </t>
  </si>
  <si>
    <t xml:space="preserve">Fusible tipo Europero 3.15A 250V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</si>
</sst>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ill="1" applyBorder="1" applyAlignment="1">
      <alignment horizontal="left" vertical="center" indent="1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right" indent="1"/>
    </xf>
    <xf numFmtId="0" fontId="2" fillId="0" borderId="0" xfId="0" applyFont="1"/>
    <xf numFmtId="0" fontId="0" fillId="2" borderId="7" xfId="0" applyFill="1" applyBorder="1"/>
    <xf numFmtId="0" fontId="0" fillId="0" borderId="20" xfId="0" applyFill="1" applyBorder="1" applyAlignment="1">
      <alignment horizontal="left" vertical="center" indent="1"/>
    </xf>
    <xf numFmtId="0" fontId="0" fillId="0" borderId="21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left" vertical="center" indent="1"/>
    </xf>
    <xf numFmtId="0" fontId="0" fillId="0" borderId="24" xfId="0" applyFill="1" applyBorder="1" applyAlignment="1">
      <alignment horizontal="left" vertical="center" indent="1"/>
    </xf>
    <xf numFmtId="0" fontId="0" fillId="0" borderId="24" xfId="0" applyFill="1" applyBorder="1" applyAlignment="1"/>
    <xf numFmtId="0" fontId="0" fillId="0" borderId="24" xfId="0" applyFill="1" applyBorder="1" applyAlignment="1">
      <alignment horizontal="left" indent="1"/>
    </xf>
    <xf numFmtId="0" fontId="0" fillId="0" borderId="24" xfId="0" applyFill="1" applyBorder="1" applyAlignment="1">
      <alignment horizontal="right" indent="1"/>
    </xf>
    <xf numFmtId="0" fontId="0" fillId="0" borderId="25" xfId="0" applyFill="1" applyBorder="1" applyAlignment="1">
      <alignment horizontal="left" vertical="center" indent="1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/>
    <xf numFmtId="0" fontId="0" fillId="0" borderId="17" xfId="0" applyBorder="1" applyAlignment="1"/>
    <xf numFmtId="0" fontId="0" fillId="0" borderId="16" xfId="0" applyFill="1" applyBorder="1" applyAlignment="1">
      <alignment vertical="center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6" xfId="0" applyBorder="1" applyAlignment="1"/>
    <xf numFmtId="0" fontId="0" fillId="0" borderId="8" xfId="0" applyBorder="1" applyAlignment="1"/>
    <xf numFmtId="14" fontId="0" fillId="0" borderId="11" xfId="0" applyNumberFormat="1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Border="1" applyAlignment="1"/>
    <xf numFmtId="0" fontId="0" fillId="0" borderId="2" xfId="0" applyBorder="1" applyAlignment="1"/>
    <xf numFmtId="0" fontId="0" fillId="0" borderId="0" xfId="0" applyAlignment="1"/>
    <xf numFmtId="0" fontId="0" fillId="0" borderId="2" xfId="0" applyBorder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4" xfId="0" applyBorder="1" applyAlignment="1">
      <alignment horizontal="left" vertical="center" indent="2"/>
    </xf>
    <xf numFmtId="0" fontId="0" fillId="0" borderId="5" xfId="0" applyBorder="1" applyAlignment="1">
      <alignment horizontal="left" vertical="center" indent="2"/>
    </xf>
    <xf numFmtId="0" fontId="0" fillId="0" borderId="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2" borderId="1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0" borderId="26" xfId="0" applyFill="1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2" borderId="7" xfId="0" applyFill="1" applyBorder="1" applyAlignment="1"/>
    <xf numFmtId="0" fontId="0" fillId="2" borderId="17" xfId="0" applyFill="1" applyBorder="1" applyAlignment="1"/>
    <xf numFmtId="0" fontId="0" fillId="0" borderId="26" xfId="0" applyFill="1" applyBorder="1" applyAlignment="1">
      <alignment horizontal="left" vertical="center"/>
    </xf>
    <xf numFmtId="0" fontId="0" fillId="0" borderId="22" xfId="0" applyBorder="1" applyAlignment="1"/>
    <xf numFmtId="0" fontId="0" fillId="0" borderId="27" xfId="0" applyBorder="1" applyAlignment="1"/>
    <xf numFmtId="0" fontId="0" fillId="0" borderId="8" xfId="0" applyFill="1" applyBorder="1" applyAlignment="1">
      <alignment horizontal="left" vertical="center"/>
    </xf>
    <xf numFmtId="0" fontId="0" fillId="0" borderId="9" xfId="0" applyBorder="1" applyAlignment="1"/>
    <xf numFmtId="0" fontId="0" fillId="0" borderId="8" xfId="0" applyFill="1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8" xfId="0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4" borderId="7" xfId="0" applyFill="1" applyBorder="1" applyAlignment="1"/>
    <xf numFmtId="0" fontId="0" fillId="5" borderId="7" xfId="0" applyFill="1" applyBorder="1" applyAlignment="1"/>
    <xf numFmtId="0" fontId="0" fillId="5" borderId="8" xfId="0" applyFill="1" applyBorder="1" applyAlignment="1">
      <alignment vertical="center" wrapText="1"/>
    </xf>
    <xf numFmtId="0" fontId="0" fillId="5" borderId="22" xfId="0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3" borderId="7" xfId="0" applyFill="1" applyBorder="1" applyAlignment="1"/>
    <xf numFmtId="0" fontId="0" fillId="0" borderId="28" xfId="0" applyBorder="1" applyAlignment="1">
      <alignment horizontal="center" vertical="center"/>
    </xf>
    <xf numFmtId="0" fontId="0" fillId="0" borderId="29" xfId="0" applyBorder="1" applyAlignment="1"/>
    <xf numFmtId="0" fontId="0" fillId="0" borderId="3" xfId="0" applyBorder="1" applyAlignment="1"/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29" xfId="0" applyFont="1" applyBorder="1" applyAlignme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3" xfId="0" applyFont="1" applyBorder="1" applyAlignment="1"/>
    <xf numFmtId="14" fontId="0" fillId="0" borderId="7" xfId="0" applyNumberFormat="1" applyBorder="1" applyAlignment="1">
      <alignment horizontal="left" indent="1"/>
    </xf>
    <xf numFmtId="0" fontId="0" fillId="0" borderId="0" xfId="0" applyBorder="1" applyAlignment="1">
      <alignment horizontal="left" vertical="center" indent="2"/>
    </xf>
    <xf numFmtId="0" fontId="0" fillId="0" borderId="3" xfId="0" applyBorder="1" applyAlignment="1">
      <alignment horizontal="left" vertical="center" indent="2"/>
    </xf>
    <xf numFmtId="0" fontId="0" fillId="0" borderId="6" xfId="0" applyBorder="1" applyAlignment="1">
      <alignment horizontal="left" vertical="center" indent="2"/>
    </xf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46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161925</xdr:colOff>
      <xdr:row>4</xdr:row>
      <xdr:rowOff>161925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3925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161925</xdr:colOff>
      <xdr:row>4</xdr:row>
      <xdr:rowOff>161925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3925" cy="9239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UEBA" refreshedDate="43686.679151736113" createdVersion="6" refreshedVersion="6" minRefreshableVersion="3" recordCount="55">
  <cacheSource type="worksheet">
    <worksheetSource ref="AS8:AV63" sheet="ListaInterfaz"/>
  </cacheSource>
  <cacheFields count="4">
    <cacheField name="TAG" numFmtId="0">
      <sharedItems containsMixedTypes="1" containsNumber="1" containsInteger="1" minValue="0" maxValue="0"/>
    </cacheField>
    <cacheField name="CANT" numFmtId="0">
      <sharedItems containsMixedTypes="1" containsNumber="1" containsInteger="1" minValue="0" maxValue="7"/>
    </cacheField>
    <cacheField name="DESCRIPCIÓN" numFmtId="0">
      <sharedItems containsMixedTypes="1" containsNumber="1" containsInteger="1" minValue="0" maxValue="0" count="33">
        <s v="Regulador de Voltaje 5V 3 A LM2576"/>
        <s v="Regulador de Voltaje 9V 1A LM7809"/>
        <s v="Sensor de Temperatura LM35DZ"/>
        <s v="Compuerta NAND CMOS CD4093"/>
        <s v="Diodo Schottky 3A 1N5822"/>
        <s v="Diodo de proposito general 1N4148"/>
        <s v="Inductor 100 μH"/>
        <s v="Transistor de potencia  NPN TIP31C"/>
        <s v="Transistor de señal pequeña  NPN 40V 800mA 2N2222"/>
        <s v="Optoacoplador salida a transistor 4N25"/>
        <s v="Capacitor electrolítico  100 μF 25 V"/>
        <s v="Capacitor de cerámica 100 ηF"/>
        <s v="Capacitor electrolítico  1000 μF 25 V"/>
        <s v="Resistencia de carbón 1/4 W 330 Ω"/>
        <s v="Resistencia de carbón 1/4 W 1 KΩ"/>
        <s v="Resistencia de carbón 1/4 W 10 KΩ"/>
        <s v="Resistencia de carbón 1 W 100 Ω"/>
        <s v="Resistencia de carbón 1/4 W 100 KΩ"/>
        <s v="Resistencia de carbón 1/4 W 5.6 KΩ"/>
        <s v="Led 5 mm Verde  "/>
        <s v="Led 5 mm Rojo  "/>
        <s v="Relevador  SPDT, 12V, 10A"/>
        <s v="Arduino Micro  "/>
        <s v=" "/>
        <s v="Conector USB Hembra Tipo A  "/>
        <s v="Conector USB Hembra Tipo B  "/>
        <s v="Jack, conector  para alimentación de CD  "/>
        <s v="Portafusible tipo Europeo  "/>
        <s v="Conector molex  "/>
        <s v="Header hembra 2.54 mm DE 40 terminales  "/>
        <s v="Bornera para circuito impreso de 2 terminales  "/>
        <s v="Fusible tipo Europero 3.15A 250V  "/>
        <n v="0" u="1"/>
      </sharedItems>
    </cacheField>
    <cacheField name="TIPO, VALOR" numFmtId="0">
      <sharedItems containsMixedTypes="1" containsNumber="1" containsInteger="1" minValue="0" maxValue="0" count="28">
        <s v="LM2576"/>
        <s v="LM7809  &gt;&gt; en  AG &gt;&gt;    L7809CV "/>
        <s v="LM35DZ  &gt;&gt; en  AG &gt;&gt;    LM35DZ"/>
        <s v="CD4093"/>
        <s v="1N5822"/>
        <s v="1N4148"/>
        <s v="100 μH"/>
        <s v="TIP31C"/>
        <s v="2N2222"/>
        <s v="4N25"/>
        <s v="100 μF 25 V"/>
        <s v="100 ηF"/>
        <s v="1000 μF 25 V"/>
        <s v="330 Ω"/>
        <s v="1 KΩ"/>
        <s v="10 KΩ"/>
        <s v="100 Ω"/>
        <s v="100 KΩ"/>
        <s v="5.6 KΩ"/>
        <s v=" "/>
        <s v="SPDT, 12V, 10A"/>
        <s v="   &gt;&gt; en  AG &gt;&gt;    OKY2011 "/>
        <n v="0"/>
        <s v="   &gt;&gt; en  AG &gt;&gt;    USBB/F90_DIP "/>
        <s v="   &gt;&gt; en  AG &gt;&gt;    FUS-EUR"/>
        <s v="   &gt;&gt; en  AG &gt;&gt;    HOUSING-40"/>
        <s v="   &gt;&gt; en  AG &gt;&gt;    TRT-02"/>
        <s v="   &gt;&gt; en  AG &gt;&gt;    FCE3.15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IC1"/>
    <n v="1"/>
    <x v="0"/>
    <x v="0"/>
  </r>
  <r>
    <s v="IC2"/>
    <n v="1"/>
    <x v="0"/>
    <x v="0"/>
  </r>
  <r>
    <s v="IC3"/>
    <n v="1"/>
    <x v="1"/>
    <x v="1"/>
  </r>
  <r>
    <s v="IC4"/>
    <n v="1"/>
    <x v="2"/>
    <x v="2"/>
  </r>
  <r>
    <s v="IC5"/>
    <n v="1"/>
    <x v="3"/>
    <x v="3"/>
  </r>
  <r>
    <s v="D1"/>
    <n v="1"/>
    <x v="4"/>
    <x v="4"/>
  </r>
  <r>
    <s v="D2"/>
    <n v="1"/>
    <x v="4"/>
    <x v="4"/>
  </r>
  <r>
    <s v="D3"/>
    <n v="1"/>
    <x v="5"/>
    <x v="5"/>
  </r>
  <r>
    <s v="L1"/>
    <n v="1"/>
    <x v="6"/>
    <x v="6"/>
  </r>
  <r>
    <s v="L2"/>
    <n v="1"/>
    <x v="6"/>
    <x v="6"/>
  </r>
  <r>
    <s v="T1"/>
    <n v="1"/>
    <x v="7"/>
    <x v="7"/>
  </r>
  <r>
    <s v="T2"/>
    <n v="1"/>
    <x v="8"/>
    <x v="8"/>
  </r>
  <r>
    <s v="OP1"/>
    <n v="1"/>
    <x v="9"/>
    <x v="9"/>
  </r>
  <r>
    <s v="OP2"/>
    <n v="1"/>
    <x v="9"/>
    <x v="9"/>
  </r>
  <r>
    <s v="OP3"/>
    <n v="1"/>
    <x v="9"/>
    <x v="9"/>
  </r>
  <r>
    <s v="C1"/>
    <n v="1"/>
    <x v="10"/>
    <x v="10"/>
  </r>
  <r>
    <s v="C2"/>
    <n v="1"/>
    <x v="11"/>
    <x v="11"/>
  </r>
  <r>
    <s v="C3"/>
    <n v="1"/>
    <x v="12"/>
    <x v="12"/>
  </r>
  <r>
    <s v="C4"/>
    <n v="1"/>
    <x v="11"/>
    <x v="11"/>
  </r>
  <r>
    <s v="C5"/>
    <n v="1"/>
    <x v="12"/>
    <x v="12"/>
  </r>
  <r>
    <s v="C6"/>
    <n v="1"/>
    <x v="11"/>
    <x v="11"/>
  </r>
  <r>
    <s v="R1"/>
    <n v="1"/>
    <x v="13"/>
    <x v="13"/>
  </r>
  <r>
    <s v="R2"/>
    <n v="1"/>
    <x v="14"/>
    <x v="14"/>
  </r>
  <r>
    <s v="R3"/>
    <n v="1"/>
    <x v="15"/>
    <x v="15"/>
  </r>
  <r>
    <s v="R4"/>
    <n v="1"/>
    <x v="15"/>
    <x v="15"/>
  </r>
  <r>
    <s v="R5"/>
    <n v="1"/>
    <x v="16"/>
    <x v="16"/>
  </r>
  <r>
    <s v="R6"/>
    <n v="1"/>
    <x v="13"/>
    <x v="13"/>
  </r>
  <r>
    <s v="R7"/>
    <n v="1"/>
    <x v="14"/>
    <x v="14"/>
  </r>
  <r>
    <s v="R8"/>
    <n v="1"/>
    <x v="17"/>
    <x v="17"/>
  </r>
  <r>
    <s v="R9"/>
    <n v="1"/>
    <x v="14"/>
    <x v="14"/>
  </r>
  <r>
    <s v="R10"/>
    <n v="1"/>
    <x v="17"/>
    <x v="17"/>
  </r>
  <r>
    <s v="R11"/>
    <n v="1"/>
    <x v="14"/>
    <x v="14"/>
  </r>
  <r>
    <s v="R12"/>
    <n v="1"/>
    <x v="17"/>
    <x v="17"/>
  </r>
  <r>
    <s v="R13"/>
    <n v="1"/>
    <x v="13"/>
    <x v="13"/>
  </r>
  <r>
    <s v="R14"/>
    <n v="1"/>
    <x v="13"/>
    <x v="13"/>
  </r>
  <r>
    <s v="R15"/>
    <n v="1"/>
    <x v="13"/>
    <x v="13"/>
  </r>
  <r>
    <s v="R16"/>
    <n v="1"/>
    <x v="18"/>
    <x v="18"/>
  </r>
  <r>
    <s v="R17"/>
    <n v="1"/>
    <x v="13"/>
    <x v="13"/>
  </r>
  <r>
    <s v="LED1"/>
    <n v="1"/>
    <x v="19"/>
    <x v="19"/>
  </r>
  <r>
    <s v="LED2"/>
    <n v="1"/>
    <x v="19"/>
    <x v="19"/>
  </r>
  <r>
    <s v="LED3"/>
    <n v="1"/>
    <x v="19"/>
    <x v="19"/>
  </r>
  <r>
    <s v="LED4"/>
    <n v="1"/>
    <x v="20"/>
    <x v="19"/>
  </r>
  <r>
    <s v="LED5"/>
    <n v="1"/>
    <x v="19"/>
    <x v="19"/>
  </r>
  <r>
    <s v="K1"/>
    <n v="1"/>
    <x v="21"/>
    <x v="20"/>
  </r>
  <r>
    <s v="MICRO"/>
    <n v="1"/>
    <x v="22"/>
    <x v="21"/>
  </r>
  <r>
    <n v="0"/>
    <n v="0"/>
    <x v="23"/>
    <x v="22"/>
  </r>
  <r>
    <n v="0"/>
    <s v="MISCELANEOS"/>
    <x v="23"/>
    <x v="22"/>
  </r>
  <r>
    <s v="USB_SAL"/>
    <n v="1"/>
    <x v="24"/>
    <x v="19"/>
  </r>
  <r>
    <s v="USB_ENT"/>
    <n v="1"/>
    <x v="25"/>
    <x v="23"/>
  </r>
  <r>
    <s v="J1"/>
    <n v="1"/>
    <x v="26"/>
    <x v="19"/>
  </r>
  <r>
    <s v="USB_ENT"/>
    <n v="1"/>
    <x v="27"/>
    <x v="24"/>
  </r>
  <r>
    <s v="MDB"/>
    <n v="1"/>
    <x v="28"/>
    <x v="19"/>
  </r>
  <r>
    <n v="0"/>
    <n v="1"/>
    <x v="29"/>
    <x v="25"/>
  </r>
  <r>
    <n v="0"/>
    <n v="7"/>
    <x v="30"/>
    <x v="26"/>
  </r>
  <r>
    <n v="0"/>
    <n v="1"/>
    <x v="31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6" firstHeaderRow="1" firstDataRow="1" firstDataCol="1"/>
  <pivotFields count="4">
    <pivotField showAll="0"/>
    <pivotField dataField="1" showAll="0"/>
    <pivotField axis="axisRow" showAll="0">
      <items count="34">
        <item m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29">
        <item x="22"/>
        <item x="19"/>
        <item x="27"/>
        <item x="24"/>
        <item x="25"/>
        <item x="21"/>
        <item x="26"/>
        <item x="23"/>
        <item x="14"/>
        <item x="15"/>
        <item x="17"/>
        <item x="11"/>
        <item x="10"/>
        <item x="6"/>
        <item x="16"/>
        <item x="12"/>
        <item x="5"/>
        <item x="4"/>
        <item x="8"/>
        <item x="13"/>
        <item x="9"/>
        <item x="18"/>
        <item x="3"/>
        <item x="0"/>
        <item x="2"/>
        <item x="1"/>
        <item x="20"/>
        <item x="7"/>
        <item t="default"/>
      </items>
    </pivotField>
  </pivotFields>
  <rowFields count="1">
    <field x="2"/>
  </rowFields>
  <rowItems count="3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CANT" fld="1" baseField="2" baseItem="0"/>
  </dataFields>
  <formats count="10">
    <format dxfId="9">
      <pivotArea collapsedLevelsAreSubtotals="1" fieldPosition="0">
        <references count="1">
          <reference field="2" count="1">
            <x v="3"/>
          </reference>
        </references>
      </pivotArea>
    </format>
    <format dxfId="8">
      <pivotArea dataOnly="0" labelOnly="1" fieldPosition="0">
        <references count="1">
          <reference field="2" count="1">
            <x v="3"/>
          </reference>
        </references>
      </pivotArea>
    </format>
    <format dxfId="7">
      <pivotArea collapsedLevelsAreSubtotals="1" fieldPosition="0">
        <references count="1">
          <reference field="2" count="1">
            <x v="23"/>
          </reference>
        </references>
      </pivotArea>
    </format>
    <format dxfId="6">
      <pivotArea dataOnly="0" labelOnly="1" fieldPosition="0">
        <references count="1">
          <reference field="2" count="1">
            <x v="23"/>
          </reference>
        </references>
      </pivotArea>
    </format>
    <format dxfId="5">
      <pivotArea collapsedLevelsAreSubtotals="1" fieldPosition="0">
        <references count="1">
          <reference field="2" count="1">
            <x v="26"/>
          </reference>
        </references>
      </pivotArea>
    </format>
    <format dxfId="4">
      <pivotArea dataOnly="0" labelOnly="1" fieldPosition="0">
        <references count="1">
          <reference field="2" count="1">
            <x v="26"/>
          </reference>
        </references>
      </pivotArea>
    </format>
    <format dxfId="3">
      <pivotArea dataOnly="0" fieldPosition="0">
        <references count="1">
          <reference field="2" count="1">
            <x v="28"/>
          </reference>
        </references>
      </pivotArea>
    </format>
    <format dxfId="2">
      <pivotArea dataOnly="0" fieldPosition="0">
        <references count="1">
          <reference field="2" count="1">
            <x v="32"/>
          </reference>
        </references>
      </pivotArea>
    </format>
    <format dxfId="1">
      <pivotArea collapsedLevelsAreSubtotals="1" fieldPosition="0">
        <references count="1">
          <reference field="2" count="1">
            <x v="2"/>
          </reference>
        </references>
      </pivotArea>
    </format>
    <format dxfId="0">
      <pivotArea dataOnly="0" labelOnly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topLeftCell="A22" workbookViewId="0">
      <selection activeCell="A43" sqref="A43"/>
    </sheetView>
  </sheetViews>
  <sheetFormatPr baseColWidth="10" defaultRowHeight="15" x14ac:dyDescent="0.25"/>
  <cols>
    <col min="1" max="1" width="10.85546875" customWidth="1"/>
    <col min="2" max="2" width="49.140625" customWidth="1"/>
  </cols>
  <sheetData>
    <row r="3" spans="1:5" x14ac:dyDescent="0.25">
      <c r="A3" t="s">
        <v>20</v>
      </c>
      <c r="B3" t="s">
        <v>21</v>
      </c>
      <c r="C3" t="s">
        <v>22</v>
      </c>
      <c r="D3" t="s">
        <v>137</v>
      </c>
      <c r="E3" t="s">
        <v>138</v>
      </c>
    </row>
    <row r="4" spans="1:5" x14ac:dyDescent="0.25">
      <c r="A4" t="s">
        <v>96</v>
      </c>
      <c r="B4" t="s">
        <v>98</v>
      </c>
      <c r="C4" t="s">
        <v>96</v>
      </c>
    </row>
    <row r="5" spans="1:5" x14ac:dyDescent="0.25">
      <c r="A5" t="s">
        <v>17</v>
      </c>
      <c r="B5" t="s">
        <v>24</v>
      </c>
      <c r="C5" t="s">
        <v>17</v>
      </c>
    </row>
    <row r="6" spans="1:5" x14ac:dyDescent="0.25">
      <c r="A6" t="s">
        <v>37</v>
      </c>
      <c r="B6" t="s">
        <v>135</v>
      </c>
      <c r="C6" t="s">
        <v>37</v>
      </c>
    </row>
    <row r="7" spans="1:5" x14ac:dyDescent="0.25">
      <c r="A7" t="s">
        <v>2</v>
      </c>
      <c r="B7" t="s">
        <v>43</v>
      </c>
      <c r="C7" t="s">
        <v>2</v>
      </c>
    </row>
    <row r="8" spans="1:5" x14ac:dyDescent="0.25">
      <c r="A8" t="s">
        <v>58</v>
      </c>
      <c r="B8" t="s">
        <v>54</v>
      </c>
      <c r="C8" t="s">
        <v>55</v>
      </c>
    </row>
    <row r="9" spans="1:5" x14ac:dyDescent="0.25">
      <c r="A9" t="s">
        <v>56</v>
      </c>
      <c r="B9" t="s">
        <v>3</v>
      </c>
      <c r="C9" t="s">
        <v>57</v>
      </c>
    </row>
    <row r="10" spans="1:5" x14ac:dyDescent="0.25">
      <c r="A10" t="s">
        <v>53</v>
      </c>
      <c r="B10" t="s">
        <v>54</v>
      </c>
      <c r="C10" t="s">
        <v>59</v>
      </c>
    </row>
    <row r="11" spans="1:5" x14ac:dyDescent="0.25">
      <c r="A11" t="s">
        <v>42</v>
      </c>
      <c r="B11" t="s">
        <v>41</v>
      </c>
      <c r="C11" t="s">
        <v>42</v>
      </c>
    </row>
    <row r="12" spans="1:5" x14ac:dyDescent="0.25">
      <c r="A12" t="s">
        <v>114</v>
      </c>
      <c r="B12" t="s">
        <v>112</v>
      </c>
      <c r="C12" t="s">
        <v>104</v>
      </c>
      <c r="D12" t="s">
        <v>139</v>
      </c>
      <c r="E12" t="s">
        <v>150</v>
      </c>
    </row>
    <row r="13" spans="1:5" x14ac:dyDescent="0.25">
      <c r="A13" t="s">
        <v>121</v>
      </c>
      <c r="B13" t="s">
        <v>158</v>
      </c>
      <c r="C13" t="s">
        <v>104</v>
      </c>
      <c r="D13" t="s">
        <v>139</v>
      </c>
      <c r="E13" t="s">
        <v>157</v>
      </c>
    </row>
    <row r="14" spans="1:5" x14ac:dyDescent="0.25">
      <c r="A14" t="s">
        <v>117</v>
      </c>
      <c r="B14" t="s">
        <v>169</v>
      </c>
      <c r="C14" t="s">
        <v>104</v>
      </c>
      <c r="D14" t="s">
        <v>139</v>
      </c>
      <c r="E14" t="s">
        <v>170</v>
      </c>
    </row>
    <row r="15" spans="1:5" x14ac:dyDescent="0.25">
      <c r="A15" t="s">
        <v>113</v>
      </c>
      <c r="B15" t="s">
        <v>171</v>
      </c>
      <c r="C15" t="s">
        <v>104</v>
      </c>
    </row>
    <row r="16" spans="1:5" x14ac:dyDescent="0.25">
      <c r="A16" t="s">
        <v>23</v>
      </c>
      <c r="B16" t="s">
        <v>18</v>
      </c>
      <c r="C16" t="s">
        <v>19</v>
      </c>
    </row>
    <row r="17" spans="1:5" x14ac:dyDescent="0.25">
      <c r="A17" t="s">
        <v>87</v>
      </c>
      <c r="B17" t="s">
        <v>89</v>
      </c>
      <c r="C17" t="s">
        <v>104</v>
      </c>
    </row>
    <row r="18" spans="1:5" x14ac:dyDescent="0.25">
      <c r="A18" t="s">
        <v>86</v>
      </c>
      <c r="B18" t="s">
        <v>88</v>
      </c>
      <c r="C18" t="s">
        <v>104</v>
      </c>
    </row>
    <row r="19" spans="1:5" x14ac:dyDescent="0.25">
      <c r="A19" t="s">
        <v>10</v>
      </c>
      <c r="B19" t="s">
        <v>33</v>
      </c>
      <c r="C19" t="s">
        <v>10</v>
      </c>
    </row>
    <row r="20" spans="1:5" x14ac:dyDescent="0.25">
      <c r="A20" t="s">
        <v>31</v>
      </c>
      <c r="B20" t="s">
        <v>122</v>
      </c>
      <c r="C20" t="s">
        <v>31</v>
      </c>
      <c r="D20" t="s">
        <v>139</v>
      </c>
      <c r="E20" t="s">
        <v>31</v>
      </c>
    </row>
    <row r="21" spans="1:5" x14ac:dyDescent="0.25">
      <c r="A21" t="s">
        <v>32</v>
      </c>
      <c r="B21" t="s">
        <v>154</v>
      </c>
      <c r="C21" t="s">
        <v>32</v>
      </c>
      <c r="D21" t="s">
        <v>139</v>
      </c>
      <c r="E21" s="16" t="s">
        <v>151</v>
      </c>
    </row>
    <row r="22" spans="1:5" x14ac:dyDescent="0.25">
      <c r="A22" t="s">
        <v>115</v>
      </c>
      <c r="B22" t="s">
        <v>116</v>
      </c>
      <c r="C22" t="s">
        <v>104</v>
      </c>
    </row>
    <row r="23" spans="1:5" x14ac:dyDescent="0.25">
      <c r="A23" t="s">
        <v>70</v>
      </c>
      <c r="B23" t="s">
        <v>102</v>
      </c>
      <c r="C23" t="s">
        <v>71</v>
      </c>
    </row>
    <row r="24" spans="1:5" x14ac:dyDescent="0.25">
      <c r="A24" t="s">
        <v>84</v>
      </c>
      <c r="B24" t="s">
        <v>101</v>
      </c>
      <c r="C24" t="s">
        <v>85</v>
      </c>
    </row>
    <row r="25" spans="1:5" x14ac:dyDescent="0.25">
      <c r="A25" t="s">
        <v>67</v>
      </c>
      <c r="B25" t="s">
        <v>101</v>
      </c>
      <c r="C25" t="s">
        <v>68</v>
      </c>
    </row>
    <row r="26" spans="1:5" x14ac:dyDescent="0.25">
      <c r="A26" t="s">
        <v>66</v>
      </c>
      <c r="B26" t="s">
        <v>101</v>
      </c>
      <c r="C26" t="s">
        <v>69</v>
      </c>
    </row>
    <row r="27" spans="1:5" x14ac:dyDescent="0.25">
      <c r="A27" t="s">
        <v>65</v>
      </c>
      <c r="B27" t="s">
        <v>101</v>
      </c>
      <c r="C27" t="s">
        <v>72</v>
      </c>
    </row>
    <row r="28" spans="1:5" x14ac:dyDescent="0.25">
      <c r="A28" t="s">
        <v>94</v>
      </c>
      <c r="B28" t="s">
        <v>101</v>
      </c>
      <c r="C28" t="s">
        <v>95</v>
      </c>
    </row>
    <row r="29" spans="1:5" x14ac:dyDescent="0.25">
      <c r="A29" t="s">
        <v>103</v>
      </c>
      <c r="B29" t="s">
        <v>100</v>
      </c>
      <c r="C29" t="s">
        <v>164</v>
      </c>
    </row>
    <row r="30" spans="1:5" x14ac:dyDescent="0.25">
      <c r="A30" t="s">
        <v>39</v>
      </c>
      <c r="B30" t="s">
        <v>38</v>
      </c>
      <c r="C30" t="s">
        <v>36</v>
      </c>
    </row>
    <row r="31" spans="1:5" x14ac:dyDescent="0.25">
      <c r="A31" t="s">
        <v>119</v>
      </c>
      <c r="B31" t="s">
        <v>172</v>
      </c>
      <c r="C31" t="s">
        <v>104</v>
      </c>
      <c r="D31" t="s">
        <v>139</v>
      </c>
      <c r="E31" t="s">
        <v>119</v>
      </c>
    </row>
    <row r="32" spans="1:5" x14ac:dyDescent="0.25">
      <c r="A32" t="s">
        <v>108</v>
      </c>
      <c r="B32" t="s">
        <v>106</v>
      </c>
      <c r="C32" t="s">
        <v>104</v>
      </c>
    </row>
    <row r="33" spans="1:6" x14ac:dyDescent="0.25">
      <c r="A33" t="s">
        <v>107</v>
      </c>
      <c r="B33" t="s">
        <v>105</v>
      </c>
      <c r="C33" t="s">
        <v>104</v>
      </c>
      <c r="D33" t="s">
        <v>139</v>
      </c>
      <c r="E33" t="s">
        <v>156</v>
      </c>
    </row>
    <row r="34" spans="1:6" x14ac:dyDescent="0.25">
      <c r="A34" t="s">
        <v>124</v>
      </c>
      <c r="B34" t="s">
        <v>102</v>
      </c>
      <c r="C34" t="s">
        <v>125</v>
      </c>
    </row>
    <row r="35" spans="1:6" x14ac:dyDescent="0.25">
      <c r="A35" t="s">
        <v>126</v>
      </c>
      <c r="B35" t="s">
        <v>101</v>
      </c>
      <c r="C35" t="s">
        <v>127</v>
      </c>
    </row>
    <row r="36" spans="1:6" x14ac:dyDescent="0.25">
      <c r="A36" t="s">
        <v>128</v>
      </c>
      <c r="B36" t="s">
        <v>132</v>
      </c>
      <c r="C36" t="s">
        <v>130</v>
      </c>
      <c r="D36" t="s">
        <v>139</v>
      </c>
      <c r="E36" t="s">
        <v>130</v>
      </c>
    </row>
    <row r="37" spans="1:6" x14ac:dyDescent="0.25">
      <c r="A37" t="s">
        <v>129</v>
      </c>
      <c r="B37" t="s">
        <v>131</v>
      </c>
      <c r="C37" t="s">
        <v>129</v>
      </c>
      <c r="D37" t="s">
        <v>139</v>
      </c>
      <c r="E37" t="s">
        <v>129</v>
      </c>
    </row>
    <row r="38" spans="1:6" x14ac:dyDescent="0.25">
      <c r="A38" t="s">
        <v>133</v>
      </c>
      <c r="B38" t="s">
        <v>134</v>
      </c>
      <c r="C38" t="s">
        <v>136</v>
      </c>
      <c r="D38" t="s">
        <v>139</v>
      </c>
      <c r="E38" t="s">
        <v>136</v>
      </c>
    </row>
    <row r="39" spans="1:6" x14ac:dyDescent="0.25">
      <c r="A39" t="s">
        <v>140</v>
      </c>
      <c r="B39" t="s">
        <v>159</v>
      </c>
      <c r="C39" t="s">
        <v>104</v>
      </c>
      <c r="D39" t="s">
        <v>139</v>
      </c>
      <c r="E39" s="16" t="s">
        <v>141</v>
      </c>
      <c r="F39" s="16" t="s">
        <v>145</v>
      </c>
    </row>
    <row r="40" spans="1:6" x14ac:dyDescent="0.25">
      <c r="A40" t="s">
        <v>148</v>
      </c>
      <c r="B40" t="s">
        <v>143</v>
      </c>
      <c r="C40" t="s">
        <v>104</v>
      </c>
      <c r="D40" t="s">
        <v>139</v>
      </c>
      <c r="E40" s="16" t="s">
        <v>142</v>
      </c>
      <c r="F40" s="16" t="s">
        <v>144</v>
      </c>
    </row>
    <row r="41" spans="1:6" x14ac:dyDescent="0.25">
      <c r="A41" t="s">
        <v>149</v>
      </c>
      <c r="B41" t="s">
        <v>147</v>
      </c>
      <c r="C41" t="s">
        <v>104</v>
      </c>
      <c r="D41" t="s">
        <v>139</v>
      </c>
      <c r="E41" s="16" t="s">
        <v>146</v>
      </c>
      <c r="F41" t="s">
        <v>144</v>
      </c>
    </row>
    <row r="42" spans="1:6" x14ac:dyDescent="0.25">
      <c r="A42" t="s">
        <v>152</v>
      </c>
      <c r="B42" t="s">
        <v>153</v>
      </c>
      <c r="C42" t="s">
        <v>152</v>
      </c>
      <c r="D42" t="s">
        <v>139</v>
      </c>
      <c r="E42" s="16" t="s">
        <v>155</v>
      </c>
    </row>
    <row r="43" spans="1:6" x14ac:dyDescent="0.25">
      <c r="A43" t="s">
        <v>165</v>
      </c>
      <c r="B43" t="s">
        <v>166</v>
      </c>
      <c r="C43" t="s">
        <v>104</v>
      </c>
      <c r="D43" t="s">
        <v>139</v>
      </c>
      <c r="E43" s="16" t="s">
        <v>168</v>
      </c>
    </row>
  </sheetData>
  <sortState ref="A4:C33">
    <sortCondition ref="A4:A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tabSelected="1" workbookViewId="0">
      <selection activeCell="C12" sqref="C12"/>
    </sheetView>
  </sheetViews>
  <sheetFormatPr baseColWidth="10" defaultRowHeight="15" x14ac:dyDescent="0.25"/>
  <cols>
    <col min="1" max="1" width="48.7109375" customWidth="1"/>
    <col min="2" max="3" width="13.85546875" customWidth="1"/>
    <col min="4" max="4" width="2" customWidth="1"/>
    <col min="5" max="5" width="13.5703125" customWidth="1"/>
    <col min="6" max="6" width="12.5703125" bestFit="1" customWidth="1"/>
  </cols>
  <sheetData>
    <row r="3" spans="1:3" x14ac:dyDescent="0.25">
      <c r="A3" s="18" t="s">
        <v>174</v>
      </c>
      <c r="B3" t="s">
        <v>177</v>
      </c>
    </row>
    <row r="4" spans="1:3" x14ac:dyDescent="0.25">
      <c r="A4" s="19" t="s">
        <v>178</v>
      </c>
      <c r="B4" s="20">
        <v>2</v>
      </c>
    </row>
    <row r="5" spans="1:3" x14ac:dyDescent="0.25">
      <c r="A5" s="89" t="s">
        <v>179</v>
      </c>
      <c r="B5" s="90">
        <v>1</v>
      </c>
    </row>
    <row r="6" spans="1:3" x14ac:dyDescent="0.25">
      <c r="A6" s="89" t="s">
        <v>180</v>
      </c>
      <c r="B6" s="90">
        <v>1</v>
      </c>
    </row>
    <row r="7" spans="1:3" s="91" customFormat="1" x14ac:dyDescent="0.25">
      <c r="A7" s="19" t="s">
        <v>181</v>
      </c>
      <c r="B7" s="20">
        <v>1</v>
      </c>
    </row>
    <row r="8" spans="1:3" x14ac:dyDescent="0.25">
      <c r="A8" s="19" t="s">
        <v>182</v>
      </c>
      <c r="B8" s="20">
        <v>2</v>
      </c>
    </row>
    <row r="9" spans="1:3" x14ac:dyDescent="0.25">
      <c r="A9" s="19" t="s">
        <v>183</v>
      </c>
      <c r="B9" s="20">
        <v>1</v>
      </c>
    </row>
    <row r="10" spans="1:3" x14ac:dyDescent="0.25">
      <c r="A10" s="19" t="s">
        <v>184</v>
      </c>
      <c r="B10" s="20">
        <v>2</v>
      </c>
    </row>
    <row r="11" spans="1:3" x14ac:dyDescent="0.25">
      <c r="A11" s="19" t="s">
        <v>185</v>
      </c>
      <c r="B11" s="20">
        <v>1</v>
      </c>
      <c r="C11">
        <v>104</v>
      </c>
    </row>
    <row r="12" spans="1:3" x14ac:dyDescent="0.25">
      <c r="A12" s="19" t="s">
        <v>186</v>
      </c>
      <c r="B12" s="20">
        <v>1</v>
      </c>
    </row>
    <row r="13" spans="1:3" x14ac:dyDescent="0.25">
      <c r="A13" s="19" t="s">
        <v>187</v>
      </c>
      <c r="B13" s="20">
        <v>3</v>
      </c>
    </row>
    <row r="14" spans="1:3" x14ac:dyDescent="0.25">
      <c r="A14" s="19" t="s">
        <v>188</v>
      </c>
      <c r="B14" s="20">
        <v>1</v>
      </c>
    </row>
    <row r="15" spans="1:3" x14ac:dyDescent="0.25">
      <c r="A15" s="19" t="s">
        <v>189</v>
      </c>
      <c r="B15" s="20">
        <v>3</v>
      </c>
    </row>
    <row r="16" spans="1:3" x14ac:dyDescent="0.25">
      <c r="A16" s="19" t="s">
        <v>190</v>
      </c>
      <c r="B16" s="20">
        <v>2</v>
      </c>
    </row>
    <row r="17" spans="1:2" x14ac:dyDescent="0.25">
      <c r="A17" s="19" t="s">
        <v>191</v>
      </c>
      <c r="B17" s="20">
        <v>6</v>
      </c>
    </row>
    <row r="18" spans="1:2" x14ac:dyDescent="0.25">
      <c r="A18" s="19" t="s">
        <v>192</v>
      </c>
      <c r="B18" s="20">
        <v>4</v>
      </c>
    </row>
    <row r="19" spans="1:2" x14ac:dyDescent="0.25">
      <c r="A19" s="19" t="s">
        <v>193</v>
      </c>
      <c r="B19" s="20">
        <v>2</v>
      </c>
    </row>
    <row r="20" spans="1:2" x14ac:dyDescent="0.25">
      <c r="A20" s="19" t="s">
        <v>194</v>
      </c>
      <c r="B20" s="20">
        <v>1</v>
      </c>
    </row>
    <row r="21" spans="1:2" x14ac:dyDescent="0.25">
      <c r="A21" s="19" t="s">
        <v>195</v>
      </c>
      <c r="B21" s="20">
        <v>3</v>
      </c>
    </row>
    <row r="22" spans="1:2" x14ac:dyDescent="0.25">
      <c r="A22" s="19" t="s">
        <v>196</v>
      </c>
      <c r="B22" s="20">
        <v>1</v>
      </c>
    </row>
    <row r="23" spans="1:2" x14ac:dyDescent="0.25">
      <c r="A23" s="19" t="s">
        <v>197</v>
      </c>
      <c r="B23" s="20">
        <v>4</v>
      </c>
    </row>
    <row r="24" spans="1:2" x14ac:dyDescent="0.25">
      <c r="A24" s="19" t="s">
        <v>198</v>
      </c>
      <c r="B24" s="20">
        <v>1</v>
      </c>
    </row>
    <row r="25" spans="1:2" x14ac:dyDescent="0.25">
      <c r="A25" s="19" t="s">
        <v>199</v>
      </c>
      <c r="B25" s="20">
        <v>1</v>
      </c>
    </row>
    <row r="26" spans="1:2" x14ac:dyDescent="0.25">
      <c r="A26" s="89" t="s">
        <v>200</v>
      </c>
      <c r="B26" s="90">
        <v>1</v>
      </c>
    </row>
    <row r="27" spans="1:2" x14ac:dyDescent="0.25">
      <c r="A27" s="19" t="s">
        <v>104</v>
      </c>
      <c r="B27" s="20">
        <v>0</v>
      </c>
    </row>
    <row r="28" spans="1:2" x14ac:dyDescent="0.25">
      <c r="A28" s="19" t="s">
        <v>201</v>
      </c>
      <c r="B28" s="20">
        <v>1</v>
      </c>
    </row>
    <row r="29" spans="1:2" x14ac:dyDescent="0.25">
      <c r="A29" s="89" t="s">
        <v>202</v>
      </c>
      <c r="B29" s="90">
        <v>1</v>
      </c>
    </row>
    <row r="30" spans="1:2" x14ac:dyDescent="0.25">
      <c r="A30" s="19" t="s">
        <v>203</v>
      </c>
      <c r="B30" s="20">
        <v>1</v>
      </c>
    </row>
    <row r="31" spans="1:2" x14ac:dyDescent="0.25">
      <c r="A31" s="89" t="s">
        <v>204</v>
      </c>
      <c r="B31" s="90">
        <v>1</v>
      </c>
    </row>
    <row r="32" spans="1:2" x14ac:dyDescent="0.25">
      <c r="A32" s="19" t="s">
        <v>205</v>
      </c>
      <c r="B32" s="20">
        <v>1</v>
      </c>
    </row>
    <row r="33" spans="1:3" x14ac:dyDescent="0.25">
      <c r="A33" s="19" t="s">
        <v>206</v>
      </c>
      <c r="B33" s="20">
        <v>1</v>
      </c>
    </row>
    <row r="34" spans="1:3" x14ac:dyDescent="0.25">
      <c r="A34" s="19" t="s">
        <v>207</v>
      </c>
      <c r="B34" s="20">
        <v>7</v>
      </c>
      <c r="C34" t="s">
        <v>119</v>
      </c>
    </row>
    <row r="35" spans="1:3" x14ac:dyDescent="0.25">
      <c r="A35" s="89" t="s">
        <v>208</v>
      </c>
      <c r="B35" s="90">
        <v>1</v>
      </c>
    </row>
    <row r="36" spans="1:3" x14ac:dyDescent="0.25">
      <c r="A36" s="19" t="s">
        <v>175</v>
      </c>
      <c r="B36" s="20">
        <v>59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4"/>
  <sheetViews>
    <sheetView topLeftCell="A29" zoomScaleNormal="100" zoomScalePageLayoutView="115" workbookViewId="0">
      <selection activeCell="AU9" sqref="AU9:AU63"/>
    </sheetView>
  </sheetViews>
  <sheetFormatPr baseColWidth="10" defaultColWidth="2.7109375" defaultRowHeight="15" x14ac:dyDescent="0.25"/>
  <cols>
    <col min="39" max="39" width="5" style="5" bestFit="1" customWidth="1"/>
    <col min="40" max="40" width="2.7109375" style="5"/>
    <col min="46" max="46" width="6.7109375" bestFit="1" customWidth="1"/>
    <col min="47" max="47" width="30.42578125" customWidth="1"/>
    <col min="48" max="48" width="27.28515625" customWidth="1"/>
    <col min="50" max="50" width="13" customWidth="1"/>
    <col min="51" max="51" width="11.85546875" bestFit="1" customWidth="1"/>
  </cols>
  <sheetData>
    <row r="1" spans="1:51" ht="15" customHeight="1" x14ac:dyDescent="0.25">
      <c r="A1" s="26"/>
      <c r="B1" s="27"/>
      <c r="C1" s="27"/>
      <c r="D1" s="27"/>
      <c r="E1" s="28"/>
      <c r="F1" s="36" t="s">
        <v>4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23" t="s">
        <v>0</v>
      </c>
      <c r="AB1" s="23"/>
      <c r="AC1" s="23"/>
      <c r="AD1" s="23"/>
      <c r="AE1" s="23"/>
      <c r="AF1" s="31">
        <v>43678</v>
      </c>
      <c r="AG1" s="32"/>
      <c r="AH1" s="32"/>
      <c r="AI1" s="32"/>
      <c r="AJ1" s="33"/>
    </row>
    <row r="2" spans="1:51" ht="15" customHeight="1" x14ac:dyDescent="0.25">
      <c r="A2" s="29"/>
      <c r="B2" s="23"/>
      <c r="C2" s="23"/>
      <c r="D2" s="23"/>
      <c r="E2" s="30"/>
      <c r="F2" s="3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23" t="s">
        <v>5</v>
      </c>
      <c r="AB2" s="23"/>
      <c r="AC2" s="23"/>
      <c r="AD2" s="23"/>
      <c r="AE2" s="23"/>
      <c r="AF2" s="34" t="s">
        <v>7</v>
      </c>
      <c r="AG2" s="34"/>
      <c r="AH2" s="34"/>
      <c r="AI2" s="34"/>
      <c r="AJ2" s="35"/>
    </row>
    <row r="3" spans="1:51" x14ac:dyDescent="0.25">
      <c r="A3" s="29"/>
      <c r="B3" s="23"/>
      <c r="C3" s="23"/>
      <c r="D3" s="23"/>
      <c r="E3" s="30"/>
      <c r="F3" s="38" t="s">
        <v>6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23" t="s">
        <v>15</v>
      </c>
      <c r="AB3" s="23"/>
      <c r="AC3" s="23"/>
      <c r="AD3" s="23"/>
      <c r="AE3" s="23"/>
      <c r="AF3" s="23"/>
      <c r="AG3" s="23"/>
      <c r="AH3" s="23"/>
      <c r="AI3" s="23"/>
      <c r="AJ3" s="24"/>
    </row>
    <row r="4" spans="1:51" x14ac:dyDescent="0.25">
      <c r="A4" s="29"/>
      <c r="B4" s="23"/>
      <c r="C4" s="23"/>
      <c r="D4" s="23"/>
      <c r="E4" s="30"/>
      <c r="F4" s="40" t="s">
        <v>173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23" t="s">
        <v>16</v>
      </c>
      <c r="AB4" s="23"/>
      <c r="AC4" s="23"/>
      <c r="AD4" s="23"/>
      <c r="AE4" s="23"/>
      <c r="AF4" s="23"/>
      <c r="AG4" s="23"/>
      <c r="AH4" s="23"/>
      <c r="AI4" s="23"/>
      <c r="AJ4" s="24"/>
      <c r="AT4" t="b">
        <f>ISBLANK(AB9)</f>
        <v>0</v>
      </c>
    </row>
    <row r="5" spans="1:51" x14ac:dyDescent="0.25">
      <c r="A5" s="29"/>
      <c r="B5" s="23"/>
      <c r="C5" s="23"/>
      <c r="D5" s="23"/>
      <c r="E5" s="30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B5" s="23"/>
      <c r="AC5" s="23"/>
      <c r="AD5" s="23"/>
      <c r="AE5" s="23"/>
      <c r="AF5" s="23"/>
      <c r="AG5" s="23"/>
      <c r="AH5" s="23"/>
      <c r="AI5" s="23"/>
      <c r="AJ5" s="24"/>
    </row>
    <row r="6" spans="1:51" x14ac:dyDescent="0.25">
      <c r="A6" s="45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7"/>
    </row>
    <row r="7" spans="1:51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50"/>
    </row>
    <row r="8" spans="1:51" ht="15" customHeight="1" x14ac:dyDescent="0.25">
      <c r="A8" s="51" t="s">
        <v>8</v>
      </c>
      <c r="B8" s="52"/>
      <c r="C8" s="52"/>
      <c r="D8" s="6" t="s">
        <v>12</v>
      </c>
      <c r="E8" s="6"/>
      <c r="F8" s="52" t="s">
        <v>13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6"/>
      <c r="U8" s="56"/>
      <c r="V8" s="52" t="s">
        <v>14</v>
      </c>
      <c r="W8" s="52"/>
      <c r="X8" s="52"/>
      <c r="Y8" s="52"/>
      <c r="Z8" s="52"/>
      <c r="AA8" s="52"/>
      <c r="AB8" s="56" t="s">
        <v>160</v>
      </c>
      <c r="AC8" s="56"/>
      <c r="AD8" s="56"/>
      <c r="AE8" s="56"/>
      <c r="AF8" s="56"/>
      <c r="AG8" s="56"/>
      <c r="AH8" s="56"/>
      <c r="AI8" s="56"/>
      <c r="AJ8" s="57"/>
      <c r="AS8" t="str">
        <f>A8</f>
        <v>TAG</v>
      </c>
      <c r="AT8" t="str">
        <f>D8</f>
        <v>CANT</v>
      </c>
      <c r="AU8" t="str">
        <f>F8</f>
        <v>DESCRIPCIÓN</v>
      </c>
      <c r="AV8" t="str">
        <f>V8</f>
        <v>TIPO, VALOR</v>
      </c>
      <c r="AW8" t="s">
        <v>176</v>
      </c>
    </row>
    <row r="9" spans="1:51" ht="15" customHeight="1" x14ac:dyDescent="0.25">
      <c r="A9" s="25" t="s">
        <v>9</v>
      </c>
      <c r="B9" s="22"/>
      <c r="C9" s="22"/>
      <c r="D9" s="23">
        <v>1</v>
      </c>
      <c r="E9" s="23"/>
      <c r="F9" s="21" t="str">
        <f t="shared" ref="F9:F53" si="0">IF(ISERROR(VLOOKUP($AM9,ListaDePartes,2,FALSE)),"",VLOOKUP($AM9,ListaDePartes,2,FALSE))</f>
        <v>Regulador de Voltaje 5V 3 A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  <c r="U9" s="23"/>
      <c r="V9" s="22" t="str">
        <f t="shared" ref="V9:V53" si="1">IF(ISERROR(VLOOKUP($AM9,ListaDePartes,3,FALSE)),"",VLOOKUP($AM9,ListaDePartes,3,FALSE))</f>
        <v>LM2576</v>
      </c>
      <c r="W9" s="22"/>
      <c r="X9" s="22"/>
      <c r="Y9" s="22"/>
      <c r="Z9" s="22"/>
      <c r="AA9" s="22"/>
      <c r="AB9" s="23" t="str">
        <f t="shared" ref="AB9:AB53" si="2">IF(OR(ISBLANK(VLOOKUP($AM9,ListaDePartes,4,FALSE)),ISERROR(VLOOKUP($AM9,ListaDePartes,4,FALSE))),"",CONCATENATE(VLOOKUP($AM9,ListaDePartes,4,FALSE)," &gt;&gt;    ",VLOOKUP($AM9,ListaDePartes,5,FALSE)))</f>
        <v/>
      </c>
      <c r="AC9" s="23"/>
      <c r="AD9" s="23"/>
      <c r="AE9" s="23"/>
      <c r="AF9" s="23"/>
      <c r="AG9" s="23"/>
      <c r="AH9" s="23"/>
      <c r="AI9" s="23"/>
      <c r="AJ9" s="24"/>
      <c r="AM9" s="5" t="s">
        <v>10</v>
      </c>
      <c r="AS9" t="str">
        <f>A9</f>
        <v>IC1</v>
      </c>
      <c r="AT9">
        <f>D9</f>
        <v>1</v>
      </c>
      <c r="AU9" t="str">
        <f>CONCATENATE(F9, " ", V9)</f>
        <v>Regulador de Voltaje 5V 3 A LM2576</v>
      </c>
      <c r="AV9" t="str">
        <f>IF((LEN(AB9)&gt;1),CONCATENATE(V9,"  &gt;&gt; en  ",AB9),V9)</f>
        <v>LM2576</v>
      </c>
      <c r="AX9" t="b">
        <f>ISBLANK(AB9)</f>
        <v>0</v>
      </c>
      <c r="AY9">
        <f>LEN(AB9)</f>
        <v>0</v>
      </c>
    </row>
    <row r="10" spans="1:51" ht="15" customHeight="1" x14ac:dyDescent="0.25">
      <c r="A10" s="25" t="s">
        <v>11</v>
      </c>
      <c r="B10" s="22"/>
      <c r="C10" s="22"/>
      <c r="D10" s="23">
        <v>1</v>
      </c>
      <c r="E10" s="23"/>
      <c r="F10" s="21" t="str">
        <f t="shared" si="0"/>
        <v>Regulador de Voltaje 5V 3 A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23"/>
      <c r="V10" s="22" t="str">
        <f t="shared" si="1"/>
        <v>LM2576</v>
      </c>
      <c r="W10" s="22"/>
      <c r="X10" s="22"/>
      <c r="Y10" s="22"/>
      <c r="Z10" s="22"/>
      <c r="AA10" s="22"/>
      <c r="AB10" s="23" t="str">
        <f t="shared" si="2"/>
        <v/>
      </c>
      <c r="AC10" s="23"/>
      <c r="AD10" s="23"/>
      <c r="AE10" s="23"/>
      <c r="AF10" s="23"/>
      <c r="AG10" s="23"/>
      <c r="AH10" s="23"/>
      <c r="AI10" s="23"/>
      <c r="AJ10" s="24"/>
      <c r="AM10" s="5" t="s">
        <v>10</v>
      </c>
      <c r="AS10" t="str">
        <f t="shared" ref="AS10:AS63" si="3">A10</f>
        <v>IC2</v>
      </c>
      <c r="AT10">
        <f t="shared" ref="AT10:AT63" si="4">D10</f>
        <v>1</v>
      </c>
      <c r="AU10" t="str">
        <f t="shared" ref="AU10:AU63" si="5">CONCATENATE(F10, " ", V10)</f>
        <v>Regulador de Voltaje 5V 3 A LM2576</v>
      </c>
      <c r="AV10" t="str">
        <f t="shared" ref="AV10:AV63" si="6">IF((LEN(AB10)&gt;1),CONCATENATE(V10,"  &gt;&gt; en  ",AB10),V10)</f>
        <v>LM2576</v>
      </c>
      <c r="AX10" t="b">
        <f t="shared" ref="AX10:AX63" si="7">ISBLANK(AB10)</f>
        <v>0</v>
      </c>
      <c r="AY10">
        <f t="shared" ref="AY10:AY27" si="8">LEN(AB10)</f>
        <v>0</v>
      </c>
    </row>
    <row r="11" spans="1:51" ht="15" customHeight="1" x14ac:dyDescent="0.25">
      <c r="A11" s="25" t="s">
        <v>29</v>
      </c>
      <c r="B11" s="22"/>
      <c r="C11" s="22"/>
      <c r="D11" s="23">
        <v>1</v>
      </c>
      <c r="E11" s="23"/>
      <c r="F11" s="21" t="str">
        <f t="shared" si="0"/>
        <v>Regulador de Voltaje 9V 1A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3"/>
      <c r="U11" s="23"/>
      <c r="V11" s="22" t="str">
        <f t="shared" si="1"/>
        <v>LM7809</v>
      </c>
      <c r="W11" s="22"/>
      <c r="X11" s="22"/>
      <c r="Y11" s="22"/>
      <c r="Z11" s="22"/>
      <c r="AA11" s="22"/>
      <c r="AB11" s="23" t="str">
        <f t="shared" si="2"/>
        <v xml:space="preserve">AG &gt;&gt;    L7809CV </v>
      </c>
      <c r="AC11" s="23"/>
      <c r="AD11" s="23"/>
      <c r="AE11" s="23"/>
      <c r="AF11" s="23"/>
      <c r="AG11" s="23"/>
      <c r="AH11" s="23"/>
      <c r="AI11" s="23"/>
      <c r="AJ11" s="24"/>
      <c r="AM11" s="5" t="s">
        <v>32</v>
      </c>
      <c r="AS11" t="str">
        <f t="shared" si="3"/>
        <v>IC3</v>
      </c>
      <c r="AT11">
        <f t="shared" si="4"/>
        <v>1</v>
      </c>
      <c r="AU11" t="str">
        <f t="shared" si="5"/>
        <v>Regulador de Voltaje 9V 1A LM7809</v>
      </c>
      <c r="AV11" t="str">
        <f t="shared" si="6"/>
        <v xml:space="preserve">LM7809  &gt;&gt; en  AG &gt;&gt;    L7809CV </v>
      </c>
      <c r="AX11" t="b">
        <f t="shared" si="7"/>
        <v>0</v>
      </c>
      <c r="AY11">
        <f t="shared" si="8"/>
        <v>17</v>
      </c>
    </row>
    <row r="12" spans="1:51" ht="15" customHeight="1" x14ac:dyDescent="0.25">
      <c r="A12" s="25" t="s">
        <v>30</v>
      </c>
      <c r="B12" s="22"/>
      <c r="C12" s="22"/>
      <c r="D12" s="23">
        <v>1</v>
      </c>
      <c r="E12" s="23"/>
      <c r="F12" s="21" t="str">
        <f t="shared" si="0"/>
        <v>Sensor de Temperatura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  <c r="U12" s="23"/>
      <c r="V12" s="22" t="str">
        <f t="shared" si="1"/>
        <v>LM35DZ</v>
      </c>
      <c r="W12" s="22"/>
      <c r="X12" s="22"/>
      <c r="Y12" s="22"/>
      <c r="Z12" s="22"/>
      <c r="AA12" s="22"/>
      <c r="AB12" s="23" t="str">
        <f t="shared" si="2"/>
        <v>AG &gt;&gt;    LM35DZ</v>
      </c>
      <c r="AC12" s="23"/>
      <c r="AD12" s="23"/>
      <c r="AE12" s="23"/>
      <c r="AF12" s="23"/>
      <c r="AG12" s="23"/>
      <c r="AH12" s="23"/>
      <c r="AI12" s="23"/>
      <c r="AJ12" s="24"/>
      <c r="AM12" s="5" t="s">
        <v>31</v>
      </c>
      <c r="AS12" t="str">
        <f t="shared" si="3"/>
        <v>IC4</v>
      </c>
      <c r="AT12">
        <f t="shared" si="4"/>
        <v>1</v>
      </c>
      <c r="AU12" t="str">
        <f t="shared" si="5"/>
        <v>Sensor de Temperatura LM35DZ</v>
      </c>
      <c r="AV12" t="str">
        <f t="shared" si="6"/>
        <v>LM35DZ  &gt;&gt; en  AG &gt;&gt;    LM35DZ</v>
      </c>
      <c r="AX12" t="b">
        <f t="shared" si="7"/>
        <v>0</v>
      </c>
      <c r="AY12">
        <f t="shared" si="8"/>
        <v>15</v>
      </c>
    </row>
    <row r="13" spans="1:51" ht="15" customHeight="1" x14ac:dyDescent="0.25">
      <c r="A13" s="25" t="s">
        <v>40</v>
      </c>
      <c r="B13" s="22"/>
      <c r="C13" s="22"/>
      <c r="D13" s="23">
        <v>1</v>
      </c>
      <c r="E13" s="23"/>
      <c r="F13" s="21" t="str">
        <f t="shared" si="0"/>
        <v>Compuerta NAND CMOS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3"/>
      <c r="U13" s="23"/>
      <c r="V13" s="22" t="str">
        <f t="shared" si="1"/>
        <v>CD4093</v>
      </c>
      <c r="W13" s="22"/>
      <c r="X13" s="22"/>
      <c r="Y13" s="22"/>
      <c r="Z13" s="22"/>
      <c r="AA13" s="22"/>
      <c r="AB13" s="23" t="str">
        <f t="shared" si="2"/>
        <v/>
      </c>
      <c r="AC13" s="23"/>
      <c r="AD13" s="23"/>
      <c r="AE13" s="23"/>
      <c r="AF13" s="23"/>
      <c r="AG13" s="23"/>
      <c r="AH13" s="23"/>
      <c r="AI13" s="23"/>
      <c r="AJ13" s="24"/>
      <c r="AM13" s="5" t="s">
        <v>42</v>
      </c>
      <c r="AS13" t="str">
        <f t="shared" si="3"/>
        <v>IC5</v>
      </c>
      <c r="AT13">
        <f t="shared" si="4"/>
        <v>1</v>
      </c>
      <c r="AU13" t="str">
        <f t="shared" si="5"/>
        <v>Compuerta NAND CMOS CD4093</v>
      </c>
      <c r="AV13" t="str">
        <f t="shared" si="6"/>
        <v>CD4093</v>
      </c>
      <c r="AX13" t="b">
        <f t="shared" si="7"/>
        <v>0</v>
      </c>
      <c r="AY13">
        <f t="shared" si="8"/>
        <v>0</v>
      </c>
    </row>
    <row r="14" spans="1:51" ht="15" customHeight="1" x14ac:dyDescent="0.25">
      <c r="A14" s="25" t="s">
        <v>25</v>
      </c>
      <c r="B14" s="22"/>
      <c r="C14" s="22"/>
      <c r="D14" s="23">
        <v>1</v>
      </c>
      <c r="E14" s="23"/>
      <c r="F14" s="21" t="str">
        <f t="shared" si="0"/>
        <v>Diodo Schottky 3A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3"/>
      <c r="U14" s="23"/>
      <c r="V14" s="22" t="str">
        <f t="shared" si="1"/>
        <v>1N5822</v>
      </c>
      <c r="W14" s="22"/>
      <c r="X14" s="22"/>
      <c r="Y14" s="22"/>
      <c r="Z14" s="22"/>
      <c r="AA14" s="22"/>
      <c r="AB14" s="23" t="str">
        <f t="shared" si="2"/>
        <v/>
      </c>
      <c r="AC14" s="23"/>
      <c r="AD14" s="23"/>
      <c r="AE14" s="23"/>
      <c r="AF14" s="23"/>
      <c r="AG14" s="23"/>
      <c r="AH14" s="23"/>
      <c r="AI14" s="23"/>
      <c r="AJ14" s="24"/>
      <c r="AM14" s="5" t="s">
        <v>17</v>
      </c>
      <c r="AS14" t="str">
        <f t="shared" si="3"/>
        <v>D1</v>
      </c>
      <c r="AT14">
        <f t="shared" si="4"/>
        <v>1</v>
      </c>
      <c r="AU14" t="str">
        <f t="shared" si="5"/>
        <v>Diodo Schottky 3A 1N5822</v>
      </c>
      <c r="AV14" t="str">
        <f t="shared" si="6"/>
        <v>1N5822</v>
      </c>
      <c r="AX14" t="b">
        <f t="shared" si="7"/>
        <v>0</v>
      </c>
      <c r="AY14">
        <f t="shared" si="8"/>
        <v>0</v>
      </c>
    </row>
    <row r="15" spans="1:51" ht="15" customHeight="1" x14ac:dyDescent="0.25">
      <c r="A15" s="25" t="s">
        <v>26</v>
      </c>
      <c r="B15" s="22"/>
      <c r="C15" s="22"/>
      <c r="D15" s="23">
        <v>1</v>
      </c>
      <c r="E15" s="23"/>
      <c r="F15" s="21" t="str">
        <f t="shared" si="0"/>
        <v>Diodo Schottky 3A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3"/>
      <c r="U15" s="23"/>
      <c r="V15" s="22" t="str">
        <f t="shared" si="1"/>
        <v>1N5822</v>
      </c>
      <c r="W15" s="22"/>
      <c r="X15" s="22"/>
      <c r="Y15" s="22"/>
      <c r="Z15" s="22"/>
      <c r="AA15" s="22"/>
      <c r="AB15" s="23" t="str">
        <f t="shared" si="2"/>
        <v/>
      </c>
      <c r="AC15" s="23"/>
      <c r="AD15" s="23"/>
      <c r="AE15" s="23"/>
      <c r="AF15" s="23"/>
      <c r="AG15" s="23"/>
      <c r="AH15" s="23"/>
      <c r="AI15" s="23"/>
      <c r="AJ15" s="24"/>
      <c r="AM15" s="5" t="s">
        <v>17</v>
      </c>
      <c r="AS15" t="str">
        <f t="shared" si="3"/>
        <v>D2</v>
      </c>
      <c r="AT15">
        <f t="shared" si="4"/>
        <v>1</v>
      </c>
      <c r="AU15" t="str">
        <f t="shared" si="5"/>
        <v>Diodo Schottky 3A 1N5822</v>
      </c>
      <c r="AV15" t="str">
        <f t="shared" si="6"/>
        <v>1N5822</v>
      </c>
      <c r="AX15" t="b">
        <f t="shared" si="7"/>
        <v>0</v>
      </c>
      <c r="AY15">
        <f t="shared" si="8"/>
        <v>0</v>
      </c>
    </row>
    <row r="16" spans="1:51" ht="15" customHeight="1" x14ac:dyDescent="0.25">
      <c r="A16" s="25" t="s">
        <v>97</v>
      </c>
      <c r="B16" s="22"/>
      <c r="C16" s="22"/>
      <c r="D16" s="23">
        <v>1</v>
      </c>
      <c r="E16" s="23"/>
      <c r="F16" s="21" t="str">
        <f t="shared" si="0"/>
        <v>Diodo de proposito general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3"/>
      <c r="U16" s="23"/>
      <c r="V16" s="22" t="str">
        <f t="shared" si="1"/>
        <v>1N4148</v>
      </c>
      <c r="W16" s="22"/>
      <c r="X16" s="22"/>
      <c r="Y16" s="22"/>
      <c r="Z16" s="22"/>
      <c r="AA16" s="22"/>
      <c r="AB16" s="23" t="str">
        <f t="shared" si="2"/>
        <v/>
      </c>
      <c r="AC16" s="23"/>
      <c r="AD16" s="23"/>
      <c r="AE16" s="23"/>
      <c r="AF16" s="23"/>
      <c r="AG16" s="23"/>
      <c r="AH16" s="23"/>
      <c r="AI16" s="23"/>
      <c r="AJ16" s="24"/>
      <c r="AM16" s="5" t="s">
        <v>96</v>
      </c>
      <c r="AS16" t="str">
        <f t="shared" si="3"/>
        <v>D3</v>
      </c>
      <c r="AT16">
        <f t="shared" si="4"/>
        <v>1</v>
      </c>
      <c r="AU16" t="str">
        <f t="shared" si="5"/>
        <v>Diodo de proposito general 1N4148</v>
      </c>
      <c r="AV16" t="str">
        <f t="shared" si="6"/>
        <v>1N4148</v>
      </c>
      <c r="AX16" t="b">
        <f t="shared" si="7"/>
        <v>0</v>
      </c>
      <c r="AY16">
        <f t="shared" si="8"/>
        <v>0</v>
      </c>
    </row>
    <row r="17" spans="1:51" ht="15" customHeight="1" x14ac:dyDescent="0.25">
      <c r="A17" s="25" t="s">
        <v>27</v>
      </c>
      <c r="B17" s="22"/>
      <c r="C17" s="22"/>
      <c r="D17" s="23">
        <v>1</v>
      </c>
      <c r="E17" s="23"/>
      <c r="F17" s="21" t="str">
        <f t="shared" si="0"/>
        <v>Inductor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3"/>
      <c r="U17" s="23"/>
      <c r="V17" s="22" t="str">
        <f t="shared" si="1"/>
        <v>100 μH</v>
      </c>
      <c r="W17" s="22"/>
      <c r="X17" s="22"/>
      <c r="Y17" s="22"/>
      <c r="Z17" s="22"/>
      <c r="AA17" s="22"/>
      <c r="AB17" s="23" t="str">
        <f t="shared" si="2"/>
        <v/>
      </c>
      <c r="AC17" s="23"/>
      <c r="AD17" s="23"/>
      <c r="AE17" s="23"/>
      <c r="AF17" s="23"/>
      <c r="AG17" s="23"/>
      <c r="AH17" s="23"/>
      <c r="AI17" s="23"/>
      <c r="AJ17" s="24"/>
      <c r="AM17" s="5" t="s">
        <v>23</v>
      </c>
      <c r="AS17" t="str">
        <f t="shared" si="3"/>
        <v>L1</v>
      </c>
      <c r="AT17">
        <f t="shared" si="4"/>
        <v>1</v>
      </c>
      <c r="AU17" t="str">
        <f t="shared" si="5"/>
        <v>Inductor 100 μH</v>
      </c>
      <c r="AV17" t="str">
        <f t="shared" si="6"/>
        <v>100 μH</v>
      </c>
      <c r="AX17" t="b">
        <f t="shared" si="7"/>
        <v>0</v>
      </c>
      <c r="AY17">
        <f t="shared" si="8"/>
        <v>0</v>
      </c>
    </row>
    <row r="18" spans="1:51" ht="15" customHeight="1" x14ac:dyDescent="0.25">
      <c r="A18" s="25" t="s">
        <v>28</v>
      </c>
      <c r="B18" s="22"/>
      <c r="C18" s="22"/>
      <c r="D18" s="23">
        <v>1</v>
      </c>
      <c r="E18" s="23"/>
      <c r="F18" s="21" t="str">
        <f t="shared" si="0"/>
        <v>Inductor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  <c r="U18" s="23"/>
      <c r="V18" s="22" t="str">
        <f t="shared" si="1"/>
        <v>100 μH</v>
      </c>
      <c r="W18" s="22"/>
      <c r="X18" s="22"/>
      <c r="Y18" s="22"/>
      <c r="Z18" s="22"/>
      <c r="AA18" s="22"/>
      <c r="AB18" s="23" t="str">
        <f t="shared" si="2"/>
        <v/>
      </c>
      <c r="AC18" s="23"/>
      <c r="AD18" s="23"/>
      <c r="AE18" s="23"/>
      <c r="AF18" s="23"/>
      <c r="AG18" s="23"/>
      <c r="AH18" s="23"/>
      <c r="AI18" s="23"/>
      <c r="AJ18" s="24"/>
      <c r="AM18" s="5" t="s">
        <v>23</v>
      </c>
      <c r="AS18" t="str">
        <f t="shared" si="3"/>
        <v>L2</v>
      </c>
      <c r="AT18">
        <f t="shared" si="4"/>
        <v>1</v>
      </c>
      <c r="AU18" t="str">
        <f t="shared" si="5"/>
        <v>Inductor 100 μH</v>
      </c>
      <c r="AV18" t="str">
        <f t="shared" si="6"/>
        <v>100 μH</v>
      </c>
      <c r="AX18" t="b">
        <f t="shared" si="7"/>
        <v>0</v>
      </c>
      <c r="AY18">
        <f t="shared" si="8"/>
        <v>0</v>
      </c>
    </row>
    <row r="19" spans="1:51" ht="15" customHeight="1" x14ac:dyDescent="0.25">
      <c r="A19" s="25" t="s">
        <v>34</v>
      </c>
      <c r="B19" s="22"/>
      <c r="C19" s="22"/>
      <c r="D19" s="23">
        <v>1</v>
      </c>
      <c r="E19" s="23"/>
      <c r="F19" s="21" t="str">
        <f t="shared" si="0"/>
        <v>Transistor de potencia  NPN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3"/>
      <c r="U19" s="23"/>
      <c r="V19" s="22" t="str">
        <f t="shared" si="1"/>
        <v>TIP31C</v>
      </c>
      <c r="W19" s="22"/>
      <c r="X19" s="22"/>
      <c r="Y19" s="22"/>
      <c r="Z19" s="22"/>
      <c r="AA19" s="22"/>
      <c r="AB19" s="23" t="str">
        <f t="shared" si="2"/>
        <v/>
      </c>
      <c r="AC19" s="23"/>
      <c r="AD19" s="23"/>
      <c r="AE19" s="23"/>
      <c r="AF19" s="23"/>
      <c r="AG19" s="23"/>
      <c r="AH19" s="23"/>
      <c r="AI19" s="23"/>
      <c r="AJ19" s="24"/>
      <c r="AM19" s="5" t="s">
        <v>39</v>
      </c>
      <c r="AS19" t="str">
        <f t="shared" si="3"/>
        <v>T1</v>
      </c>
      <c r="AT19">
        <f t="shared" si="4"/>
        <v>1</v>
      </c>
      <c r="AU19" t="str">
        <f t="shared" si="5"/>
        <v>Transistor de potencia  NPN TIP31C</v>
      </c>
      <c r="AV19" t="str">
        <f t="shared" si="6"/>
        <v>TIP31C</v>
      </c>
      <c r="AX19" t="b">
        <f t="shared" si="7"/>
        <v>0</v>
      </c>
      <c r="AY19">
        <f t="shared" si="8"/>
        <v>0</v>
      </c>
    </row>
    <row r="20" spans="1:51" ht="15" customHeight="1" x14ac:dyDescent="0.25">
      <c r="A20" s="25" t="s">
        <v>35</v>
      </c>
      <c r="B20" s="22"/>
      <c r="C20" s="22"/>
      <c r="D20" s="23">
        <v>1</v>
      </c>
      <c r="E20" s="23"/>
      <c r="F20" s="21" t="str">
        <f t="shared" si="0"/>
        <v>Transistor de señal pequeña  NPN 40V 800mA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3"/>
      <c r="U20" s="23"/>
      <c r="V20" s="22" t="str">
        <f t="shared" si="1"/>
        <v>2N2222</v>
      </c>
      <c r="W20" s="22"/>
      <c r="X20" s="22"/>
      <c r="Y20" s="22"/>
      <c r="Z20" s="22"/>
      <c r="AA20" s="22"/>
      <c r="AB20" s="23" t="str">
        <f t="shared" si="2"/>
        <v/>
      </c>
      <c r="AC20" s="23"/>
      <c r="AD20" s="23"/>
      <c r="AE20" s="23"/>
      <c r="AF20" s="23"/>
      <c r="AG20" s="23"/>
      <c r="AH20" s="23"/>
      <c r="AI20" s="23"/>
      <c r="AJ20" s="24"/>
      <c r="AM20" s="5" t="s">
        <v>37</v>
      </c>
      <c r="AS20" t="str">
        <f t="shared" si="3"/>
        <v>T2</v>
      </c>
      <c r="AT20">
        <f t="shared" si="4"/>
        <v>1</v>
      </c>
      <c r="AU20" t="str">
        <f t="shared" si="5"/>
        <v>Transistor de señal pequeña  NPN 40V 800mA 2N2222</v>
      </c>
      <c r="AV20" t="str">
        <f t="shared" si="6"/>
        <v>2N2222</v>
      </c>
      <c r="AX20" t="b">
        <f t="shared" si="7"/>
        <v>0</v>
      </c>
      <c r="AY20">
        <f t="shared" si="8"/>
        <v>0</v>
      </c>
    </row>
    <row r="21" spans="1:51" ht="15" customHeight="1" x14ac:dyDescent="0.25">
      <c r="A21" s="25" t="s">
        <v>44</v>
      </c>
      <c r="B21" s="22"/>
      <c r="C21" s="22"/>
      <c r="D21" s="23">
        <v>1</v>
      </c>
      <c r="E21" s="23"/>
      <c r="F21" s="21" t="str">
        <f t="shared" si="0"/>
        <v>Optoacoplador salida a transistor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3"/>
      <c r="U21" s="23"/>
      <c r="V21" s="22" t="str">
        <f t="shared" si="1"/>
        <v>4N25</v>
      </c>
      <c r="W21" s="22"/>
      <c r="X21" s="22"/>
      <c r="Y21" s="22"/>
      <c r="Z21" s="22"/>
      <c r="AA21" s="22"/>
      <c r="AB21" s="23" t="str">
        <f t="shared" si="2"/>
        <v/>
      </c>
      <c r="AC21" s="23"/>
      <c r="AD21" s="23"/>
      <c r="AE21" s="23"/>
      <c r="AF21" s="23"/>
      <c r="AG21" s="23"/>
      <c r="AH21" s="23"/>
      <c r="AI21" s="23"/>
      <c r="AJ21" s="24"/>
      <c r="AM21" s="5" t="s">
        <v>2</v>
      </c>
      <c r="AS21" t="str">
        <f t="shared" si="3"/>
        <v>OP1</v>
      </c>
      <c r="AT21">
        <f t="shared" si="4"/>
        <v>1</v>
      </c>
      <c r="AU21" t="str">
        <f t="shared" si="5"/>
        <v>Optoacoplador salida a transistor 4N25</v>
      </c>
      <c r="AV21" t="str">
        <f t="shared" si="6"/>
        <v>4N25</v>
      </c>
      <c r="AX21" t="b">
        <f t="shared" si="7"/>
        <v>0</v>
      </c>
      <c r="AY21">
        <f t="shared" si="8"/>
        <v>0</v>
      </c>
    </row>
    <row r="22" spans="1:51" ht="15" customHeight="1" x14ac:dyDescent="0.25">
      <c r="A22" s="25" t="s">
        <v>45</v>
      </c>
      <c r="B22" s="22"/>
      <c r="C22" s="22"/>
      <c r="D22" s="23">
        <v>1</v>
      </c>
      <c r="E22" s="23"/>
      <c r="F22" s="21" t="str">
        <f t="shared" si="0"/>
        <v>Optoacoplador salida a transistor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3"/>
      <c r="U22" s="23"/>
      <c r="V22" s="22" t="str">
        <f t="shared" si="1"/>
        <v>4N25</v>
      </c>
      <c r="W22" s="22"/>
      <c r="X22" s="22"/>
      <c r="Y22" s="22"/>
      <c r="Z22" s="22"/>
      <c r="AA22" s="22"/>
      <c r="AB22" s="23" t="str">
        <f t="shared" si="2"/>
        <v/>
      </c>
      <c r="AC22" s="23"/>
      <c r="AD22" s="23"/>
      <c r="AE22" s="23"/>
      <c r="AF22" s="23"/>
      <c r="AG22" s="23"/>
      <c r="AH22" s="23"/>
      <c r="AI22" s="23"/>
      <c r="AJ22" s="24"/>
      <c r="AM22" s="5" t="s">
        <v>2</v>
      </c>
      <c r="AS22" t="str">
        <f t="shared" si="3"/>
        <v>OP2</v>
      </c>
      <c r="AT22">
        <f t="shared" si="4"/>
        <v>1</v>
      </c>
      <c r="AU22" t="str">
        <f t="shared" si="5"/>
        <v>Optoacoplador salida a transistor 4N25</v>
      </c>
      <c r="AV22" t="str">
        <f t="shared" si="6"/>
        <v>4N25</v>
      </c>
      <c r="AX22" t="b">
        <f t="shared" si="7"/>
        <v>0</v>
      </c>
      <c r="AY22">
        <f t="shared" si="8"/>
        <v>0</v>
      </c>
    </row>
    <row r="23" spans="1:51" ht="15" customHeight="1" x14ac:dyDescent="0.25">
      <c r="A23" s="25" t="s">
        <v>46</v>
      </c>
      <c r="B23" s="22"/>
      <c r="C23" s="22"/>
      <c r="D23" s="23">
        <v>1</v>
      </c>
      <c r="E23" s="23"/>
      <c r="F23" s="21" t="str">
        <f t="shared" si="0"/>
        <v>Optoacoplador salida a transistor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23"/>
      <c r="V23" s="22" t="str">
        <f t="shared" si="1"/>
        <v>4N25</v>
      </c>
      <c r="W23" s="22"/>
      <c r="X23" s="22"/>
      <c r="Y23" s="22"/>
      <c r="Z23" s="22"/>
      <c r="AA23" s="22"/>
      <c r="AB23" s="23" t="str">
        <f t="shared" si="2"/>
        <v/>
      </c>
      <c r="AC23" s="23"/>
      <c r="AD23" s="23"/>
      <c r="AE23" s="23"/>
      <c r="AF23" s="23"/>
      <c r="AG23" s="23"/>
      <c r="AH23" s="23"/>
      <c r="AI23" s="23"/>
      <c r="AJ23" s="24"/>
      <c r="AM23" s="5" t="s">
        <v>2</v>
      </c>
      <c r="AS23" t="str">
        <f t="shared" si="3"/>
        <v>OP3</v>
      </c>
      <c r="AT23">
        <f t="shared" si="4"/>
        <v>1</v>
      </c>
      <c r="AU23" t="str">
        <f t="shared" si="5"/>
        <v>Optoacoplador salida a transistor 4N25</v>
      </c>
      <c r="AV23" t="str">
        <f t="shared" si="6"/>
        <v>4N25</v>
      </c>
      <c r="AX23" t="b">
        <f t="shared" si="7"/>
        <v>0</v>
      </c>
      <c r="AY23">
        <f t="shared" si="8"/>
        <v>0</v>
      </c>
    </row>
    <row r="24" spans="1:51" ht="15" customHeight="1" x14ac:dyDescent="0.25">
      <c r="A24" s="25" t="s">
        <v>47</v>
      </c>
      <c r="B24" s="22"/>
      <c r="C24" s="22"/>
      <c r="D24" s="23">
        <v>1</v>
      </c>
      <c r="E24" s="23"/>
      <c r="F24" s="21" t="str">
        <f t="shared" si="0"/>
        <v xml:space="preserve">Capacitor electrolítico 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3"/>
      <c r="U24" s="23"/>
      <c r="V24" s="22" t="str">
        <f t="shared" si="1"/>
        <v>100 μF 25 V</v>
      </c>
      <c r="W24" s="22"/>
      <c r="X24" s="22"/>
      <c r="Y24" s="22"/>
      <c r="Z24" s="22"/>
      <c r="AA24" s="22"/>
      <c r="AB24" s="23" t="str">
        <f t="shared" si="2"/>
        <v/>
      </c>
      <c r="AC24" s="23"/>
      <c r="AD24" s="23"/>
      <c r="AE24" s="23"/>
      <c r="AF24" s="23"/>
      <c r="AG24" s="23"/>
      <c r="AH24" s="23"/>
      <c r="AI24" s="23"/>
      <c r="AJ24" s="24"/>
      <c r="AM24" s="5" t="s">
        <v>53</v>
      </c>
      <c r="AS24" t="str">
        <f t="shared" si="3"/>
        <v>C1</v>
      </c>
      <c r="AT24">
        <f t="shared" si="4"/>
        <v>1</v>
      </c>
      <c r="AU24" t="str">
        <f t="shared" si="5"/>
        <v>Capacitor electrolítico  100 μF 25 V</v>
      </c>
      <c r="AV24" t="str">
        <f t="shared" si="6"/>
        <v>100 μF 25 V</v>
      </c>
      <c r="AX24" t="b">
        <f t="shared" si="7"/>
        <v>0</v>
      </c>
      <c r="AY24">
        <f t="shared" si="8"/>
        <v>0</v>
      </c>
    </row>
    <row r="25" spans="1:51" ht="15" customHeight="1" x14ac:dyDescent="0.25">
      <c r="A25" s="25" t="s">
        <v>48</v>
      </c>
      <c r="B25" s="22"/>
      <c r="C25" s="22"/>
      <c r="D25" s="23">
        <v>1</v>
      </c>
      <c r="E25" s="23"/>
      <c r="F25" s="21" t="str">
        <f t="shared" si="0"/>
        <v>Capacitor de cerámica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3"/>
      <c r="U25" s="23"/>
      <c r="V25" s="22" t="str">
        <f t="shared" si="1"/>
        <v>100 ηF</v>
      </c>
      <c r="W25" s="22"/>
      <c r="X25" s="22"/>
      <c r="Y25" s="22"/>
      <c r="Z25" s="22"/>
      <c r="AA25" s="22"/>
      <c r="AB25" s="23" t="str">
        <f t="shared" si="2"/>
        <v/>
      </c>
      <c r="AC25" s="23"/>
      <c r="AD25" s="23"/>
      <c r="AE25" s="23"/>
      <c r="AF25" s="23"/>
      <c r="AG25" s="23"/>
      <c r="AH25" s="23"/>
      <c r="AI25" s="23"/>
      <c r="AJ25" s="24"/>
      <c r="AM25" s="5" t="s">
        <v>56</v>
      </c>
      <c r="AS25" t="str">
        <f t="shared" si="3"/>
        <v>C2</v>
      </c>
      <c r="AT25">
        <f t="shared" si="4"/>
        <v>1</v>
      </c>
      <c r="AU25" t="str">
        <f t="shared" si="5"/>
        <v>Capacitor de cerámica 100 ηF</v>
      </c>
      <c r="AV25" t="str">
        <f t="shared" si="6"/>
        <v>100 ηF</v>
      </c>
      <c r="AX25" t="b">
        <f t="shared" si="7"/>
        <v>0</v>
      </c>
      <c r="AY25">
        <f t="shared" si="8"/>
        <v>0</v>
      </c>
    </row>
    <row r="26" spans="1:51" ht="15" customHeight="1" x14ac:dyDescent="0.25">
      <c r="A26" s="25" t="s">
        <v>49</v>
      </c>
      <c r="B26" s="22"/>
      <c r="C26" s="22"/>
      <c r="D26" s="23">
        <v>1</v>
      </c>
      <c r="E26" s="23"/>
      <c r="F26" s="21" t="str">
        <f t="shared" si="0"/>
        <v xml:space="preserve">Capacitor electrolítico 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23"/>
      <c r="V26" s="22" t="str">
        <f t="shared" si="1"/>
        <v>1000 μF 25 V</v>
      </c>
      <c r="W26" s="22"/>
      <c r="X26" s="22"/>
      <c r="Y26" s="22"/>
      <c r="Z26" s="22"/>
      <c r="AA26" s="22"/>
      <c r="AB26" s="23" t="str">
        <f t="shared" si="2"/>
        <v/>
      </c>
      <c r="AC26" s="23"/>
      <c r="AD26" s="23"/>
      <c r="AE26" s="23"/>
      <c r="AF26" s="23"/>
      <c r="AG26" s="23"/>
      <c r="AH26" s="23"/>
      <c r="AI26" s="23"/>
      <c r="AJ26" s="24"/>
      <c r="AM26" s="5" t="s">
        <v>58</v>
      </c>
      <c r="AS26" t="str">
        <f t="shared" si="3"/>
        <v>C3</v>
      </c>
      <c r="AT26">
        <f t="shared" si="4"/>
        <v>1</v>
      </c>
      <c r="AU26" t="str">
        <f t="shared" si="5"/>
        <v>Capacitor electrolítico  1000 μF 25 V</v>
      </c>
      <c r="AV26" t="str">
        <f t="shared" si="6"/>
        <v>1000 μF 25 V</v>
      </c>
      <c r="AX26" t="b">
        <f t="shared" si="7"/>
        <v>0</v>
      </c>
      <c r="AY26">
        <f t="shared" si="8"/>
        <v>0</v>
      </c>
    </row>
    <row r="27" spans="1:51" ht="15" customHeight="1" x14ac:dyDescent="0.25">
      <c r="A27" s="25" t="s">
        <v>50</v>
      </c>
      <c r="B27" s="22"/>
      <c r="C27" s="22"/>
      <c r="D27" s="23">
        <v>1</v>
      </c>
      <c r="E27" s="23"/>
      <c r="F27" s="21" t="str">
        <f t="shared" si="0"/>
        <v>Capacitor de cerámica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3"/>
      <c r="U27" s="23"/>
      <c r="V27" s="22" t="str">
        <f t="shared" si="1"/>
        <v>100 ηF</v>
      </c>
      <c r="W27" s="22"/>
      <c r="X27" s="22"/>
      <c r="Y27" s="22"/>
      <c r="Z27" s="22"/>
      <c r="AA27" s="22"/>
      <c r="AB27" s="23" t="str">
        <f t="shared" si="2"/>
        <v/>
      </c>
      <c r="AC27" s="23"/>
      <c r="AD27" s="23"/>
      <c r="AE27" s="23"/>
      <c r="AF27" s="23"/>
      <c r="AG27" s="23"/>
      <c r="AH27" s="23"/>
      <c r="AI27" s="23"/>
      <c r="AJ27" s="24"/>
      <c r="AM27" s="5" t="s">
        <v>56</v>
      </c>
      <c r="AS27" t="str">
        <f t="shared" si="3"/>
        <v>C4</v>
      </c>
      <c r="AT27">
        <f t="shared" si="4"/>
        <v>1</v>
      </c>
      <c r="AU27" t="str">
        <f t="shared" si="5"/>
        <v>Capacitor de cerámica 100 ηF</v>
      </c>
      <c r="AV27" t="str">
        <f t="shared" si="6"/>
        <v>100 ηF</v>
      </c>
      <c r="AX27" t="b">
        <f t="shared" si="7"/>
        <v>0</v>
      </c>
      <c r="AY27">
        <f t="shared" si="8"/>
        <v>0</v>
      </c>
    </row>
    <row r="28" spans="1:51" ht="15" customHeight="1" x14ac:dyDescent="0.25">
      <c r="A28" s="25" t="s">
        <v>51</v>
      </c>
      <c r="B28" s="22"/>
      <c r="C28" s="22"/>
      <c r="D28" s="23">
        <v>1</v>
      </c>
      <c r="E28" s="23"/>
      <c r="F28" s="21" t="str">
        <f t="shared" si="0"/>
        <v xml:space="preserve">Capacitor electrolítico 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3"/>
      <c r="U28" s="23"/>
      <c r="V28" s="22" t="str">
        <f t="shared" si="1"/>
        <v>1000 μF 25 V</v>
      </c>
      <c r="W28" s="22"/>
      <c r="X28" s="22"/>
      <c r="Y28" s="22"/>
      <c r="Z28" s="22"/>
      <c r="AA28" s="22"/>
      <c r="AB28" s="23" t="str">
        <f t="shared" si="2"/>
        <v/>
      </c>
      <c r="AC28" s="23"/>
      <c r="AD28" s="23"/>
      <c r="AE28" s="23"/>
      <c r="AF28" s="23"/>
      <c r="AG28" s="23"/>
      <c r="AH28" s="23"/>
      <c r="AI28" s="23"/>
      <c r="AJ28" s="24"/>
      <c r="AM28" s="5" t="s">
        <v>58</v>
      </c>
      <c r="AS28" t="str">
        <f t="shared" si="3"/>
        <v>C5</v>
      </c>
      <c r="AT28">
        <f t="shared" si="4"/>
        <v>1</v>
      </c>
      <c r="AU28" t="str">
        <f t="shared" si="5"/>
        <v>Capacitor electrolítico  1000 μF 25 V</v>
      </c>
      <c r="AV28" t="str">
        <f t="shared" si="6"/>
        <v>1000 μF 25 V</v>
      </c>
      <c r="AX28" t="b">
        <f t="shared" si="7"/>
        <v>0</v>
      </c>
    </row>
    <row r="29" spans="1:51" ht="15" customHeight="1" x14ac:dyDescent="0.25">
      <c r="A29" s="25" t="s">
        <v>52</v>
      </c>
      <c r="B29" s="22"/>
      <c r="C29" s="22"/>
      <c r="D29" s="23">
        <v>1</v>
      </c>
      <c r="E29" s="23"/>
      <c r="F29" s="21" t="str">
        <f t="shared" si="0"/>
        <v>Capacitor de cerámica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3"/>
      <c r="U29" s="23"/>
      <c r="V29" s="22" t="str">
        <f t="shared" si="1"/>
        <v>100 ηF</v>
      </c>
      <c r="W29" s="22"/>
      <c r="X29" s="22"/>
      <c r="Y29" s="22"/>
      <c r="Z29" s="22"/>
      <c r="AA29" s="22"/>
      <c r="AB29" s="23" t="str">
        <f t="shared" si="2"/>
        <v/>
      </c>
      <c r="AC29" s="23"/>
      <c r="AD29" s="23"/>
      <c r="AE29" s="23"/>
      <c r="AF29" s="23"/>
      <c r="AG29" s="23"/>
      <c r="AH29" s="23"/>
      <c r="AI29" s="23"/>
      <c r="AJ29" s="24"/>
      <c r="AM29" s="5" t="s">
        <v>56</v>
      </c>
      <c r="AS29" t="str">
        <f t="shared" si="3"/>
        <v>C6</v>
      </c>
      <c r="AT29">
        <f t="shared" si="4"/>
        <v>1</v>
      </c>
      <c r="AU29" t="str">
        <f t="shared" si="5"/>
        <v>Capacitor de cerámica 100 ηF</v>
      </c>
      <c r="AV29" t="str">
        <f t="shared" si="6"/>
        <v>100 ηF</v>
      </c>
      <c r="AX29" t="b">
        <f t="shared" si="7"/>
        <v>0</v>
      </c>
    </row>
    <row r="30" spans="1:51" ht="15" customHeight="1" x14ac:dyDescent="0.25">
      <c r="A30" s="25" t="s">
        <v>60</v>
      </c>
      <c r="B30" s="22"/>
      <c r="C30" s="22"/>
      <c r="D30" s="23">
        <v>1</v>
      </c>
      <c r="E30" s="23"/>
      <c r="F30" s="21" t="str">
        <f t="shared" si="0"/>
        <v>Resistencia de carbón 1/4 W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  <c r="U30" s="23"/>
      <c r="V30" s="22" t="str">
        <f t="shared" si="1"/>
        <v>330 Ω</v>
      </c>
      <c r="W30" s="22"/>
      <c r="X30" s="22"/>
      <c r="Y30" s="22"/>
      <c r="Z30" s="22"/>
      <c r="AA30" s="22"/>
      <c r="AB30" s="23" t="str">
        <f t="shared" si="2"/>
        <v/>
      </c>
      <c r="AC30" s="23"/>
      <c r="AD30" s="23"/>
      <c r="AE30" s="23"/>
      <c r="AF30" s="23"/>
      <c r="AG30" s="23"/>
      <c r="AH30" s="23"/>
      <c r="AI30" s="23"/>
      <c r="AJ30" s="24"/>
      <c r="AM30" s="5" t="s">
        <v>65</v>
      </c>
      <c r="AS30" t="str">
        <f t="shared" si="3"/>
        <v>R1</v>
      </c>
      <c r="AT30">
        <f t="shared" si="4"/>
        <v>1</v>
      </c>
      <c r="AU30" t="str">
        <f t="shared" si="5"/>
        <v>Resistencia de carbón 1/4 W 330 Ω</v>
      </c>
      <c r="AV30" t="str">
        <f t="shared" si="6"/>
        <v>330 Ω</v>
      </c>
      <c r="AX30" t="b">
        <f t="shared" si="7"/>
        <v>0</v>
      </c>
    </row>
    <row r="31" spans="1:51" ht="15" customHeight="1" x14ac:dyDescent="0.25">
      <c r="A31" s="25" t="s">
        <v>61</v>
      </c>
      <c r="B31" s="22"/>
      <c r="C31" s="22"/>
      <c r="D31" s="23">
        <v>1</v>
      </c>
      <c r="E31" s="23"/>
      <c r="F31" s="21" t="str">
        <f t="shared" si="0"/>
        <v>Resistencia de carbón 1/4 W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2" t="str">
        <f t="shared" si="1"/>
        <v>1 KΩ</v>
      </c>
      <c r="W31" s="22"/>
      <c r="X31" s="22"/>
      <c r="Y31" s="22"/>
      <c r="Z31" s="22"/>
      <c r="AA31" s="22"/>
      <c r="AB31" s="23" t="str">
        <f t="shared" si="2"/>
        <v/>
      </c>
      <c r="AC31" s="23"/>
      <c r="AD31" s="23"/>
      <c r="AE31" s="23"/>
      <c r="AF31" s="23"/>
      <c r="AG31" s="23"/>
      <c r="AH31" s="23"/>
      <c r="AI31" s="23"/>
      <c r="AJ31" s="24"/>
      <c r="AM31" s="5" t="s">
        <v>66</v>
      </c>
      <c r="AS31" t="str">
        <f t="shared" si="3"/>
        <v>R2</v>
      </c>
      <c r="AT31">
        <f t="shared" si="4"/>
        <v>1</v>
      </c>
      <c r="AU31" t="str">
        <f t="shared" si="5"/>
        <v>Resistencia de carbón 1/4 W 1 KΩ</v>
      </c>
      <c r="AV31" t="str">
        <f t="shared" si="6"/>
        <v>1 KΩ</v>
      </c>
      <c r="AX31" t="b">
        <f t="shared" si="7"/>
        <v>0</v>
      </c>
    </row>
    <row r="32" spans="1:51" ht="15" customHeight="1" x14ac:dyDescent="0.25">
      <c r="A32" s="25" t="s">
        <v>62</v>
      </c>
      <c r="B32" s="22"/>
      <c r="C32" s="22"/>
      <c r="D32" s="23">
        <v>1</v>
      </c>
      <c r="E32" s="23"/>
      <c r="F32" s="21" t="str">
        <f t="shared" si="0"/>
        <v>Resistencia de carbón 1/4 W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3"/>
      <c r="U32" s="23"/>
      <c r="V32" s="22" t="str">
        <f t="shared" si="1"/>
        <v>10 KΩ</v>
      </c>
      <c r="W32" s="22"/>
      <c r="X32" s="22"/>
      <c r="Y32" s="22"/>
      <c r="Z32" s="22"/>
      <c r="AA32" s="22"/>
      <c r="AB32" s="23" t="str">
        <f t="shared" si="2"/>
        <v/>
      </c>
      <c r="AC32" s="23"/>
      <c r="AD32" s="23"/>
      <c r="AE32" s="23"/>
      <c r="AF32" s="23"/>
      <c r="AG32" s="23"/>
      <c r="AH32" s="23"/>
      <c r="AI32" s="23"/>
      <c r="AJ32" s="24"/>
      <c r="AM32" s="5" t="s">
        <v>67</v>
      </c>
      <c r="AS32" t="str">
        <f t="shared" si="3"/>
        <v>R3</v>
      </c>
      <c r="AT32">
        <f t="shared" si="4"/>
        <v>1</v>
      </c>
      <c r="AU32" t="str">
        <f t="shared" si="5"/>
        <v>Resistencia de carbón 1/4 W 10 KΩ</v>
      </c>
      <c r="AV32" t="str">
        <f t="shared" si="6"/>
        <v>10 KΩ</v>
      </c>
      <c r="AX32" t="b">
        <f t="shared" si="7"/>
        <v>0</v>
      </c>
    </row>
    <row r="33" spans="1:50" ht="15" customHeight="1" x14ac:dyDescent="0.25">
      <c r="A33" s="25" t="s">
        <v>63</v>
      </c>
      <c r="B33" s="22"/>
      <c r="C33" s="22"/>
      <c r="D33" s="23">
        <v>1</v>
      </c>
      <c r="E33" s="23"/>
      <c r="F33" s="21" t="str">
        <f t="shared" si="0"/>
        <v>Resistencia de carbón 1/4 W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3"/>
      <c r="U33" s="23"/>
      <c r="V33" s="22" t="str">
        <f t="shared" si="1"/>
        <v>10 KΩ</v>
      </c>
      <c r="W33" s="22"/>
      <c r="X33" s="22"/>
      <c r="Y33" s="22"/>
      <c r="Z33" s="22"/>
      <c r="AA33" s="22"/>
      <c r="AB33" s="23" t="str">
        <f t="shared" si="2"/>
        <v/>
      </c>
      <c r="AC33" s="23"/>
      <c r="AD33" s="23"/>
      <c r="AE33" s="23"/>
      <c r="AF33" s="23"/>
      <c r="AG33" s="23"/>
      <c r="AH33" s="23"/>
      <c r="AI33" s="23"/>
      <c r="AJ33" s="24"/>
      <c r="AM33" s="5" t="s">
        <v>67</v>
      </c>
      <c r="AS33" t="str">
        <f t="shared" si="3"/>
        <v>R4</v>
      </c>
      <c r="AT33">
        <f t="shared" si="4"/>
        <v>1</v>
      </c>
      <c r="AU33" t="str">
        <f t="shared" si="5"/>
        <v>Resistencia de carbón 1/4 W 10 KΩ</v>
      </c>
      <c r="AV33" t="str">
        <f t="shared" si="6"/>
        <v>10 KΩ</v>
      </c>
      <c r="AX33" t="b">
        <f t="shared" si="7"/>
        <v>0</v>
      </c>
    </row>
    <row r="34" spans="1:50" ht="15" customHeight="1" x14ac:dyDescent="0.25">
      <c r="A34" s="25" t="s">
        <v>64</v>
      </c>
      <c r="B34" s="22"/>
      <c r="C34" s="22"/>
      <c r="D34" s="23">
        <v>1</v>
      </c>
      <c r="E34" s="23"/>
      <c r="F34" s="21" t="str">
        <f t="shared" si="0"/>
        <v>Resistencia de carbón 1 W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  <c r="U34" s="23"/>
      <c r="V34" s="22" t="str">
        <f t="shared" si="1"/>
        <v>100 Ω</v>
      </c>
      <c r="W34" s="22"/>
      <c r="X34" s="22"/>
      <c r="Y34" s="22"/>
      <c r="Z34" s="22"/>
      <c r="AA34" s="22"/>
      <c r="AB34" s="23" t="str">
        <f t="shared" si="2"/>
        <v/>
      </c>
      <c r="AC34" s="23"/>
      <c r="AD34" s="23"/>
      <c r="AE34" s="23"/>
      <c r="AF34" s="23"/>
      <c r="AG34" s="23"/>
      <c r="AH34" s="23"/>
      <c r="AI34" s="23"/>
      <c r="AJ34" s="24"/>
      <c r="AM34" s="5" t="s">
        <v>70</v>
      </c>
      <c r="AS34" t="str">
        <f t="shared" si="3"/>
        <v>R5</v>
      </c>
      <c r="AT34">
        <f t="shared" si="4"/>
        <v>1</v>
      </c>
      <c r="AU34" t="str">
        <f t="shared" si="5"/>
        <v>Resistencia de carbón 1 W 100 Ω</v>
      </c>
      <c r="AV34" t="str">
        <f t="shared" si="6"/>
        <v>100 Ω</v>
      </c>
      <c r="AX34" t="b">
        <f t="shared" si="7"/>
        <v>0</v>
      </c>
    </row>
    <row r="35" spans="1:50" ht="15" customHeight="1" x14ac:dyDescent="0.25">
      <c r="A35" s="25" t="s">
        <v>73</v>
      </c>
      <c r="B35" s="22"/>
      <c r="C35" s="22"/>
      <c r="D35" s="23">
        <v>1</v>
      </c>
      <c r="E35" s="23"/>
      <c r="F35" s="21" t="str">
        <f t="shared" si="0"/>
        <v>Resistencia de carbón 1/4 W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3"/>
      <c r="U35" s="23"/>
      <c r="V35" s="22" t="str">
        <f t="shared" si="1"/>
        <v>330 Ω</v>
      </c>
      <c r="W35" s="22"/>
      <c r="X35" s="22"/>
      <c r="Y35" s="22"/>
      <c r="Z35" s="22"/>
      <c r="AA35" s="22"/>
      <c r="AB35" s="23" t="str">
        <f t="shared" si="2"/>
        <v/>
      </c>
      <c r="AC35" s="23"/>
      <c r="AD35" s="23"/>
      <c r="AE35" s="23"/>
      <c r="AF35" s="23"/>
      <c r="AG35" s="23"/>
      <c r="AH35" s="23"/>
      <c r="AI35" s="23"/>
      <c r="AJ35" s="24"/>
      <c r="AM35" s="5" t="s">
        <v>65</v>
      </c>
      <c r="AS35" t="str">
        <f t="shared" si="3"/>
        <v>R6</v>
      </c>
      <c r="AT35">
        <f t="shared" si="4"/>
        <v>1</v>
      </c>
      <c r="AU35" t="str">
        <f t="shared" si="5"/>
        <v>Resistencia de carbón 1/4 W 330 Ω</v>
      </c>
      <c r="AV35" t="str">
        <f t="shared" si="6"/>
        <v>330 Ω</v>
      </c>
      <c r="AX35" t="b">
        <f t="shared" si="7"/>
        <v>0</v>
      </c>
    </row>
    <row r="36" spans="1:50" ht="15" customHeight="1" x14ac:dyDescent="0.25">
      <c r="A36" s="25" t="s">
        <v>74</v>
      </c>
      <c r="B36" s="22"/>
      <c r="C36" s="22"/>
      <c r="D36" s="23">
        <v>1</v>
      </c>
      <c r="E36" s="23"/>
      <c r="F36" s="21" t="str">
        <f t="shared" si="0"/>
        <v>Resistencia de carbón 1/4 W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3"/>
      <c r="U36" s="23"/>
      <c r="V36" s="22" t="str">
        <f t="shared" si="1"/>
        <v>1 KΩ</v>
      </c>
      <c r="W36" s="22"/>
      <c r="X36" s="22"/>
      <c r="Y36" s="22"/>
      <c r="Z36" s="22"/>
      <c r="AA36" s="22"/>
      <c r="AB36" s="23" t="str">
        <f t="shared" si="2"/>
        <v/>
      </c>
      <c r="AC36" s="23"/>
      <c r="AD36" s="23"/>
      <c r="AE36" s="23"/>
      <c r="AF36" s="23"/>
      <c r="AG36" s="23"/>
      <c r="AH36" s="23"/>
      <c r="AI36" s="23"/>
      <c r="AJ36" s="24"/>
      <c r="AM36" s="5" t="s">
        <v>66</v>
      </c>
      <c r="AS36" t="str">
        <f t="shared" si="3"/>
        <v>R7</v>
      </c>
      <c r="AT36">
        <f t="shared" si="4"/>
        <v>1</v>
      </c>
      <c r="AU36" t="str">
        <f t="shared" si="5"/>
        <v>Resistencia de carbón 1/4 W 1 KΩ</v>
      </c>
      <c r="AV36" t="str">
        <f t="shared" si="6"/>
        <v>1 KΩ</v>
      </c>
      <c r="AX36" t="b">
        <f t="shared" si="7"/>
        <v>0</v>
      </c>
    </row>
    <row r="37" spans="1:50" ht="15" customHeight="1" x14ac:dyDescent="0.25">
      <c r="A37" s="25" t="s">
        <v>75</v>
      </c>
      <c r="B37" s="22"/>
      <c r="C37" s="22"/>
      <c r="D37" s="23">
        <v>1</v>
      </c>
      <c r="E37" s="23"/>
      <c r="F37" s="21" t="str">
        <f t="shared" si="0"/>
        <v>Resistencia de carbón 1/4 W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23"/>
      <c r="V37" s="22" t="str">
        <f t="shared" si="1"/>
        <v>100 KΩ</v>
      </c>
      <c r="W37" s="22"/>
      <c r="X37" s="22"/>
      <c r="Y37" s="22"/>
      <c r="Z37" s="22"/>
      <c r="AA37" s="22"/>
      <c r="AB37" s="23" t="str">
        <f t="shared" si="2"/>
        <v/>
      </c>
      <c r="AC37" s="23"/>
      <c r="AD37" s="23"/>
      <c r="AE37" s="23"/>
      <c r="AF37" s="23"/>
      <c r="AG37" s="23"/>
      <c r="AH37" s="23"/>
      <c r="AI37" s="23"/>
      <c r="AJ37" s="24"/>
      <c r="AM37" s="5" t="s">
        <v>84</v>
      </c>
      <c r="AS37" t="str">
        <f t="shared" si="3"/>
        <v>R8</v>
      </c>
      <c r="AT37">
        <f t="shared" si="4"/>
        <v>1</v>
      </c>
      <c r="AU37" t="str">
        <f t="shared" si="5"/>
        <v>Resistencia de carbón 1/4 W 100 KΩ</v>
      </c>
      <c r="AV37" t="str">
        <f t="shared" si="6"/>
        <v>100 KΩ</v>
      </c>
      <c r="AX37" t="b">
        <f t="shared" si="7"/>
        <v>0</v>
      </c>
    </row>
    <row r="38" spans="1:50" ht="15" customHeight="1" x14ac:dyDescent="0.25">
      <c r="A38" s="25" t="s">
        <v>76</v>
      </c>
      <c r="B38" s="22"/>
      <c r="C38" s="22"/>
      <c r="D38" s="23">
        <v>1</v>
      </c>
      <c r="E38" s="23"/>
      <c r="F38" s="21" t="str">
        <f t="shared" si="0"/>
        <v>Resistencia de carbón 1/4 W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3"/>
      <c r="U38" s="23"/>
      <c r="V38" s="22" t="str">
        <f t="shared" si="1"/>
        <v>1 KΩ</v>
      </c>
      <c r="W38" s="22"/>
      <c r="X38" s="22"/>
      <c r="Y38" s="22"/>
      <c r="Z38" s="22"/>
      <c r="AA38" s="22"/>
      <c r="AB38" s="23" t="str">
        <f t="shared" si="2"/>
        <v/>
      </c>
      <c r="AC38" s="23"/>
      <c r="AD38" s="23"/>
      <c r="AE38" s="23"/>
      <c r="AF38" s="23"/>
      <c r="AG38" s="23"/>
      <c r="AH38" s="23"/>
      <c r="AI38" s="23"/>
      <c r="AJ38" s="24"/>
      <c r="AM38" s="5" t="s">
        <v>66</v>
      </c>
      <c r="AS38" t="str">
        <f t="shared" si="3"/>
        <v>R9</v>
      </c>
      <c r="AT38">
        <f t="shared" si="4"/>
        <v>1</v>
      </c>
      <c r="AU38" t="str">
        <f t="shared" si="5"/>
        <v>Resistencia de carbón 1/4 W 1 KΩ</v>
      </c>
      <c r="AV38" t="str">
        <f t="shared" si="6"/>
        <v>1 KΩ</v>
      </c>
      <c r="AX38" t="b">
        <f t="shared" si="7"/>
        <v>0</v>
      </c>
    </row>
    <row r="39" spans="1:50" ht="15" customHeight="1" x14ac:dyDescent="0.25">
      <c r="A39" s="25" t="s">
        <v>77</v>
      </c>
      <c r="B39" s="22"/>
      <c r="C39" s="22"/>
      <c r="D39" s="23">
        <v>1</v>
      </c>
      <c r="E39" s="23"/>
      <c r="F39" s="21" t="str">
        <f t="shared" si="0"/>
        <v>Resistencia de carbón 1/4 W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3"/>
      <c r="U39" s="23"/>
      <c r="V39" s="22" t="str">
        <f t="shared" si="1"/>
        <v>100 KΩ</v>
      </c>
      <c r="W39" s="22"/>
      <c r="X39" s="22"/>
      <c r="Y39" s="22"/>
      <c r="Z39" s="22"/>
      <c r="AA39" s="22"/>
      <c r="AB39" s="23" t="str">
        <f t="shared" si="2"/>
        <v/>
      </c>
      <c r="AC39" s="23"/>
      <c r="AD39" s="23"/>
      <c r="AE39" s="23"/>
      <c r="AF39" s="23"/>
      <c r="AG39" s="23"/>
      <c r="AH39" s="23"/>
      <c r="AI39" s="23"/>
      <c r="AJ39" s="24"/>
      <c r="AM39" s="5" t="s">
        <v>84</v>
      </c>
      <c r="AS39" t="str">
        <f t="shared" si="3"/>
        <v>R10</v>
      </c>
      <c r="AT39">
        <f t="shared" si="4"/>
        <v>1</v>
      </c>
      <c r="AU39" t="str">
        <f t="shared" si="5"/>
        <v>Resistencia de carbón 1/4 W 100 KΩ</v>
      </c>
      <c r="AV39" t="str">
        <f t="shared" si="6"/>
        <v>100 KΩ</v>
      </c>
      <c r="AX39" t="b">
        <f t="shared" si="7"/>
        <v>0</v>
      </c>
    </row>
    <row r="40" spans="1:50" ht="15" customHeight="1" x14ac:dyDescent="0.25">
      <c r="A40" s="25" t="s">
        <v>78</v>
      </c>
      <c r="B40" s="22"/>
      <c r="C40" s="22"/>
      <c r="D40" s="23">
        <v>1</v>
      </c>
      <c r="E40" s="23"/>
      <c r="F40" s="21" t="str">
        <f t="shared" si="0"/>
        <v>Resistencia de carbón 1/4 W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3"/>
      <c r="U40" s="23"/>
      <c r="V40" s="22" t="str">
        <f t="shared" si="1"/>
        <v>1 KΩ</v>
      </c>
      <c r="W40" s="22"/>
      <c r="X40" s="22"/>
      <c r="Y40" s="22"/>
      <c r="Z40" s="22"/>
      <c r="AA40" s="22"/>
      <c r="AB40" s="23" t="str">
        <f t="shared" si="2"/>
        <v/>
      </c>
      <c r="AC40" s="23"/>
      <c r="AD40" s="23"/>
      <c r="AE40" s="23"/>
      <c r="AF40" s="23"/>
      <c r="AG40" s="23"/>
      <c r="AH40" s="23"/>
      <c r="AI40" s="23"/>
      <c r="AJ40" s="24"/>
      <c r="AM40" s="5" t="s">
        <v>66</v>
      </c>
      <c r="AS40" t="str">
        <f t="shared" si="3"/>
        <v>R11</v>
      </c>
      <c r="AT40">
        <f t="shared" si="4"/>
        <v>1</v>
      </c>
      <c r="AU40" t="str">
        <f t="shared" si="5"/>
        <v>Resistencia de carbón 1/4 W 1 KΩ</v>
      </c>
      <c r="AV40" t="str">
        <f t="shared" si="6"/>
        <v>1 KΩ</v>
      </c>
      <c r="AX40" t="b">
        <f t="shared" si="7"/>
        <v>0</v>
      </c>
    </row>
    <row r="41" spans="1:50" ht="15" customHeight="1" x14ac:dyDescent="0.25">
      <c r="A41" s="25" t="s">
        <v>79</v>
      </c>
      <c r="B41" s="22"/>
      <c r="C41" s="22"/>
      <c r="D41" s="23">
        <v>1</v>
      </c>
      <c r="E41" s="23"/>
      <c r="F41" s="21" t="str">
        <f t="shared" si="0"/>
        <v>Resistencia de carbón 1/4 W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3"/>
      <c r="U41" s="23"/>
      <c r="V41" s="22" t="str">
        <f t="shared" si="1"/>
        <v>100 KΩ</v>
      </c>
      <c r="W41" s="22"/>
      <c r="X41" s="22"/>
      <c r="Y41" s="22"/>
      <c r="Z41" s="22"/>
      <c r="AA41" s="22"/>
      <c r="AB41" s="23" t="str">
        <f t="shared" si="2"/>
        <v/>
      </c>
      <c r="AC41" s="23"/>
      <c r="AD41" s="23"/>
      <c r="AE41" s="23"/>
      <c r="AF41" s="23"/>
      <c r="AG41" s="23"/>
      <c r="AH41" s="23"/>
      <c r="AI41" s="23"/>
      <c r="AJ41" s="24"/>
      <c r="AM41" s="5" t="s">
        <v>84</v>
      </c>
      <c r="AS41" t="str">
        <f t="shared" si="3"/>
        <v>R12</v>
      </c>
      <c r="AT41">
        <f t="shared" si="4"/>
        <v>1</v>
      </c>
      <c r="AU41" t="str">
        <f t="shared" si="5"/>
        <v>Resistencia de carbón 1/4 W 100 KΩ</v>
      </c>
      <c r="AV41" t="str">
        <f t="shared" si="6"/>
        <v>100 KΩ</v>
      </c>
      <c r="AX41" t="b">
        <f t="shared" si="7"/>
        <v>0</v>
      </c>
    </row>
    <row r="42" spans="1:50" ht="15" customHeight="1" x14ac:dyDescent="0.25">
      <c r="A42" s="25" t="s">
        <v>80</v>
      </c>
      <c r="B42" s="22"/>
      <c r="C42" s="22"/>
      <c r="D42" s="23">
        <v>1</v>
      </c>
      <c r="E42" s="23"/>
      <c r="F42" s="21" t="str">
        <f t="shared" si="0"/>
        <v>Resistencia de carbón 1/4 W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3"/>
      <c r="U42" s="23"/>
      <c r="V42" s="22" t="str">
        <f t="shared" si="1"/>
        <v>330 Ω</v>
      </c>
      <c r="W42" s="22"/>
      <c r="X42" s="22"/>
      <c r="Y42" s="22"/>
      <c r="Z42" s="22"/>
      <c r="AA42" s="22"/>
      <c r="AB42" s="23" t="str">
        <f t="shared" si="2"/>
        <v/>
      </c>
      <c r="AC42" s="23"/>
      <c r="AD42" s="23"/>
      <c r="AE42" s="23"/>
      <c r="AF42" s="23"/>
      <c r="AG42" s="23"/>
      <c r="AH42" s="23"/>
      <c r="AI42" s="23"/>
      <c r="AJ42" s="24"/>
      <c r="AM42" s="5" t="s">
        <v>65</v>
      </c>
      <c r="AS42" t="str">
        <f t="shared" si="3"/>
        <v>R13</v>
      </c>
      <c r="AT42">
        <f t="shared" si="4"/>
        <v>1</v>
      </c>
      <c r="AU42" t="str">
        <f t="shared" si="5"/>
        <v>Resistencia de carbón 1/4 W 330 Ω</v>
      </c>
      <c r="AV42" t="str">
        <f t="shared" si="6"/>
        <v>330 Ω</v>
      </c>
      <c r="AX42" t="b">
        <f t="shared" si="7"/>
        <v>0</v>
      </c>
    </row>
    <row r="43" spans="1:50" ht="15" customHeight="1" x14ac:dyDescent="0.25">
      <c r="A43" s="25" t="s">
        <v>81</v>
      </c>
      <c r="B43" s="22"/>
      <c r="C43" s="22"/>
      <c r="D43" s="23">
        <v>1</v>
      </c>
      <c r="E43" s="23"/>
      <c r="F43" s="21" t="str">
        <f t="shared" si="0"/>
        <v>Resistencia de carbón 1/4 W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2" t="str">
        <f t="shared" si="1"/>
        <v>330 Ω</v>
      </c>
      <c r="W43" s="22"/>
      <c r="X43" s="22"/>
      <c r="Y43" s="22"/>
      <c r="Z43" s="22"/>
      <c r="AA43" s="22"/>
      <c r="AB43" s="23" t="str">
        <f t="shared" si="2"/>
        <v/>
      </c>
      <c r="AC43" s="23"/>
      <c r="AD43" s="23"/>
      <c r="AE43" s="23"/>
      <c r="AF43" s="23"/>
      <c r="AG43" s="23"/>
      <c r="AH43" s="23"/>
      <c r="AI43" s="23"/>
      <c r="AJ43" s="24"/>
      <c r="AM43" s="5" t="s">
        <v>65</v>
      </c>
      <c r="AS43" t="str">
        <f t="shared" si="3"/>
        <v>R14</v>
      </c>
      <c r="AT43">
        <f t="shared" si="4"/>
        <v>1</v>
      </c>
      <c r="AU43" t="str">
        <f t="shared" si="5"/>
        <v>Resistencia de carbón 1/4 W 330 Ω</v>
      </c>
      <c r="AV43" t="str">
        <f t="shared" si="6"/>
        <v>330 Ω</v>
      </c>
      <c r="AX43" t="b">
        <f t="shared" si="7"/>
        <v>0</v>
      </c>
    </row>
    <row r="44" spans="1:50" ht="15" customHeight="1" x14ac:dyDescent="0.25">
      <c r="A44" s="25" t="s">
        <v>82</v>
      </c>
      <c r="B44" s="22"/>
      <c r="C44" s="22"/>
      <c r="D44" s="23">
        <v>1</v>
      </c>
      <c r="E44" s="23"/>
      <c r="F44" s="21" t="str">
        <f t="shared" si="0"/>
        <v>Resistencia de carbón 1/4 W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2" t="str">
        <f t="shared" si="1"/>
        <v>330 Ω</v>
      </c>
      <c r="W44" s="22"/>
      <c r="X44" s="22"/>
      <c r="Y44" s="22"/>
      <c r="Z44" s="22"/>
      <c r="AA44" s="22"/>
      <c r="AB44" s="23" t="str">
        <f t="shared" si="2"/>
        <v/>
      </c>
      <c r="AC44" s="23"/>
      <c r="AD44" s="23"/>
      <c r="AE44" s="23"/>
      <c r="AF44" s="23"/>
      <c r="AG44" s="23"/>
      <c r="AH44" s="23"/>
      <c r="AI44" s="23"/>
      <c r="AJ44" s="24"/>
      <c r="AM44" s="5" t="s">
        <v>65</v>
      </c>
      <c r="AS44" t="str">
        <f t="shared" si="3"/>
        <v>R15</v>
      </c>
      <c r="AT44">
        <f t="shared" si="4"/>
        <v>1</v>
      </c>
      <c r="AU44" t="str">
        <f t="shared" si="5"/>
        <v>Resistencia de carbón 1/4 W 330 Ω</v>
      </c>
      <c r="AV44" t="str">
        <f t="shared" si="6"/>
        <v>330 Ω</v>
      </c>
      <c r="AX44" t="b">
        <f t="shared" si="7"/>
        <v>0</v>
      </c>
    </row>
    <row r="45" spans="1:50" ht="15" customHeight="1" x14ac:dyDescent="0.25">
      <c r="A45" s="25" t="s">
        <v>83</v>
      </c>
      <c r="B45" s="22"/>
      <c r="C45" s="22"/>
      <c r="D45" s="23">
        <v>1</v>
      </c>
      <c r="E45" s="23"/>
      <c r="F45" s="21" t="str">
        <f t="shared" si="0"/>
        <v>Resistencia de carbón 1/4 W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3"/>
      <c r="U45" s="23"/>
      <c r="V45" s="22" t="str">
        <f t="shared" si="1"/>
        <v>5.6 KΩ</v>
      </c>
      <c r="W45" s="22"/>
      <c r="X45" s="22"/>
      <c r="Y45" s="22"/>
      <c r="Z45" s="22"/>
      <c r="AA45" s="22"/>
      <c r="AB45" s="23" t="str">
        <f t="shared" si="2"/>
        <v/>
      </c>
      <c r="AC45" s="23"/>
      <c r="AD45" s="23"/>
      <c r="AE45" s="23"/>
      <c r="AF45" s="23"/>
      <c r="AG45" s="23"/>
      <c r="AH45" s="23"/>
      <c r="AI45" s="23"/>
      <c r="AJ45" s="24"/>
      <c r="AM45" s="5" t="s">
        <v>94</v>
      </c>
      <c r="AS45" t="str">
        <f t="shared" si="3"/>
        <v>R16</v>
      </c>
      <c r="AT45">
        <f t="shared" si="4"/>
        <v>1</v>
      </c>
      <c r="AU45" t="str">
        <f t="shared" si="5"/>
        <v>Resistencia de carbón 1/4 W 5.6 KΩ</v>
      </c>
      <c r="AV45" t="str">
        <f t="shared" si="6"/>
        <v>5.6 KΩ</v>
      </c>
      <c r="AX45" t="b">
        <f t="shared" si="7"/>
        <v>0</v>
      </c>
    </row>
    <row r="46" spans="1:50" ht="15" customHeight="1" x14ac:dyDescent="0.25">
      <c r="A46" s="25" t="s">
        <v>163</v>
      </c>
      <c r="B46" s="22"/>
      <c r="C46" s="22"/>
      <c r="D46" s="23">
        <v>1</v>
      </c>
      <c r="E46" s="23"/>
      <c r="F46" s="21" t="str">
        <f t="shared" si="0"/>
        <v>Resistencia de carbón 1/4 W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3"/>
      <c r="U46" s="23"/>
      <c r="V46" s="22" t="str">
        <f t="shared" si="1"/>
        <v>330 Ω</v>
      </c>
      <c r="W46" s="22"/>
      <c r="X46" s="22"/>
      <c r="Y46" s="22"/>
      <c r="Z46" s="22"/>
      <c r="AA46" s="22"/>
      <c r="AB46" s="23" t="str">
        <f t="shared" si="2"/>
        <v/>
      </c>
      <c r="AC46" s="23"/>
      <c r="AD46" s="23"/>
      <c r="AE46" s="23"/>
      <c r="AF46" s="23"/>
      <c r="AG46" s="23"/>
      <c r="AH46" s="23"/>
      <c r="AI46" s="23"/>
      <c r="AJ46" s="24"/>
      <c r="AM46" s="5" t="s">
        <v>65</v>
      </c>
      <c r="AS46" t="str">
        <f t="shared" si="3"/>
        <v>R17</v>
      </c>
      <c r="AT46">
        <f t="shared" si="4"/>
        <v>1</v>
      </c>
      <c r="AU46" t="str">
        <f t="shared" si="5"/>
        <v>Resistencia de carbón 1/4 W 330 Ω</v>
      </c>
      <c r="AV46" t="str">
        <f t="shared" si="6"/>
        <v>330 Ω</v>
      </c>
      <c r="AX46" t="b">
        <f t="shared" si="7"/>
        <v>0</v>
      </c>
    </row>
    <row r="47" spans="1:50" ht="15" customHeight="1" x14ac:dyDescent="0.25">
      <c r="A47" s="25" t="s">
        <v>90</v>
      </c>
      <c r="B47" s="22"/>
      <c r="C47" s="22"/>
      <c r="D47" s="23">
        <v>1</v>
      </c>
      <c r="E47" s="23"/>
      <c r="F47" s="21" t="str">
        <f t="shared" si="0"/>
        <v>Led 5 mm Verde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3"/>
      <c r="U47" s="23"/>
      <c r="V47" s="22" t="str">
        <f t="shared" si="1"/>
        <v xml:space="preserve"> </v>
      </c>
      <c r="W47" s="22"/>
      <c r="X47" s="22"/>
      <c r="Y47" s="22"/>
      <c r="Z47" s="22"/>
      <c r="AA47" s="22"/>
      <c r="AB47" s="23" t="str">
        <f t="shared" si="2"/>
        <v/>
      </c>
      <c r="AC47" s="23"/>
      <c r="AD47" s="23"/>
      <c r="AE47" s="23"/>
      <c r="AF47" s="23"/>
      <c r="AG47" s="23"/>
      <c r="AH47" s="23"/>
      <c r="AI47" s="23"/>
      <c r="AJ47" s="24"/>
      <c r="AM47" s="5" t="s">
        <v>86</v>
      </c>
      <c r="AS47" t="str">
        <f t="shared" si="3"/>
        <v>LED1</v>
      </c>
      <c r="AT47">
        <f t="shared" si="4"/>
        <v>1</v>
      </c>
      <c r="AU47" t="str">
        <f t="shared" si="5"/>
        <v xml:space="preserve">Led 5 mm Verde  </v>
      </c>
      <c r="AV47" t="str">
        <f t="shared" si="6"/>
        <v xml:space="preserve"> </v>
      </c>
      <c r="AX47" t="b">
        <f t="shared" si="7"/>
        <v>0</v>
      </c>
    </row>
    <row r="48" spans="1:50" ht="15" customHeight="1" x14ac:dyDescent="0.25">
      <c r="A48" s="25" t="s">
        <v>91</v>
      </c>
      <c r="B48" s="22"/>
      <c r="C48" s="22"/>
      <c r="D48" s="23">
        <v>1</v>
      </c>
      <c r="E48" s="23"/>
      <c r="F48" s="21" t="str">
        <f t="shared" si="0"/>
        <v>Led 5 mm Verde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3"/>
      <c r="U48" s="23"/>
      <c r="V48" s="22" t="str">
        <f t="shared" si="1"/>
        <v xml:space="preserve"> </v>
      </c>
      <c r="W48" s="22"/>
      <c r="X48" s="22"/>
      <c r="Y48" s="22"/>
      <c r="Z48" s="22"/>
      <c r="AA48" s="22"/>
      <c r="AB48" s="23" t="str">
        <f t="shared" si="2"/>
        <v/>
      </c>
      <c r="AC48" s="23"/>
      <c r="AD48" s="23"/>
      <c r="AE48" s="23"/>
      <c r="AF48" s="23"/>
      <c r="AG48" s="23"/>
      <c r="AH48" s="23"/>
      <c r="AI48" s="23"/>
      <c r="AJ48" s="24"/>
      <c r="AM48" s="5" t="s">
        <v>86</v>
      </c>
      <c r="AS48" t="str">
        <f t="shared" si="3"/>
        <v>LED2</v>
      </c>
      <c r="AT48">
        <f t="shared" si="4"/>
        <v>1</v>
      </c>
      <c r="AU48" t="str">
        <f t="shared" si="5"/>
        <v xml:space="preserve">Led 5 mm Verde  </v>
      </c>
      <c r="AV48" t="str">
        <f t="shared" si="6"/>
        <v xml:space="preserve"> </v>
      </c>
      <c r="AX48" t="b">
        <f t="shared" si="7"/>
        <v>0</v>
      </c>
    </row>
    <row r="49" spans="1:50" ht="15" customHeight="1" x14ac:dyDescent="0.25">
      <c r="A49" s="25" t="s">
        <v>92</v>
      </c>
      <c r="B49" s="22"/>
      <c r="C49" s="22"/>
      <c r="D49" s="23">
        <v>1</v>
      </c>
      <c r="E49" s="23"/>
      <c r="F49" s="21" t="str">
        <f t="shared" si="0"/>
        <v>Led 5 mm Verde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3"/>
      <c r="U49" s="23"/>
      <c r="V49" s="22" t="str">
        <f t="shared" si="1"/>
        <v xml:space="preserve"> </v>
      </c>
      <c r="W49" s="22"/>
      <c r="X49" s="22"/>
      <c r="Y49" s="22"/>
      <c r="Z49" s="22"/>
      <c r="AA49" s="22"/>
      <c r="AB49" s="23" t="str">
        <f t="shared" si="2"/>
        <v/>
      </c>
      <c r="AC49" s="23"/>
      <c r="AD49" s="23"/>
      <c r="AE49" s="23"/>
      <c r="AF49" s="23"/>
      <c r="AG49" s="23"/>
      <c r="AH49" s="23"/>
      <c r="AI49" s="23"/>
      <c r="AJ49" s="24"/>
      <c r="AM49" s="5" t="s">
        <v>86</v>
      </c>
      <c r="AS49" t="str">
        <f t="shared" si="3"/>
        <v>LED3</v>
      </c>
      <c r="AT49">
        <f t="shared" si="4"/>
        <v>1</v>
      </c>
      <c r="AU49" t="str">
        <f t="shared" si="5"/>
        <v xml:space="preserve">Led 5 mm Verde  </v>
      </c>
      <c r="AV49" t="str">
        <f t="shared" si="6"/>
        <v xml:space="preserve"> </v>
      </c>
      <c r="AX49" t="b">
        <f t="shared" si="7"/>
        <v>0</v>
      </c>
    </row>
    <row r="50" spans="1:50" ht="15" customHeight="1" x14ac:dyDescent="0.25">
      <c r="A50" s="25" t="s">
        <v>93</v>
      </c>
      <c r="B50" s="22"/>
      <c r="C50" s="22"/>
      <c r="D50" s="23">
        <v>1</v>
      </c>
      <c r="E50" s="23"/>
      <c r="F50" s="21" t="str">
        <f t="shared" si="0"/>
        <v>Led 5 mm Rojo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3"/>
      <c r="U50" s="23"/>
      <c r="V50" s="22" t="str">
        <f t="shared" si="1"/>
        <v xml:space="preserve"> </v>
      </c>
      <c r="W50" s="22"/>
      <c r="X50" s="22"/>
      <c r="Y50" s="22"/>
      <c r="Z50" s="22"/>
      <c r="AA50" s="22"/>
      <c r="AB50" s="23" t="str">
        <f t="shared" si="2"/>
        <v/>
      </c>
      <c r="AC50" s="23"/>
      <c r="AD50" s="23"/>
      <c r="AE50" s="23"/>
      <c r="AF50" s="23"/>
      <c r="AG50" s="23"/>
      <c r="AH50" s="23"/>
      <c r="AI50" s="23"/>
      <c r="AJ50" s="24"/>
      <c r="AM50" s="5" t="s">
        <v>87</v>
      </c>
      <c r="AS50" t="str">
        <f t="shared" si="3"/>
        <v>LED4</v>
      </c>
      <c r="AT50">
        <f t="shared" si="4"/>
        <v>1</v>
      </c>
      <c r="AU50" t="str">
        <f t="shared" si="5"/>
        <v xml:space="preserve">Led 5 mm Rojo  </v>
      </c>
      <c r="AV50" t="str">
        <f t="shared" si="6"/>
        <v xml:space="preserve"> </v>
      </c>
      <c r="AX50" t="b">
        <f t="shared" si="7"/>
        <v>0</v>
      </c>
    </row>
    <row r="51" spans="1:50" ht="15" customHeight="1" x14ac:dyDescent="0.25">
      <c r="A51" s="25" t="s">
        <v>162</v>
      </c>
      <c r="B51" s="22"/>
      <c r="C51" s="22"/>
      <c r="D51" s="23">
        <v>1</v>
      </c>
      <c r="E51" s="23"/>
      <c r="F51" s="21" t="str">
        <f t="shared" si="0"/>
        <v>Led 5 mm Verde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2" t="str">
        <f t="shared" si="1"/>
        <v xml:space="preserve"> </v>
      </c>
      <c r="W51" s="22"/>
      <c r="X51" s="22"/>
      <c r="Y51" s="22"/>
      <c r="Z51" s="22"/>
      <c r="AA51" s="22"/>
      <c r="AB51" s="23" t="str">
        <f t="shared" si="2"/>
        <v/>
      </c>
      <c r="AC51" s="23"/>
      <c r="AD51" s="23"/>
      <c r="AE51" s="23"/>
      <c r="AF51" s="23"/>
      <c r="AG51" s="23"/>
      <c r="AH51" s="23"/>
      <c r="AI51" s="23"/>
      <c r="AJ51" s="24"/>
      <c r="AM51" s="5" t="s">
        <v>86</v>
      </c>
      <c r="AS51" t="str">
        <f t="shared" si="3"/>
        <v>LED5</v>
      </c>
      <c r="AT51">
        <f t="shared" si="4"/>
        <v>1</v>
      </c>
      <c r="AU51" t="str">
        <f t="shared" si="5"/>
        <v xml:space="preserve">Led 5 mm Verde  </v>
      </c>
      <c r="AV51" t="str">
        <f t="shared" si="6"/>
        <v xml:space="preserve"> </v>
      </c>
      <c r="AX51" t="b">
        <f t="shared" si="7"/>
        <v>0</v>
      </c>
    </row>
    <row r="52" spans="1:50" ht="15" customHeight="1" x14ac:dyDescent="0.25">
      <c r="A52" s="25" t="s">
        <v>99</v>
      </c>
      <c r="B52" s="22"/>
      <c r="C52" s="22"/>
      <c r="D52" s="23">
        <v>1</v>
      </c>
      <c r="E52" s="23"/>
      <c r="F52" s="21" t="str">
        <f t="shared" si="0"/>
        <v xml:space="preserve">Relevador 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2" t="str">
        <f t="shared" si="1"/>
        <v>SPDT, 12V, 10A</v>
      </c>
      <c r="W52" s="22"/>
      <c r="X52" s="22"/>
      <c r="Y52" s="22"/>
      <c r="Z52" s="22"/>
      <c r="AA52" s="22"/>
      <c r="AB52" s="23" t="str">
        <f t="shared" si="2"/>
        <v/>
      </c>
      <c r="AC52" s="23"/>
      <c r="AD52" s="23"/>
      <c r="AE52" s="23"/>
      <c r="AF52" s="23"/>
      <c r="AG52" s="23"/>
      <c r="AH52" s="23"/>
      <c r="AI52" s="23"/>
      <c r="AJ52" s="24"/>
      <c r="AM52" s="5" t="s">
        <v>103</v>
      </c>
      <c r="AS52" t="str">
        <f t="shared" si="3"/>
        <v>K1</v>
      </c>
      <c r="AT52">
        <f t="shared" si="4"/>
        <v>1</v>
      </c>
      <c r="AU52" t="str">
        <f t="shared" si="5"/>
        <v>Relevador  SPDT, 12V, 10A</v>
      </c>
      <c r="AV52" t="str">
        <f t="shared" si="6"/>
        <v>SPDT, 12V, 10A</v>
      </c>
      <c r="AX52" t="b">
        <f t="shared" si="7"/>
        <v>0</v>
      </c>
    </row>
    <row r="53" spans="1:50" ht="15" customHeight="1" x14ac:dyDescent="0.25">
      <c r="A53" s="25" t="s">
        <v>167</v>
      </c>
      <c r="B53" s="22"/>
      <c r="C53" s="22"/>
      <c r="D53" s="23">
        <v>1</v>
      </c>
      <c r="E53" s="23"/>
      <c r="F53" s="21" t="str">
        <f t="shared" si="0"/>
        <v>Arduino Micro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2" t="str">
        <f t="shared" si="1"/>
        <v xml:space="preserve"> </v>
      </c>
      <c r="W53" s="22"/>
      <c r="X53" s="22"/>
      <c r="Y53" s="22"/>
      <c r="Z53" s="22"/>
      <c r="AA53" s="22"/>
      <c r="AB53" s="23" t="str">
        <f t="shared" si="2"/>
        <v xml:space="preserve">AG &gt;&gt;    OKY2011 </v>
      </c>
      <c r="AC53" s="23"/>
      <c r="AD53" s="23"/>
      <c r="AE53" s="23"/>
      <c r="AF53" s="23"/>
      <c r="AG53" s="23"/>
      <c r="AH53" s="23"/>
      <c r="AI53" s="23"/>
      <c r="AJ53" s="24"/>
      <c r="AM53" s="5" t="s">
        <v>165</v>
      </c>
      <c r="AS53" t="str">
        <f t="shared" si="3"/>
        <v>MICRO</v>
      </c>
      <c r="AT53">
        <f t="shared" si="4"/>
        <v>1</v>
      </c>
      <c r="AU53" t="str">
        <f t="shared" si="5"/>
        <v xml:space="preserve">Arduino Micro  </v>
      </c>
      <c r="AV53" t="str">
        <f t="shared" si="6"/>
        <v xml:space="preserve">   &gt;&gt; en  AG &gt;&gt;    OKY2011 </v>
      </c>
      <c r="AX53" t="b">
        <f t="shared" si="7"/>
        <v>0</v>
      </c>
    </row>
    <row r="54" spans="1:50" x14ac:dyDescent="0.25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60"/>
      <c r="AS54">
        <f t="shared" si="3"/>
        <v>0</v>
      </c>
      <c r="AT54">
        <f t="shared" si="4"/>
        <v>0</v>
      </c>
      <c r="AU54" t="str">
        <f t="shared" si="5"/>
        <v xml:space="preserve"> </v>
      </c>
      <c r="AV54">
        <f t="shared" si="6"/>
        <v>0</v>
      </c>
      <c r="AX54" t="b">
        <f t="shared" si="7"/>
        <v>1</v>
      </c>
    </row>
    <row r="55" spans="1:50" x14ac:dyDescent="0.25">
      <c r="A55" s="53"/>
      <c r="B55" s="54"/>
      <c r="C55" s="55"/>
      <c r="D55" s="61" t="s">
        <v>120</v>
      </c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62"/>
      <c r="V55" s="63"/>
      <c r="W55" s="64"/>
      <c r="X55" s="64"/>
      <c r="Y55" s="64"/>
      <c r="Z55" s="64"/>
      <c r="AA55" s="65"/>
      <c r="AB55" s="23" t="str">
        <f t="shared" ref="AB55:AB63" si="9">IF(OR(ISBLANK(VLOOKUP($AM55,ListaDePartes,4,FALSE)),ISERROR(VLOOKUP($AM55,ListaDePartes,4,FALSE))),"",CONCATENATE(VLOOKUP($AM55,ListaDePartes,4,FALSE)," &gt;&gt;    ",VLOOKUP($AM55,ListaDePartes,5,FALSE)))</f>
        <v/>
      </c>
      <c r="AC55" s="23"/>
      <c r="AD55" s="23"/>
      <c r="AE55" s="23"/>
      <c r="AF55" s="23"/>
      <c r="AG55" s="23"/>
      <c r="AH55" s="23"/>
      <c r="AI55" s="23"/>
      <c r="AJ55" s="24"/>
      <c r="AS55">
        <f t="shared" si="3"/>
        <v>0</v>
      </c>
      <c r="AT55" t="str">
        <f t="shared" si="4"/>
        <v>MISCELANEOS</v>
      </c>
      <c r="AU55" t="str">
        <f t="shared" si="5"/>
        <v xml:space="preserve"> </v>
      </c>
      <c r="AV55">
        <f t="shared" si="6"/>
        <v>0</v>
      </c>
      <c r="AX55" t="b">
        <f t="shared" si="7"/>
        <v>0</v>
      </c>
    </row>
    <row r="56" spans="1:50" ht="15" customHeight="1" x14ac:dyDescent="0.25">
      <c r="A56" s="25" t="s">
        <v>109</v>
      </c>
      <c r="B56" s="22"/>
      <c r="C56" s="22"/>
      <c r="D56" s="23">
        <v>1</v>
      </c>
      <c r="E56" s="23"/>
      <c r="F56" s="21" t="str">
        <f t="shared" ref="F56:F63" si="10">IF(ISERROR(VLOOKUP($AM56,ListaDePartes,2,FALSE)),"",VLOOKUP($AM56,ListaDePartes,2,FALSE))</f>
        <v>Conector USB Hembra Tipo A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2" t="str">
        <f>IF(ISERROR(VLOOKUP($AM56,ListaDePartes,3,FALSE)),"",VLOOKUP($AM56,ListaDePartes,3,FALSE))</f>
        <v xml:space="preserve"> </v>
      </c>
      <c r="W56" s="22"/>
      <c r="X56" s="22"/>
      <c r="Y56" s="22"/>
      <c r="Z56" s="22"/>
      <c r="AA56" s="22"/>
      <c r="AB56" s="23" t="str">
        <f t="shared" si="9"/>
        <v/>
      </c>
      <c r="AC56" s="23"/>
      <c r="AD56" s="23"/>
      <c r="AE56" s="23"/>
      <c r="AF56" s="23"/>
      <c r="AG56" s="23"/>
      <c r="AH56" s="23"/>
      <c r="AI56" s="23"/>
      <c r="AJ56" s="24"/>
      <c r="AM56" s="5" t="s">
        <v>108</v>
      </c>
      <c r="AS56" t="str">
        <f t="shared" si="3"/>
        <v>USB_SAL</v>
      </c>
      <c r="AT56">
        <f t="shared" si="4"/>
        <v>1</v>
      </c>
      <c r="AU56" t="str">
        <f t="shared" si="5"/>
        <v xml:space="preserve">Conector USB Hembra Tipo A  </v>
      </c>
      <c r="AV56" t="str">
        <f t="shared" si="6"/>
        <v xml:space="preserve"> </v>
      </c>
      <c r="AX56" t="b">
        <f t="shared" si="7"/>
        <v>0</v>
      </c>
    </row>
    <row r="57" spans="1:50" ht="15" customHeight="1" x14ac:dyDescent="0.25">
      <c r="A57" s="25" t="s">
        <v>110</v>
      </c>
      <c r="B57" s="22"/>
      <c r="C57" s="22"/>
      <c r="D57" s="23">
        <v>1</v>
      </c>
      <c r="E57" s="23"/>
      <c r="F57" s="21" t="str">
        <f t="shared" si="10"/>
        <v>Conector USB Hembra Tipo B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3"/>
      <c r="U57" s="23"/>
      <c r="V57" s="22" t="str">
        <f>IF(ISERROR(VLOOKUP($AM57,ListaDePartes,3,FALSE)),"",VLOOKUP($AM57,ListaDePartes,3,FALSE))</f>
        <v xml:space="preserve"> </v>
      </c>
      <c r="W57" s="22"/>
      <c r="X57" s="22"/>
      <c r="Y57" s="22"/>
      <c r="Z57" s="22"/>
      <c r="AA57" s="22"/>
      <c r="AB57" s="23" t="str">
        <f t="shared" si="9"/>
        <v xml:space="preserve">AG &gt;&gt;    USBB/F90_DIP </v>
      </c>
      <c r="AC57" s="23"/>
      <c r="AD57" s="23"/>
      <c r="AE57" s="23"/>
      <c r="AF57" s="23"/>
      <c r="AG57" s="23"/>
      <c r="AH57" s="23"/>
      <c r="AI57" s="23"/>
      <c r="AJ57" s="24"/>
      <c r="AM57" s="5" t="s">
        <v>107</v>
      </c>
      <c r="AS57" t="str">
        <f t="shared" si="3"/>
        <v>USB_ENT</v>
      </c>
      <c r="AT57">
        <f t="shared" si="4"/>
        <v>1</v>
      </c>
      <c r="AU57" t="str">
        <f t="shared" si="5"/>
        <v xml:space="preserve">Conector USB Hembra Tipo B  </v>
      </c>
      <c r="AV57" t="str">
        <f t="shared" si="6"/>
        <v xml:space="preserve">   &gt;&gt; en  AG &gt;&gt;    USBB/F90_DIP </v>
      </c>
      <c r="AX57" t="b">
        <f t="shared" si="7"/>
        <v>0</v>
      </c>
    </row>
    <row r="58" spans="1:50" ht="15" customHeight="1" x14ac:dyDescent="0.25">
      <c r="A58" s="25" t="s">
        <v>111</v>
      </c>
      <c r="B58" s="22"/>
      <c r="C58" s="22"/>
      <c r="D58" s="23">
        <v>1</v>
      </c>
      <c r="E58" s="23"/>
      <c r="F58" s="21" t="str">
        <f t="shared" si="10"/>
        <v>Jack, conector  para alimentación de CD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3"/>
      <c r="U58" s="23"/>
      <c r="V58" s="22" t="str">
        <f>IF(ISERROR(VLOOKUP($AM58,ListaDePartes,3,FALSE))," ",VLOOKUP($AM58,ListaDePartes,3,FALSE))</f>
        <v xml:space="preserve"> </v>
      </c>
      <c r="W58" s="22"/>
      <c r="X58" s="22"/>
      <c r="Y58" s="22"/>
      <c r="Z58" s="22"/>
      <c r="AA58" s="22"/>
      <c r="AB58" s="23" t="str">
        <f t="shared" si="9"/>
        <v/>
      </c>
      <c r="AC58" s="23"/>
      <c r="AD58" s="23"/>
      <c r="AE58" s="23"/>
      <c r="AF58" s="23"/>
      <c r="AG58" s="23"/>
      <c r="AH58" s="23"/>
      <c r="AI58" s="23"/>
      <c r="AJ58" s="24"/>
      <c r="AM58" s="5" t="s">
        <v>113</v>
      </c>
      <c r="AS58" t="str">
        <f t="shared" si="3"/>
        <v>J1</v>
      </c>
      <c r="AT58">
        <f t="shared" si="4"/>
        <v>1</v>
      </c>
      <c r="AU58" t="str">
        <f t="shared" si="5"/>
        <v xml:space="preserve">Jack, conector  para alimentación de CD  </v>
      </c>
      <c r="AV58" t="str">
        <f t="shared" si="6"/>
        <v xml:space="preserve"> </v>
      </c>
      <c r="AX58" t="b">
        <f t="shared" si="7"/>
        <v>0</v>
      </c>
    </row>
    <row r="59" spans="1:50" ht="15" customHeight="1" x14ac:dyDescent="0.25">
      <c r="A59" s="25" t="s">
        <v>110</v>
      </c>
      <c r="B59" s="22"/>
      <c r="C59" s="22"/>
      <c r="D59" s="23">
        <v>1</v>
      </c>
      <c r="E59" s="23"/>
      <c r="F59" s="21" t="str">
        <f t="shared" si="10"/>
        <v>Portafusible tipo Europeo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3"/>
      <c r="U59" s="23"/>
      <c r="V59" s="22" t="str">
        <f>IF(ISERROR(VLOOKUP($AM59,ListaDePartes,3,FALSE)),"",VLOOKUP($AM59,ListaDePartes,3,FALSE))</f>
        <v xml:space="preserve"> </v>
      </c>
      <c r="W59" s="22"/>
      <c r="X59" s="22"/>
      <c r="Y59" s="22"/>
      <c r="Z59" s="22"/>
      <c r="AA59" s="22"/>
      <c r="AB59" s="23" t="str">
        <f t="shared" si="9"/>
        <v>AG &gt;&gt;    FUS-EUR</v>
      </c>
      <c r="AC59" s="23"/>
      <c r="AD59" s="23"/>
      <c r="AE59" s="23"/>
      <c r="AF59" s="23"/>
      <c r="AG59" s="23"/>
      <c r="AH59" s="23"/>
      <c r="AI59" s="23"/>
      <c r="AJ59" s="24"/>
      <c r="AM59" s="5" t="s">
        <v>114</v>
      </c>
      <c r="AS59" t="str">
        <f t="shared" si="3"/>
        <v>USB_ENT</v>
      </c>
      <c r="AT59">
        <f t="shared" si="4"/>
        <v>1</v>
      </c>
      <c r="AU59" t="str">
        <f t="shared" si="5"/>
        <v xml:space="preserve">Portafusible tipo Europeo  </v>
      </c>
      <c r="AV59" t="str">
        <f t="shared" si="6"/>
        <v xml:space="preserve">   &gt;&gt; en  AG &gt;&gt;    FUS-EUR</v>
      </c>
      <c r="AX59" t="b">
        <f t="shared" si="7"/>
        <v>0</v>
      </c>
    </row>
    <row r="60" spans="1:50" ht="15" customHeight="1" x14ac:dyDescent="0.25">
      <c r="A60" s="25" t="s">
        <v>1</v>
      </c>
      <c r="B60" s="22"/>
      <c r="C60" s="22"/>
      <c r="D60" s="23">
        <v>1</v>
      </c>
      <c r="E60" s="23"/>
      <c r="F60" s="21" t="str">
        <f t="shared" si="10"/>
        <v>Conector molex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3"/>
      <c r="U60" s="23"/>
      <c r="V60" s="22" t="str">
        <f>IF(ISERROR(VLOOKUP($AM60,ListaDePartes,3,FALSE)),"",VLOOKUP($AM60,ListaDePartes,3,FALSE))</f>
        <v xml:space="preserve"> </v>
      </c>
      <c r="W60" s="22"/>
      <c r="X60" s="22"/>
      <c r="Y60" s="22"/>
      <c r="Z60" s="22"/>
      <c r="AA60" s="22"/>
      <c r="AB60" s="23" t="str">
        <f t="shared" si="9"/>
        <v/>
      </c>
      <c r="AC60" s="23"/>
      <c r="AD60" s="23"/>
      <c r="AE60" s="23"/>
      <c r="AF60" s="23"/>
      <c r="AG60" s="23"/>
      <c r="AH60" s="23"/>
      <c r="AI60" s="23"/>
      <c r="AJ60" s="24"/>
      <c r="AM60" s="5" t="s">
        <v>115</v>
      </c>
      <c r="AS60" t="str">
        <f t="shared" si="3"/>
        <v>MDB</v>
      </c>
      <c r="AT60">
        <f t="shared" si="4"/>
        <v>1</v>
      </c>
      <c r="AU60" t="str">
        <f t="shared" si="5"/>
        <v xml:space="preserve">Conector molex  </v>
      </c>
      <c r="AV60" t="str">
        <f t="shared" si="6"/>
        <v xml:space="preserve"> </v>
      </c>
      <c r="AX60" t="b">
        <f t="shared" si="7"/>
        <v>0</v>
      </c>
    </row>
    <row r="61" spans="1:50" ht="15" customHeight="1" x14ac:dyDescent="0.25">
      <c r="A61" s="25"/>
      <c r="B61" s="22"/>
      <c r="C61" s="22"/>
      <c r="D61" s="23">
        <v>1</v>
      </c>
      <c r="E61" s="23"/>
      <c r="F61" s="21" t="str">
        <f t="shared" si="10"/>
        <v>Header hembra 2.54 mm DE 40 terminales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3"/>
      <c r="U61" s="23"/>
      <c r="V61" s="22" t="str">
        <f>IF(ISERROR(VLOOKUP($AM61,ListaDePartes,3,FALSE)),"",VLOOKUP($AM61,ListaDePartes,3,FALSE))</f>
        <v xml:space="preserve"> </v>
      </c>
      <c r="W61" s="22"/>
      <c r="X61" s="22"/>
      <c r="Y61" s="22"/>
      <c r="Z61" s="22"/>
      <c r="AA61" s="22"/>
      <c r="AB61" s="23" t="str">
        <f t="shared" si="9"/>
        <v>AG &gt;&gt;    HOUSING-40</v>
      </c>
      <c r="AC61" s="23"/>
      <c r="AD61" s="23"/>
      <c r="AE61" s="23"/>
      <c r="AF61" s="23"/>
      <c r="AG61" s="23"/>
      <c r="AH61" s="23"/>
      <c r="AI61" s="23"/>
      <c r="AJ61" s="24"/>
      <c r="AM61" s="5" t="s">
        <v>118</v>
      </c>
      <c r="AS61">
        <f t="shared" si="3"/>
        <v>0</v>
      </c>
      <c r="AT61">
        <f t="shared" si="4"/>
        <v>1</v>
      </c>
      <c r="AU61" t="str">
        <f t="shared" si="5"/>
        <v xml:space="preserve">Header hembra 2.54 mm DE 40 terminales  </v>
      </c>
      <c r="AV61" t="str">
        <f t="shared" si="6"/>
        <v xml:space="preserve">   &gt;&gt; en  AG &gt;&gt;    HOUSING-40</v>
      </c>
      <c r="AX61" t="b">
        <f t="shared" si="7"/>
        <v>0</v>
      </c>
    </row>
    <row r="62" spans="1:50" ht="15" customHeight="1" x14ac:dyDescent="0.25">
      <c r="A62" s="25"/>
      <c r="B62" s="22"/>
      <c r="C62" s="22"/>
      <c r="D62" s="23">
        <v>7</v>
      </c>
      <c r="E62" s="23"/>
      <c r="F62" s="21" t="str">
        <f t="shared" si="10"/>
        <v>Bornera para circuito impreso de 2 terminales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3"/>
      <c r="U62" s="23"/>
      <c r="V62" s="22" t="str">
        <f>IF(ISERROR(VLOOKUP($AM62,ListaDePartes,3,FALSE)),"",VLOOKUP($AM62,ListaDePartes,3,FALSE))</f>
        <v xml:space="preserve"> </v>
      </c>
      <c r="W62" s="22"/>
      <c r="X62" s="22"/>
      <c r="Y62" s="22"/>
      <c r="Z62" s="22"/>
      <c r="AA62" s="22"/>
      <c r="AB62" s="23" t="str">
        <f t="shared" si="9"/>
        <v>AG &gt;&gt;    TRT-02</v>
      </c>
      <c r="AC62" s="23"/>
      <c r="AD62" s="23"/>
      <c r="AE62" s="23"/>
      <c r="AF62" s="23"/>
      <c r="AG62" s="23"/>
      <c r="AH62" s="23"/>
      <c r="AI62" s="23"/>
      <c r="AJ62" s="24"/>
      <c r="AM62" s="5" t="s">
        <v>119</v>
      </c>
      <c r="AS62">
        <f t="shared" si="3"/>
        <v>0</v>
      </c>
      <c r="AT62">
        <f t="shared" si="4"/>
        <v>7</v>
      </c>
      <c r="AU62" t="str">
        <f t="shared" si="5"/>
        <v xml:space="preserve">Bornera para circuito impreso de 2 terminales  </v>
      </c>
      <c r="AV62" t="str">
        <f t="shared" si="6"/>
        <v xml:space="preserve">   &gt;&gt; en  AG &gt;&gt;    TRT-02</v>
      </c>
      <c r="AX62" t="b">
        <f t="shared" si="7"/>
        <v>0</v>
      </c>
    </row>
    <row r="63" spans="1:50" x14ac:dyDescent="0.25">
      <c r="A63" s="25"/>
      <c r="B63" s="22"/>
      <c r="C63" s="22"/>
      <c r="D63" s="23">
        <v>1</v>
      </c>
      <c r="E63" s="23"/>
      <c r="F63" s="21" t="str">
        <f t="shared" si="10"/>
        <v>Fusible tipo Europero 3.15A 250V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3"/>
      <c r="U63" s="23"/>
      <c r="V63" s="22" t="str">
        <f>IF(ISERROR(VLOOKUP($AM63,ListaDePartes,3,FALSE)),"",VLOOKUP($AM63,ListaDePartes,3,FALSE))</f>
        <v xml:space="preserve"> </v>
      </c>
      <c r="W63" s="22"/>
      <c r="X63" s="22"/>
      <c r="Y63" s="22"/>
      <c r="Z63" s="22"/>
      <c r="AA63" s="22"/>
      <c r="AB63" s="23" t="str">
        <f t="shared" si="9"/>
        <v xml:space="preserve">AG &gt;&gt;    FCE3.15 </v>
      </c>
      <c r="AC63" s="23"/>
      <c r="AD63" s="23"/>
      <c r="AE63" s="23"/>
      <c r="AF63" s="23"/>
      <c r="AG63" s="23"/>
      <c r="AH63" s="23"/>
      <c r="AI63" s="23"/>
      <c r="AJ63" s="24"/>
      <c r="AM63" s="5" t="s">
        <v>121</v>
      </c>
      <c r="AS63">
        <f t="shared" si="3"/>
        <v>0</v>
      </c>
      <c r="AT63">
        <f t="shared" si="4"/>
        <v>1</v>
      </c>
      <c r="AU63" t="str">
        <f t="shared" si="5"/>
        <v xml:space="preserve">Fusible tipo Europero 3.15A 250V  </v>
      </c>
      <c r="AV63" t="str">
        <f t="shared" si="6"/>
        <v xml:space="preserve">   &gt;&gt; en  AG &gt;&gt;    FCE3.15 </v>
      </c>
      <c r="AX63" t="b">
        <f t="shared" si="7"/>
        <v>0</v>
      </c>
    </row>
    <row r="64" spans="1:50" x14ac:dyDescent="0.25">
      <c r="A64" s="7"/>
      <c r="B64" s="1"/>
      <c r="C64" s="1"/>
      <c r="D64" s="1"/>
      <c r="E64" s="1"/>
      <c r="F64" s="1"/>
      <c r="G64" s="2"/>
      <c r="H64" s="2"/>
      <c r="I64" s="2"/>
      <c r="J64" s="2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1"/>
      <c r="AG64" s="1"/>
      <c r="AH64" s="1"/>
      <c r="AI64" s="1"/>
      <c r="AJ64" s="8"/>
    </row>
    <row r="65" spans="1:36" x14ac:dyDescent="0.25">
      <c r="A65" s="7"/>
      <c r="B65" s="1"/>
      <c r="C65" s="1"/>
      <c r="D65" s="1"/>
      <c r="E65" s="1"/>
      <c r="F65" s="1"/>
      <c r="G65" s="2"/>
      <c r="H65" s="2"/>
      <c r="I65" s="2"/>
      <c r="J65" s="2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1"/>
      <c r="AG65" s="1"/>
      <c r="AH65" s="1"/>
      <c r="AI65" s="1"/>
      <c r="AJ65" s="8"/>
    </row>
    <row r="66" spans="1:36" x14ac:dyDescent="0.25">
      <c r="A66" s="7"/>
      <c r="B66" s="1"/>
      <c r="C66" s="1"/>
      <c r="D66" s="1"/>
      <c r="E66" s="1"/>
      <c r="F66" s="1"/>
      <c r="G66" s="2"/>
      <c r="H66" s="2"/>
      <c r="I66" s="2"/>
      <c r="J66" s="2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1"/>
      <c r="AG66" s="1"/>
      <c r="AH66" s="1"/>
      <c r="AI66" s="1"/>
      <c r="AJ66" s="8"/>
    </row>
    <row r="67" spans="1:36" ht="15.75" thickBot="1" x14ac:dyDescent="0.3">
      <c r="A67" s="9"/>
      <c r="B67" s="10"/>
      <c r="C67" s="10"/>
      <c r="D67" s="10"/>
      <c r="E67" s="10"/>
      <c r="F67" s="10"/>
      <c r="G67" s="11"/>
      <c r="H67" s="11"/>
      <c r="I67" s="11"/>
      <c r="J67" s="11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3"/>
      <c r="AD67" s="13"/>
      <c r="AE67" s="13"/>
      <c r="AF67" s="10"/>
      <c r="AG67" s="10"/>
      <c r="AH67" s="10"/>
      <c r="AI67" s="10"/>
      <c r="AJ67" s="14"/>
    </row>
    <row r="68" spans="1:36" x14ac:dyDescent="0.25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1"/>
      <c r="AG74" s="1"/>
      <c r="AH74" s="1"/>
      <c r="AI74" s="1"/>
      <c r="AJ74" s="1"/>
    </row>
  </sheetData>
  <mergeCells count="289">
    <mergeCell ref="AB57:AJ57"/>
    <mergeCell ref="AB58:AJ58"/>
    <mergeCell ref="AB59:AJ59"/>
    <mergeCell ref="AB60:AJ60"/>
    <mergeCell ref="AB61:AJ61"/>
    <mergeCell ref="D61:E61"/>
    <mergeCell ref="F61:U61"/>
    <mergeCell ref="V61:AA61"/>
    <mergeCell ref="A59:C59"/>
    <mergeCell ref="D59:E59"/>
    <mergeCell ref="F59:U59"/>
    <mergeCell ref="V59:AA59"/>
    <mergeCell ref="D58:E58"/>
    <mergeCell ref="F58:U58"/>
    <mergeCell ref="V58:AA58"/>
    <mergeCell ref="F56:U56"/>
    <mergeCell ref="V56:AA56"/>
    <mergeCell ref="A57:C57"/>
    <mergeCell ref="A58:C58"/>
    <mergeCell ref="AB62:AJ62"/>
    <mergeCell ref="AB63:AJ63"/>
    <mergeCell ref="AB44:AJ44"/>
    <mergeCell ref="AB45:AJ45"/>
    <mergeCell ref="AB47:AJ47"/>
    <mergeCell ref="AB48:AJ48"/>
    <mergeCell ref="AB49:AJ49"/>
    <mergeCell ref="AB50:AJ50"/>
    <mergeCell ref="AB52:AJ52"/>
    <mergeCell ref="A54:AJ54"/>
    <mergeCell ref="A62:C62"/>
    <mergeCell ref="D62:E62"/>
    <mergeCell ref="F62:U62"/>
    <mergeCell ref="V62:AA62"/>
    <mergeCell ref="A63:C63"/>
    <mergeCell ref="D63:E63"/>
    <mergeCell ref="F63:U63"/>
    <mergeCell ref="V63:AA63"/>
    <mergeCell ref="A60:C60"/>
    <mergeCell ref="D60:E60"/>
    <mergeCell ref="F60:U60"/>
    <mergeCell ref="V60:AA60"/>
    <mergeCell ref="A61:C61"/>
    <mergeCell ref="D55:U55"/>
    <mergeCell ref="F8:U8"/>
    <mergeCell ref="V9:AA9"/>
    <mergeCell ref="V8:AA8"/>
    <mergeCell ref="D10:E10"/>
    <mergeCell ref="V10:AA10"/>
    <mergeCell ref="AB26:AJ26"/>
    <mergeCell ref="AB8:AJ8"/>
    <mergeCell ref="AB9:AJ9"/>
    <mergeCell ref="AB10:AJ10"/>
    <mergeCell ref="AB11:AJ11"/>
    <mergeCell ref="AB12:AJ12"/>
    <mergeCell ref="AB13:AJ13"/>
    <mergeCell ref="AB14:AJ14"/>
    <mergeCell ref="AB15:AJ15"/>
    <mergeCell ref="AB16:AJ16"/>
    <mergeCell ref="F17:U17"/>
    <mergeCell ref="V17:AA17"/>
    <mergeCell ref="V25:AA25"/>
    <mergeCell ref="V49:AA49"/>
    <mergeCell ref="A50:C50"/>
    <mergeCell ref="D50:E50"/>
    <mergeCell ref="F50:U50"/>
    <mergeCell ref="V50:AA50"/>
    <mergeCell ref="A56:C56"/>
    <mergeCell ref="D56:E56"/>
    <mergeCell ref="AB24:AJ24"/>
    <mergeCell ref="AB25:AJ25"/>
    <mergeCell ref="F25:U25"/>
    <mergeCell ref="AB27:AJ27"/>
    <mergeCell ref="AB28:AJ28"/>
    <mergeCell ref="AB29:AJ29"/>
    <mergeCell ref="AB30:AJ30"/>
    <mergeCell ref="AB31:AJ31"/>
    <mergeCell ref="AB32:AJ32"/>
    <mergeCell ref="V55:AA55"/>
    <mergeCell ref="AB55:AJ55"/>
    <mergeCell ref="AB56:AJ56"/>
    <mergeCell ref="D57:E57"/>
    <mergeCell ref="F57:U57"/>
    <mergeCell ref="V57:AA57"/>
    <mergeCell ref="A53:C53"/>
    <mergeCell ref="D53:E53"/>
    <mergeCell ref="A55:C55"/>
    <mergeCell ref="A52:C52"/>
    <mergeCell ref="D52:E52"/>
    <mergeCell ref="F52:U52"/>
    <mergeCell ref="V52:AA52"/>
    <mergeCell ref="F20:U20"/>
    <mergeCell ref="V20:AA20"/>
    <mergeCell ref="A21:C21"/>
    <mergeCell ref="D21:E21"/>
    <mergeCell ref="F21:U21"/>
    <mergeCell ref="V21:AA21"/>
    <mergeCell ref="A25:C25"/>
    <mergeCell ref="D25:E25"/>
    <mergeCell ref="A22:C22"/>
    <mergeCell ref="D22:E22"/>
    <mergeCell ref="A11:C11"/>
    <mergeCell ref="D11:E11"/>
    <mergeCell ref="F11:U11"/>
    <mergeCell ref="V11:AA11"/>
    <mergeCell ref="A12:C12"/>
    <mergeCell ref="D12:E12"/>
    <mergeCell ref="F12:U12"/>
    <mergeCell ref="V12:AA12"/>
    <mergeCell ref="A13:C13"/>
    <mergeCell ref="D13:E13"/>
    <mergeCell ref="F13:U13"/>
    <mergeCell ref="V13:AA13"/>
    <mergeCell ref="A45:C45"/>
    <mergeCell ref="D45:E45"/>
    <mergeCell ref="A43:C43"/>
    <mergeCell ref="D43:E43"/>
    <mergeCell ref="F43:U43"/>
    <mergeCell ref="V43:AA43"/>
    <mergeCell ref="A26:C26"/>
    <mergeCell ref="D26:E26"/>
    <mergeCell ref="F26:U26"/>
    <mergeCell ref="V26:AA26"/>
    <mergeCell ref="F45:U45"/>
    <mergeCell ref="V45:AA45"/>
    <mergeCell ref="A27:C27"/>
    <mergeCell ref="D27:E27"/>
    <mergeCell ref="F27:U27"/>
    <mergeCell ref="V27:AA27"/>
    <mergeCell ref="A28:C28"/>
    <mergeCell ref="D28:E28"/>
    <mergeCell ref="F28:U28"/>
    <mergeCell ref="V28:AA28"/>
    <mergeCell ref="A31:C31"/>
    <mergeCell ref="D31:E31"/>
    <mergeCell ref="F31:U31"/>
    <mergeCell ref="V31:AA31"/>
    <mergeCell ref="A44:C44"/>
    <mergeCell ref="D44:E44"/>
    <mergeCell ref="F44:U44"/>
    <mergeCell ref="V44:AA44"/>
    <mergeCell ref="AB42:AJ42"/>
    <mergeCell ref="AB43:AJ43"/>
    <mergeCell ref="A41:C41"/>
    <mergeCell ref="D41:E41"/>
    <mergeCell ref="F41:U41"/>
    <mergeCell ref="V41:AA41"/>
    <mergeCell ref="A42:C42"/>
    <mergeCell ref="D42:E42"/>
    <mergeCell ref="F42:U42"/>
    <mergeCell ref="V42:AA42"/>
    <mergeCell ref="AB40:AJ40"/>
    <mergeCell ref="AB41:AJ41"/>
    <mergeCell ref="A39:C39"/>
    <mergeCell ref="D39:E39"/>
    <mergeCell ref="F39:U39"/>
    <mergeCell ref="V39:AA39"/>
    <mergeCell ref="A40:C40"/>
    <mergeCell ref="D40:E40"/>
    <mergeCell ref="F40:U40"/>
    <mergeCell ref="V40:AA40"/>
    <mergeCell ref="AB38:AJ38"/>
    <mergeCell ref="AB39:AJ39"/>
    <mergeCell ref="A37:C37"/>
    <mergeCell ref="D37:E37"/>
    <mergeCell ref="F37:U37"/>
    <mergeCell ref="V37:AA37"/>
    <mergeCell ref="A38:C38"/>
    <mergeCell ref="D38:E38"/>
    <mergeCell ref="F38:U38"/>
    <mergeCell ref="V38:AA38"/>
    <mergeCell ref="AB36:AJ36"/>
    <mergeCell ref="AB37:AJ37"/>
    <mergeCell ref="AB33:AJ33"/>
    <mergeCell ref="A35:C35"/>
    <mergeCell ref="D35:E35"/>
    <mergeCell ref="F35:U35"/>
    <mergeCell ref="V35:AA35"/>
    <mergeCell ref="A36:C36"/>
    <mergeCell ref="D36:E36"/>
    <mergeCell ref="F36:U36"/>
    <mergeCell ref="V36:AA36"/>
    <mergeCell ref="AB34:AJ34"/>
    <mergeCell ref="AB35:AJ35"/>
    <mergeCell ref="A33:C33"/>
    <mergeCell ref="D33:E33"/>
    <mergeCell ref="F33:U33"/>
    <mergeCell ref="V33:AA33"/>
    <mergeCell ref="A34:C34"/>
    <mergeCell ref="D34:E34"/>
    <mergeCell ref="F34:U34"/>
    <mergeCell ref="V34:AA34"/>
    <mergeCell ref="D32:E32"/>
    <mergeCell ref="F32:U32"/>
    <mergeCell ref="V32:AA32"/>
    <mergeCell ref="A29:C29"/>
    <mergeCell ref="D29:E29"/>
    <mergeCell ref="F29:U29"/>
    <mergeCell ref="V29:AA29"/>
    <mergeCell ref="A30:C30"/>
    <mergeCell ref="D30:E30"/>
    <mergeCell ref="F30:U30"/>
    <mergeCell ref="V30:AA30"/>
    <mergeCell ref="A32:C32"/>
    <mergeCell ref="A23:C23"/>
    <mergeCell ref="D23:E23"/>
    <mergeCell ref="F23:U23"/>
    <mergeCell ref="V23:AA23"/>
    <mergeCell ref="A24:C24"/>
    <mergeCell ref="D24:E24"/>
    <mergeCell ref="F24:U24"/>
    <mergeCell ref="V24:AA24"/>
    <mergeCell ref="A6:AJ7"/>
    <mergeCell ref="A20:C20"/>
    <mergeCell ref="D20:E20"/>
    <mergeCell ref="F22:U22"/>
    <mergeCell ref="V22:AA22"/>
    <mergeCell ref="A10:C10"/>
    <mergeCell ref="F9:U9"/>
    <mergeCell ref="F10:U10"/>
    <mergeCell ref="AB17:AJ17"/>
    <mergeCell ref="AB18:AJ18"/>
    <mergeCell ref="AB19:AJ19"/>
    <mergeCell ref="AB20:AJ20"/>
    <mergeCell ref="AB21:AJ21"/>
    <mergeCell ref="AB22:AJ22"/>
    <mergeCell ref="AB23:AJ23"/>
    <mergeCell ref="A8:C8"/>
    <mergeCell ref="A9:C9"/>
    <mergeCell ref="D9:E9"/>
    <mergeCell ref="D18:E18"/>
    <mergeCell ref="F18:U18"/>
    <mergeCell ref="V18:AA18"/>
    <mergeCell ref="A19:C19"/>
    <mergeCell ref="D19:E19"/>
    <mergeCell ref="F19:U19"/>
    <mergeCell ref="V19:AA19"/>
    <mergeCell ref="A18:C18"/>
    <mergeCell ref="A16:C16"/>
    <mergeCell ref="D16:E16"/>
    <mergeCell ref="F16:U16"/>
    <mergeCell ref="V16:AA16"/>
    <mergeCell ref="A14:C14"/>
    <mergeCell ref="D14:E14"/>
    <mergeCell ref="F14:U14"/>
    <mergeCell ref="V14:AA14"/>
    <mergeCell ref="A15:C15"/>
    <mergeCell ref="D15:E15"/>
    <mergeCell ref="F15:U15"/>
    <mergeCell ref="V15:AA15"/>
    <mergeCell ref="A17:C17"/>
    <mergeCell ref="D17:E17"/>
    <mergeCell ref="AF4:AJ4"/>
    <mergeCell ref="AF5:AJ5"/>
    <mergeCell ref="A1:E5"/>
    <mergeCell ref="AF1:AJ1"/>
    <mergeCell ref="AF2:AJ2"/>
    <mergeCell ref="AF3:AJ3"/>
    <mergeCell ref="F1:Z2"/>
    <mergeCell ref="F3:Z3"/>
    <mergeCell ref="F4:Z5"/>
    <mergeCell ref="AA1:AE1"/>
    <mergeCell ref="AA2:AE2"/>
    <mergeCell ref="AA3:AE3"/>
    <mergeCell ref="AA4:AE4"/>
    <mergeCell ref="AA5:AE5"/>
    <mergeCell ref="F53:U53"/>
    <mergeCell ref="V53:AA53"/>
    <mergeCell ref="AB53:AJ53"/>
    <mergeCell ref="A51:C51"/>
    <mergeCell ref="D51:E51"/>
    <mergeCell ref="F51:U51"/>
    <mergeCell ref="V51:AA51"/>
    <mergeCell ref="AB51:AJ51"/>
    <mergeCell ref="A46:C46"/>
    <mergeCell ref="D46:E46"/>
    <mergeCell ref="F46:U46"/>
    <mergeCell ref="V46:AA46"/>
    <mergeCell ref="AB46:AJ46"/>
    <mergeCell ref="A48:C48"/>
    <mergeCell ref="D48:E48"/>
    <mergeCell ref="F48:U48"/>
    <mergeCell ref="V48:AA48"/>
    <mergeCell ref="A47:C47"/>
    <mergeCell ref="D47:E47"/>
    <mergeCell ref="F47:U47"/>
    <mergeCell ref="V47:AA47"/>
    <mergeCell ref="A49:C49"/>
    <mergeCell ref="D49:E49"/>
    <mergeCell ref="F49:U49"/>
  </mergeCells>
  <pageMargins left="0.70866141732283472" right="0.70866141732283472" top="0.74803149606299213" bottom="0.74803149606299213" header="0.31496062992125984" footer="0.31496062992125984"/>
  <pageSetup scale="90" orientation="portrait" r:id="rId1"/>
  <headerFooter>
    <oddFooter>&amp;LImpreso el día &amp;D a las &amp;T&amp;CPágina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view="pageLayout" zoomScale="115" zoomScaleNormal="100" zoomScalePageLayoutView="115" workbookViewId="0">
      <selection activeCell="R12" sqref="R12:Y12"/>
    </sheetView>
  </sheetViews>
  <sheetFormatPr baseColWidth="10" defaultColWidth="2.7109375" defaultRowHeight="15" x14ac:dyDescent="0.25"/>
  <cols>
    <col min="39" max="39" width="5" style="5" bestFit="1" customWidth="1"/>
    <col min="40" max="40" width="2.7109375" style="5"/>
  </cols>
  <sheetData>
    <row r="1" spans="1:39" x14ac:dyDescent="0.25">
      <c r="A1" s="23"/>
      <c r="B1" s="23"/>
      <c r="C1" s="23"/>
      <c r="D1" s="23"/>
      <c r="E1" s="30"/>
      <c r="F1" s="79" t="s">
        <v>4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1"/>
      <c r="AA1" s="62" t="s">
        <v>0</v>
      </c>
      <c r="AB1" s="23"/>
      <c r="AC1" s="23"/>
      <c r="AD1" s="23"/>
      <c r="AE1" s="23"/>
      <c r="AF1" s="85">
        <v>43677</v>
      </c>
      <c r="AG1" s="34"/>
      <c r="AH1" s="34"/>
      <c r="AI1" s="34"/>
      <c r="AJ1" s="34"/>
    </row>
    <row r="2" spans="1:39" ht="15" customHeight="1" x14ac:dyDescent="0.25">
      <c r="A2" s="23"/>
      <c r="B2" s="23"/>
      <c r="C2" s="23"/>
      <c r="D2" s="23"/>
      <c r="E2" s="30"/>
      <c r="F2" s="82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4"/>
      <c r="AA2" s="62" t="s">
        <v>5</v>
      </c>
      <c r="AB2" s="23"/>
      <c r="AC2" s="23"/>
      <c r="AD2" s="23"/>
      <c r="AE2" s="23"/>
      <c r="AF2" s="34" t="s">
        <v>7</v>
      </c>
      <c r="AG2" s="34"/>
      <c r="AH2" s="34"/>
      <c r="AI2" s="34"/>
      <c r="AJ2" s="34"/>
    </row>
    <row r="3" spans="1:39" x14ac:dyDescent="0.25">
      <c r="A3" s="23"/>
      <c r="B3" s="23"/>
      <c r="C3" s="23"/>
      <c r="D3" s="23"/>
      <c r="E3" s="30"/>
      <c r="F3" s="38" t="s">
        <v>6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78"/>
      <c r="AA3" s="62" t="s">
        <v>15</v>
      </c>
      <c r="AB3" s="23"/>
      <c r="AC3" s="23"/>
      <c r="AD3" s="23"/>
      <c r="AE3" s="23"/>
      <c r="AF3" s="23"/>
      <c r="AG3" s="23"/>
      <c r="AH3" s="23"/>
      <c r="AI3" s="23"/>
      <c r="AJ3" s="23"/>
    </row>
    <row r="4" spans="1:39" x14ac:dyDescent="0.25">
      <c r="A4" s="23"/>
      <c r="B4" s="23"/>
      <c r="C4" s="23"/>
      <c r="D4" s="23"/>
      <c r="E4" s="30"/>
      <c r="F4" s="40" t="s">
        <v>161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7"/>
      <c r="AA4" s="62" t="s">
        <v>16</v>
      </c>
      <c r="AB4" s="23"/>
      <c r="AC4" s="23"/>
      <c r="AD4" s="23"/>
      <c r="AE4" s="23"/>
      <c r="AF4" s="23"/>
      <c r="AG4" s="23"/>
      <c r="AH4" s="23"/>
      <c r="AI4" s="23"/>
      <c r="AJ4" s="23"/>
    </row>
    <row r="5" spans="1:39" x14ac:dyDescent="0.25">
      <c r="A5" s="23"/>
      <c r="B5" s="23"/>
      <c r="C5" s="23"/>
      <c r="D5" s="23"/>
      <c r="E5" s="30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88"/>
      <c r="AA5" s="62"/>
      <c r="AB5" s="23"/>
      <c r="AC5" s="23"/>
      <c r="AD5" s="23"/>
      <c r="AE5" s="23"/>
      <c r="AF5" s="23"/>
      <c r="AG5" s="23"/>
      <c r="AH5" s="23"/>
      <c r="AI5" s="23"/>
      <c r="AJ5" s="23"/>
    </row>
    <row r="6" spans="1:39" x14ac:dyDescent="0.25">
      <c r="A6" s="76" t="s">
        <v>123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77"/>
    </row>
    <row r="7" spans="1:39" x14ac:dyDescent="0.25">
      <c r="A7" s="3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78"/>
    </row>
    <row r="8" spans="1:39" ht="15" customHeight="1" x14ac:dyDescent="0.25">
      <c r="A8" s="52" t="s">
        <v>8</v>
      </c>
      <c r="B8" s="52"/>
      <c r="C8" s="52"/>
      <c r="D8" s="6" t="s">
        <v>12</v>
      </c>
      <c r="E8" s="6"/>
      <c r="F8" s="52" t="s">
        <v>13</v>
      </c>
      <c r="G8" s="52"/>
      <c r="H8" s="52"/>
      <c r="I8" s="52"/>
      <c r="J8" s="52"/>
      <c r="K8" s="52"/>
      <c r="L8" s="52"/>
      <c r="M8" s="52"/>
      <c r="N8" s="52"/>
      <c r="O8" s="52"/>
      <c r="P8" s="56"/>
      <c r="Q8" s="56"/>
      <c r="R8" s="52" t="s">
        <v>14</v>
      </c>
      <c r="S8" s="52"/>
      <c r="T8" s="52"/>
      <c r="U8" s="52"/>
      <c r="V8" s="52"/>
      <c r="W8" s="52"/>
      <c r="X8" s="52"/>
      <c r="Y8" s="52"/>
      <c r="Z8" s="56" t="s">
        <v>160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9" ht="15" customHeight="1" x14ac:dyDescent="0.25">
      <c r="A9" s="21"/>
      <c r="B9" s="22"/>
      <c r="C9" s="22"/>
      <c r="D9" s="75">
        <v>5</v>
      </c>
      <c r="E9" s="75"/>
      <c r="F9" s="21" t="str">
        <f t="shared" ref="F9:F51" si="0">IF(ISERROR(VLOOKUP($AM9,ListaDePartes,2,FALSE)),"",VLOOKUP($AM9,ListaDePartes,2,FALSE))</f>
        <v>Resistencia de carbón 1/4 W</v>
      </c>
      <c r="G9" s="22"/>
      <c r="H9" s="22"/>
      <c r="I9" s="22"/>
      <c r="J9" s="22"/>
      <c r="K9" s="22"/>
      <c r="L9" s="22"/>
      <c r="M9" s="22"/>
      <c r="N9" s="22"/>
      <c r="O9" s="22"/>
      <c r="P9" s="23"/>
      <c r="Q9" s="23"/>
      <c r="R9" s="22" t="str">
        <f t="shared" ref="R9:R51" si="1">IF(ISERROR(VLOOKUP($AM9,ListaDePartes,3,FALSE)),"",VLOOKUP($AM9,ListaDePartes,3,FALSE))</f>
        <v>100 KΩ</v>
      </c>
      <c r="S9" s="22"/>
      <c r="T9" s="22"/>
      <c r="U9" s="22"/>
      <c r="V9" s="22"/>
      <c r="W9" s="22"/>
      <c r="X9" s="22"/>
      <c r="Y9" s="22"/>
      <c r="Z9" s="23" t="str">
        <f t="shared" ref="Z9:Z51" si="2">IF(OR(ISBLANK(VLOOKUP($AM9,ListaDePartes,4,FALSE)),ISERROR(VLOOKUP($AM9,ListaDePartes,4,FALSE))),"",CONCATENATE(VLOOKUP($AM9,ListaDePartes,4,FALSE)," &gt;&gt;    ",VLOOKUP($AM9,ListaDePartes,5,FALSE)))</f>
        <v/>
      </c>
      <c r="AA9" s="23"/>
      <c r="AB9" s="23"/>
      <c r="AC9" s="23"/>
      <c r="AD9" s="23"/>
      <c r="AE9" s="23"/>
      <c r="AF9" s="23"/>
      <c r="AG9" s="23"/>
      <c r="AH9" s="23"/>
      <c r="AI9" s="23"/>
      <c r="AJ9" s="23"/>
      <c r="AM9" s="15" t="s">
        <v>84</v>
      </c>
    </row>
    <row r="10" spans="1:39" ht="15" customHeight="1" x14ac:dyDescent="0.25">
      <c r="A10" s="21"/>
      <c r="B10" s="22"/>
      <c r="C10" s="22"/>
      <c r="D10" s="75">
        <v>5</v>
      </c>
      <c r="E10" s="75"/>
      <c r="F10" s="21" t="str">
        <f t="shared" si="0"/>
        <v>Resistencia de carbón 1/4 W</v>
      </c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23"/>
      <c r="R10" s="22" t="str">
        <f t="shared" si="1"/>
        <v>10 KΩ</v>
      </c>
      <c r="S10" s="22"/>
      <c r="T10" s="22"/>
      <c r="U10" s="22"/>
      <c r="V10" s="22"/>
      <c r="W10" s="22"/>
      <c r="X10" s="22"/>
      <c r="Y10" s="22"/>
      <c r="Z10" s="23" t="str">
        <f t="shared" si="2"/>
        <v/>
      </c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M10" s="15" t="s">
        <v>67</v>
      </c>
    </row>
    <row r="11" spans="1:39" ht="15" customHeight="1" x14ac:dyDescent="0.25">
      <c r="A11" s="21"/>
      <c r="B11" s="22"/>
      <c r="C11" s="22"/>
      <c r="D11" s="75">
        <v>5</v>
      </c>
      <c r="E11" s="75"/>
      <c r="F11" s="21" t="str">
        <f t="shared" si="0"/>
        <v>Resistencia de carbón 1 W</v>
      </c>
      <c r="G11" s="22"/>
      <c r="H11" s="22"/>
      <c r="I11" s="22"/>
      <c r="J11" s="22"/>
      <c r="K11" s="22"/>
      <c r="L11" s="22"/>
      <c r="M11" s="22"/>
      <c r="N11" s="22"/>
      <c r="O11" s="22"/>
      <c r="P11" s="23"/>
      <c r="Q11" s="23"/>
      <c r="R11" s="22" t="str">
        <f t="shared" si="1"/>
        <v>47 Ω</v>
      </c>
      <c r="S11" s="22"/>
      <c r="T11" s="22"/>
      <c r="U11" s="22"/>
      <c r="V11" s="22"/>
      <c r="W11" s="22"/>
      <c r="X11" s="22"/>
      <c r="Y11" s="22"/>
      <c r="Z11" s="23" t="str">
        <f t="shared" si="2"/>
        <v/>
      </c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M11" s="15" t="s">
        <v>124</v>
      </c>
    </row>
    <row r="12" spans="1:39" ht="15" customHeight="1" x14ac:dyDescent="0.25">
      <c r="A12" s="21"/>
      <c r="B12" s="22"/>
      <c r="C12" s="22"/>
      <c r="D12" s="75">
        <v>5</v>
      </c>
      <c r="E12" s="75"/>
      <c r="F12" s="21" t="str">
        <f t="shared" si="0"/>
        <v>Resistencia de carbón 1/4 W</v>
      </c>
      <c r="G12" s="22"/>
      <c r="H12" s="22"/>
      <c r="I12" s="22"/>
      <c r="J12" s="22"/>
      <c r="K12" s="22"/>
      <c r="L12" s="22"/>
      <c r="M12" s="22"/>
      <c r="N12" s="22"/>
      <c r="O12" s="22"/>
      <c r="P12" s="23"/>
      <c r="Q12" s="23"/>
      <c r="R12" s="22" t="str">
        <f t="shared" si="1"/>
        <v>68 KΩ</v>
      </c>
      <c r="S12" s="22"/>
      <c r="T12" s="22"/>
      <c r="U12" s="22"/>
      <c r="V12" s="22"/>
      <c r="W12" s="22"/>
      <c r="X12" s="22"/>
      <c r="Y12" s="22"/>
      <c r="Z12" s="23" t="str">
        <f t="shared" si="2"/>
        <v/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M12" s="15" t="s">
        <v>126</v>
      </c>
    </row>
    <row r="13" spans="1:39" ht="15" customHeight="1" x14ac:dyDescent="0.25">
      <c r="A13" s="21"/>
      <c r="B13" s="22"/>
      <c r="C13" s="22"/>
      <c r="D13" s="75">
        <v>5</v>
      </c>
      <c r="E13" s="75"/>
      <c r="F13" s="21" t="str">
        <f>IF(ISERROR(VLOOKUP($AM13,ListaDePartes,2,FALSE)),"",VLOOKUP($AM13,ListaDePartes,2,FALSE))</f>
        <v>Resistencia de carbón 1 W</v>
      </c>
      <c r="G13" s="22"/>
      <c r="H13" s="22"/>
      <c r="I13" s="22"/>
      <c r="J13" s="22"/>
      <c r="K13" s="22"/>
      <c r="L13" s="22"/>
      <c r="M13" s="22"/>
      <c r="N13" s="22"/>
      <c r="O13" s="22"/>
      <c r="P13" s="23"/>
      <c r="Q13" s="23"/>
      <c r="R13" s="22" t="str">
        <f>IF(ISERROR(VLOOKUP($AM13,ListaDePartes,3,FALSE)),"",VLOOKUP($AM13,ListaDePartes,3,FALSE))</f>
        <v>100 Ω</v>
      </c>
      <c r="S13" s="22"/>
      <c r="T13" s="22"/>
      <c r="U13" s="22"/>
      <c r="V13" s="22"/>
      <c r="W13" s="22"/>
      <c r="X13" s="22"/>
      <c r="Y13" s="22"/>
      <c r="Z13" s="23" t="str">
        <f t="shared" si="2"/>
        <v/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M13" s="15" t="s">
        <v>70</v>
      </c>
    </row>
    <row r="14" spans="1:39" ht="15" customHeight="1" x14ac:dyDescent="0.25">
      <c r="A14" s="21"/>
      <c r="B14" s="22"/>
      <c r="C14" s="22"/>
      <c r="D14" s="75">
        <v>3</v>
      </c>
      <c r="E14" s="75"/>
      <c r="F14" s="21" t="str">
        <f t="shared" si="0"/>
        <v>Transistor de señal pequeña  PNP 60V 800 mA</v>
      </c>
      <c r="G14" s="22"/>
      <c r="H14" s="22"/>
      <c r="I14" s="22"/>
      <c r="J14" s="22"/>
      <c r="K14" s="22"/>
      <c r="L14" s="22"/>
      <c r="M14" s="22"/>
      <c r="N14" s="22"/>
      <c r="O14" s="22"/>
      <c r="P14" s="23"/>
      <c r="Q14" s="23"/>
      <c r="R14" s="22" t="str">
        <f t="shared" si="1"/>
        <v>BC327A</v>
      </c>
      <c r="S14" s="22"/>
      <c r="T14" s="22"/>
      <c r="U14" s="22"/>
      <c r="V14" s="22"/>
      <c r="W14" s="22"/>
      <c r="X14" s="22"/>
      <c r="Y14" s="22"/>
      <c r="Z14" s="23" t="str">
        <f t="shared" si="2"/>
        <v>AG &gt;&gt;    BC327A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M14" s="17" t="s">
        <v>128</v>
      </c>
    </row>
    <row r="15" spans="1:39" ht="15" customHeight="1" x14ac:dyDescent="0.25">
      <c r="A15" s="21"/>
      <c r="B15" s="22"/>
      <c r="C15" s="22"/>
      <c r="D15" s="75">
        <v>3</v>
      </c>
      <c r="E15" s="75"/>
      <c r="F15" s="21" t="str">
        <f t="shared" si="0"/>
        <v>Transistor de señal pequeña  NPN 45V 500 mA</v>
      </c>
      <c r="G15" s="22"/>
      <c r="H15" s="22"/>
      <c r="I15" s="22"/>
      <c r="J15" s="22"/>
      <c r="K15" s="22"/>
      <c r="L15" s="22"/>
      <c r="M15" s="22"/>
      <c r="N15" s="22"/>
      <c r="O15" s="22"/>
      <c r="P15" s="23"/>
      <c r="Q15" s="23"/>
      <c r="R15" s="22" t="str">
        <f t="shared" si="1"/>
        <v>BC547A</v>
      </c>
      <c r="S15" s="22"/>
      <c r="T15" s="22"/>
      <c r="U15" s="22"/>
      <c r="V15" s="22"/>
      <c r="W15" s="22"/>
      <c r="X15" s="22"/>
      <c r="Y15" s="22"/>
      <c r="Z15" s="23" t="str">
        <f t="shared" si="2"/>
        <v>AG &gt;&gt;    BC547A</v>
      </c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M15" s="15" t="s">
        <v>133</v>
      </c>
    </row>
    <row r="16" spans="1:39" ht="15" customHeight="1" x14ac:dyDescent="0.25">
      <c r="A16" s="21"/>
      <c r="B16" s="22"/>
      <c r="C16" s="22"/>
      <c r="D16" s="75">
        <v>2</v>
      </c>
      <c r="E16" s="75"/>
      <c r="F16" s="21" t="str">
        <f t="shared" si="0"/>
        <v>Diodo Schottky 30V 200mA</v>
      </c>
      <c r="G16" s="22"/>
      <c r="H16" s="22"/>
      <c r="I16" s="22"/>
      <c r="J16" s="22"/>
      <c r="K16" s="22"/>
      <c r="L16" s="22"/>
      <c r="M16" s="22"/>
      <c r="N16" s="22"/>
      <c r="O16" s="22"/>
      <c r="P16" s="23"/>
      <c r="Q16" s="23"/>
      <c r="R16" s="22" t="str">
        <f t="shared" si="1"/>
        <v>BAT85</v>
      </c>
      <c r="S16" s="22"/>
      <c r="T16" s="22"/>
      <c r="U16" s="22"/>
      <c r="V16" s="22"/>
      <c r="W16" s="22"/>
      <c r="X16" s="22"/>
      <c r="Y16" s="22"/>
      <c r="Z16" s="23" t="str">
        <f t="shared" si="2"/>
        <v>AG &gt;&gt;    BAT85</v>
      </c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M16" s="15" t="s">
        <v>129</v>
      </c>
    </row>
    <row r="17" spans="1:39" ht="15" customHeight="1" x14ac:dyDescent="0.25">
      <c r="A17" s="21"/>
      <c r="B17" s="22"/>
      <c r="C17" s="22"/>
      <c r="D17" s="75">
        <v>2</v>
      </c>
      <c r="E17" s="75"/>
      <c r="F17" s="21" t="str">
        <f>IF(ISERROR(VLOOKUP($AM17,ListaDePartes,2,FALSE)),"",VLOOKUP($AM17,ListaDePartes,2,FALSE))</f>
        <v>Regulador de Voltaje 5V 1A</v>
      </c>
      <c r="G17" s="22"/>
      <c r="H17" s="22"/>
      <c r="I17" s="22"/>
      <c r="J17" s="22"/>
      <c r="K17" s="22"/>
      <c r="L17" s="22"/>
      <c r="M17" s="22"/>
      <c r="N17" s="22"/>
      <c r="O17" s="22"/>
      <c r="P17" s="23"/>
      <c r="Q17" s="23"/>
      <c r="R17" s="22" t="str">
        <f>IF(ISERROR(VLOOKUP($AM17,ListaDePartes,3,FALSE)),"",VLOOKUP($AM17,ListaDePartes,3,FALSE))</f>
        <v>LM7805</v>
      </c>
      <c r="S17" s="22"/>
      <c r="T17" s="22"/>
      <c r="U17" s="22"/>
      <c r="V17" s="22"/>
      <c r="W17" s="22"/>
      <c r="X17" s="22"/>
      <c r="Y17" s="22"/>
      <c r="Z17" s="23" t="str">
        <f>IF(OR(ISBLANK(VLOOKUP($AM17,ListaDePartes,4,FALSE)),ISERROR(VLOOKUP($AM17,ListaDePartes,4,FALSE))),"",CONCATENATE(VLOOKUP($AM17,ListaDePartes,4,FALSE)," &gt;&gt;    ",VLOOKUP($AM17,ListaDePartes,5,FALSE)))</f>
        <v xml:space="preserve">AG &gt;&gt;    L7805CV 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M17" s="15" t="s">
        <v>152</v>
      </c>
    </row>
    <row r="18" spans="1:39" ht="15" customHeight="1" x14ac:dyDescent="0.25">
      <c r="A18" s="21"/>
      <c r="B18" s="22"/>
      <c r="C18" s="22"/>
      <c r="D18" s="75">
        <v>1</v>
      </c>
      <c r="E18" s="75"/>
      <c r="F18" s="21" t="str">
        <f>IF(ISERROR(VLOOKUP($AM18,ListaDePartes,2,FALSE)),"",VLOOKUP($AM18,ListaDePartes,2,FALSE))</f>
        <v>Cable plano de 10 terminales x metro</v>
      </c>
      <c r="G18" s="22"/>
      <c r="H18" s="22"/>
      <c r="I18" s="22"/>
      <c r="J18" s="22"/>
      <c r="K18" s="22"/>
      <c r="L18" s="22"/>
      <c r="M18" s="22"/>
      <c r="N18" s="22"/>
      <c r="O18" s="22"/>
      <c r="P18" s="23"/>
      <c r="Q18" s="23"/>
      <c r="R18" s="22" t="str">
        <f>IF(ISERROR(VLOOKUP($AM18,ListaDePartes,3,FALSE)),"",VLOOKUP($AM18,ListaDePartes,3,FALSE))</f>
        <v xml:space="preserve"> </v>
      </c>
      <c r="S18" s="22"/>
      <c r="T18" s="22"/>
      <c r="U18" s="22"/>
      <c r="V18" s="22"/>
      <c r="W18" s="22"/>
      <c r="X18" s="22"/>
      <c r="Y18" s="22"/>
      <c r="Z18" s="23" t="str">
        <f>IF(OR(ISBLANK(VLOOKUP($AM18,ListaDePartes,4,FALSE)),ISERROR(VLOOKUP($AM18,ListaDePartes,4,FALSE))),"",CONCATENATE(VLOOKUP($AM18,ListaDePartes,4,FALSE)," &gt;&gt;    ",VLOOKUP($AM18,ListaDePartes,5,FALSE)))</f>
        <v>AG &gt;&gt;    CP-10</v>
      </c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M18" s="15" t="s">
        <v>140</v>
      </c>
    </row>
    <row r="19" spans="1:39" ht="15" customHeight="1" x14ac:dyDescent="0.25">
      <c r="A19" s="21"/>
      <c r="B19" s="22"/>
      <c r="C19" s="22"/>
      <c r="D19" s="75">
        <v>2</v>
      </c>
      <c r="E19" s="75"/>
      <c r="F19" s="21" t="str">
        <f>IF(ISERROR(VLOOKUP($AM19,ListaDePartes,2,FALSE)),"",VLOOKUP($AM19,ListaDePartes,2,FALSE))</f>
        <v>Conector de 10 terminales para cable plano</v>
      </c>
      <c r="G19" s="22"/>
      <c r="H19" s="22"/>
      <c r="I19" s="22"/>
      <c r="J19" s="22"/>
      <c r="K19" s="22"/>
      <c r="L19" s="22"/>
      <c r="M19" s="22"/>
      <c r="N19" s="22"/>
      <c r="O19" s="22"/>
      <c r="P19" s="23"/>
      <c r="Q19" s="23"/>
      <c r="R19" s="22" t="str">
        <f>IF(ISERROR(VLOOKUP($AM19,ListaDePartes,3,FALSE)),"",VLOOKUP($AM19,ListaDePartes,3,FALSE))</f>
        <v xml:space="preserve"> </v>
      </c>
      <c r="S19" s="22"/>
      <c r="T19" s="22"/>
      <c r="U19" s="22"/>
      <c r="V19" s="22"/>
      <c r="W19" s="22"/>
      <c r="X19" s="22"/>
      <c r="Y19" s="22"/>
      <c r="Z19" s="23" t="str">
        <f>IF(OR(ISBLANK(VLOOKUP($AM19,ListaDePartes,4,FALSE)),ISERROR(VLOOKUP($AM19,ListaDePartes,4,FALSE))),"",CONCATENATE(VLOOKUP($AM19,ListaDePartes,4,FALSE)," &gt;&gt;    ",VLOOKUP($AM19,ListaDePartes,5,FALSE)))</f>
        <v>AG &gt;&gt;    FCN10</v>
      </c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M19" s="15" t="s">
        <v>148</v>
      </c>
    </row>
    <row r="20" spans="1:39" ht="15" customHeight="1" x14ac:dyDescent="0.25">
      <c r="A20" s="21"/>
      <c r="B20" s="22"/>
      <c r="C20" s="22"/>
      <c r="D20" s="75">
        <v>2</v>
      </c>
      <c r="E20" s="75"/>
      <c r="F20" s="21" t="str">
        <f>IF(ISERROR(VLOOKUP($AM20,ListaDePartes,2,FALSE)),"",VLOOKUP($AM20,ListaDePartes,2,FALSE))</f>
        <v>Conector macho de 10 terminales para cable plano</v>
      </c>
      <c r="G20" s="22"/>
      <c r="H20" s="22"/>
      <c r="I20" s="22"/>
      <c r="J20" s="22"/>
      <c r="K20" s="22"/>
      <c r="L20" s="22"/>
      <c r="M20" s="22"/>
      <c r="N20" s="22"/>
      <c r="O20" s="22"/>
      <c r="P20" s="23"/>
      <c r="Q20" s="23"/>
      <c r="R20" s="22" t="str">
        <f>IF(ISERROR(VLOOKUP($AM20,ListaDePartes,3,FALSE)),"",VLOOKUP($AM20,ListaDePartes,3,FALSE))</f>
        <v xml:space="preserve"> </v>
      </c>
      <c r="S20" s="22"/>
      <c r="T20" s="22"/>
      <c r="U20" s="22"/>
      <c r="V20" s="22"/>
      <c r="W20" s="22"/>
      <c r="X20" s="22"/>
      <c r="Y20" s="22"/>
      <c r="Z20" s="23" t="str">
        <f>IF(OR(ISBLANK(VLOOKUP($AM20,ListaDePartes,4,FALSE)),ISERROR(VLOOKUP($AM20,ListaDePartes,4,FALSE))),"",CONCATENATE(VLOOKUP($AM20,ListaDePartes,4,FALSE)," &gt;&gt;    ",VLOOKUP($AM20,ListaDePartes,5,FALSE)))</f>
        <v>AG &gt;&gt;    FCN-2X5</v>
      </c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M20" s="15" t="s">
        <v>149</v>
      </c>
    </row>
    <row r="21" spans="1:39" ht="15" customHeight="1" x14ac:dyDescent="0.25">
      <c r="A21" s="21"/>
      <c r="B21" s="22"/>
      <c r="C21" s="22"/>
      <c r="D21" s="69">
        <v>4</v>
      </c>
      <c r="E21" s="69"/>
      <c r="F21" s="21" t="str">
        <f>IF(ISERROR(VLOOKUP($AM21,ListaDePartes,2,FALSE)),"",VLOOKUP($AM21,ListaDePartes,2,FALSE))</f>
        <v>Conector USB Hembra Tipo B</v>
      </c>
      <c r="G21" s="22"/>
      <c r="H21" s="22"/>
      <c r="I21" s="22"/>
      <c r="J21" s="22"/>
      <c r="K21" s="22"/>
      <c r="L21" s="22"/>
      <c r="M21" s="22"/>
      <c r="N21" s="22"/>
      <c r="O21" s="22"/>
      <c r="P21" s="23"/>
      <c r="Q21" s="23"/>
      <c r="R21" s="22" t="str">
        <f>IF(ISERROR(VLOOKUP($AM21,ListaDePartes,3,FALSE)),"",VLOOKUP($AM21,ListaDePartes,3,FALSE))</f>
        <v xml:space="preserve"> </v>
      </c>
      <c r="S21" s="22"/>
      <c r="T21" s="22"/>
      <c r="U21" s="22"/>
      <c r="V21" s="22"/>
      <c r="W21" s="22"/>
      <c r="X21" s="22"/>
      <c r="Y21" s="22"/>
      <c r="Z21" s="23" t="str">
        <f>IF(OR(ISBLANK(VLOOKUP($AM21,ListaDePartes,4,FALSE)),ISERROR(VLOOKUP($AM21,ListaDePartes,4,FALSE))),"",CONCATENATE(VLOOKUP($AM21,ListaDePartes,4,FALSE)," &gt;&gt;    ",VLOOKUP($AM21,ListaDePartes,5,FALSE)))</f>
        <v xml:space="preserve">AG &gt;&gt;    USBB/F90_DIP </v>
      </c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M21" s="15" t="s">
        <v>107</v>
      </c>
    </row>
    <row r="22" spans="1:39" ht="15" customHeight="1" x14ac:dyDescent="0.25">
      <c r="A22" s="21"/>
      <c r="B22" s="22"/>
      <c r="C22" s="22"/>
      <c r="D22" s="69">
        <v>4</v>
      </c>
      <c r="E22" s="69"/>
      <c r="F22" s="21" t="str">
        <f t="shared" si="0"/>
        <v>Sensor de Temperatura</v>
      </c>
      <c r="G22" s="22"/>
      <c r="H22" s="22"/>
      <c r="I22" s="22"/>
      <c r="J22" s="22"/>
      <c r="K22" s="22"/>
      <c r="L22" s="22"/>
      <c r="M22" s="22"/>
      <c r="N22" s="22"/>
      <c r="O22" s="22"/>
      <c r="P22" s="23"/>
      <c r="Q22" s="23"/>
      <c r="R22" s="22" t="str">
        <f t="shared" si="1"/>
        <v>LM35DZ</v>
      </c>
      <c r="S22" s="22"/>
      <c r="T22" s="22"/>
      <c r="U22" s="22"/>
      <c r="V22" s="22"/>
      <c r="W22" s="22"/>
      <c r="X22" s="22"/>
      <c r="Y22" s="22"/>
      <c r="Z22" s="23" t="str">
        <f t="shared" si="2"/>
        <v>AG &gt;&gt;    LM35DZ</v>
      </c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M22" s="15" t="s">
        <v>31</v>
      </c>
    </row>
    <row r="23" spans="1:39" ht="15" customHeight="1" x14ac:dyDescent="0.25">
      <c r="A23" s="21"/>
      <c r="B23" s="22"/>
      <c r="C23" s="22"/>
      <c r="D23" s="69">
        <v>4</v>
      </c>
      <c r="E23" s="69"/>
      <c r="F23" s="21" t="str">
        <f t="shared" si="0"/>
        <v>Portafusible tipo Europeo</v>
      </c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23"/>
      <c r="R23" s="22" t="str">
        <f t="shared" si="1"/>
        <v xml:space="preserve"> </v>
      </c>
      <c r="S23" s="22"/>
      <c r="T23" s="22"/>
      <c r="U23" s="22"/>
      <c r="V23" s="22"/>
      <c r="W23" s="22"/>
      <c r="X23" s="22"/>
      <c r="Y23" s="22"/>
      <c r="Z23" s="23" t="str">
        <f t="shared" si="2"/>
        <v>AG &gt;&gt;    FUS-EUR</v>
      </c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M23" s="15" t="s">
        <v>114</v>
      </c>
    </row>
    <row r="24" spans="1:39" ht="15" customHeight="1" x14ac:dyDescent="0.25">
      <c r="A24" s="21"/>
      <c r="B24" s="22"/>
      <c r="C24" s="22"/>
      <c r="D24" s="69">
        <v>4</v>
      </c>
      <c r="E24" s="69"/>
      <c r="F24" s="21" t="str">
        <f t="shared" si="0"/>
        <v>Fusible tipo Europero 3.15A 250V</v>
      </c>
      <c r="G24" s="22"/>
      <c r="H24" s="22"/>
      <c r="I24" s="22"/>
      <c r="J24" s="22"/>
      <c r="K24" s="22"/>
      <c r="L24" s="22"/>
      <c r="M24" s="22"/>
      <c r="N24" s="22"/>
      <c r="O24" s="22"/>
      <c r="P24" s="23"/>
      <c r="Q24" s="23"/>
      <c r="R24" s="22" t="str">
        <f t="shared" si="1"/>
        <v xml:space="preserve"> </v>
      </c>
      <c r="S24" s="22"/>
      <c r="T24" s="22"/>
      <c r="U24" s="22"/>
      <c r="V24" s="22"/>
      <c r="W24" s="22"/>
      <c r="X24" s="22"/>
      <c r="Y24" s="22"/>
      <c r="Z24" s="23" t="str">
        <f t="shared" si="2"/>
        <v xml:space="preserve">AG &gt;&gt;    FCE3.15 </v>
      </c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M24" s="15" t="s">
        <v>121</v>
      </c>
    </row>
    <row r="25" spans="1:39" ht="15" customHeight="1" x14ac:dyDescent="0.25">
      <c r="A25" s="21"/>
      <c r="B25" s="22"/>
      <c r="C25" s="22"/>
      <c r="D25" s="69">
        <v>4</v>
      </c>
      <c r="E25" s="69"/>
      <c r="F25" s="21" t="str">
        <f t="shared" si="0"/>
        <v>Arduino Micro</v>
      </c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23"/>
      <c r="R25" s="22" t="str">
        <f t="shared" si="1"/>
        <v xml:space="preserve"> </v>
      </c>
      <c r="S25" s="22"/>
      <c r="T25" s="22"/>
      <c r="U25" s="22"/>
      <c r="V25" s="22"/>
      <c r="W25" s="22"/>
      <c r="X25" s="22"/>
      <c r="Y25" s="22"/>
      <c r="Z25" s="23" t="str">
        <f t="shared" si="2"/>
        <v xml:space="preserve">AG &gt;&gt;    OKY2011 </v>
      </c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M25" s="15" t="s">
        <v>165</v>
      </c>
    </row>
    <row r="26" spans="1:39" ht="15" customHeight="1" x14ac:dyDescent="0.25">
      <c r="A26" s="21"/>
      <c r="B26" s="22"/>
      <c r="C26" s="22"/>
      <c r="D26" s="70">
        <v>4</v>
      </c>
      <c r="E26" s="70"/>
      <c r="F26" s="71" t="str">
        <f t="shared" si="0"/>
        <v>Regulador de Voltaje 9V 1A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3"/>
      <c r="R26" s="74" t="str">
        <f t="shared" si="1"/>
        <v>LM7809</v>
      </c>
      <c r="S26" s="74"/>
      <c r="T26" s="74"/>
      <c r="U26" s="74"/>
      <c r="V26" s="74"/>
      <c r="W26" s="74"/>
      <c r="X26" s="74"/>
      <c r="Y26" s="74"/>
      <c r="Z26" s="70" t="str">
        <f t="shared" si="2"/>
        <v xml:space="preserve">AG &gt;&gt;    L7809CV </v>
      </c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M26" s="15" t="s">
        <v>32</v>
      </c>
    </row>
    <row r="27" spans="1:39" ht="15" customHeight="1" x14ac:dyDescent="0.25">
      <c r="A27" s="21"/>
      <c r="B27" s="22"/>
      <c r="C27" s="22"/>
      <c r="D27" s="23"/>
      <c r="E27" s="23"/>
      <c r="F27" s="66" t="str">
        <f t="shared" si="0"/>
        <v/>
      </c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8"/>
      <c r="R27" s="22" t="str">
        <f t="shared" si="1"/>
        <v/>
      </c>
      <c r="S27" s="22"/>
      <c r="T27" s="22"/>
      <c r="U27" s="22"/>
      <c r="V27" s="22"/>
      <c r="W27" s="22"/>
      <c r="X27" s="22"/>
      <c r="Y27" s="22"/>
      <c r="Z27" s="23" t="str">
        <f t="shared" si="2"/>
        <v/>
      </c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M27" s="15"/>
    </row>
    <row r="28" spans="1:39" ht="15" customHeight="1" x14ac:dyDescent="0.25">
      <c r="A28" s="21"/>
      <c r="B28" s="22"/>
      <c r="C28" s="22"/>
      <c r="D28" s="23"/>
      <c r="E28" s="23"/>
      <c r="F28" s="66" t="str">
        <f t="shared" si="0"/>
        <v/>
      </c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8"/>
      <c r="R28" s="22" t="str">
        <f t="shared" si="1"/>
        <v/>
      </c>
      <c r="S28" s="22"/>
      <c r="T28" s="22"/>
      <c r="U28" s="22"/>
      <c r="V28" s="22"/>
      <c r="W28" s="22"/>
      <c r="X28" s="22"/>
      <c r="Y28" s="22"/>
      <c r="Z28" s="23" t="str">
        <f t="shared" si="2"/>
        <v/>
      </c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9" ht="15" customHeight="1" x14ac:dyDescent="0.25">
      <c r="A29" s="21"/>
      <c r="B29" s="22"/>
      <c r="C29" s="22"/>
      <c r="D29" s="23"/>
      <c r="E29" s="23"/>
      <c r="F29" s="66" t="str">
        <f t="shared" si="0"/>
        <v/>
      </c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  <c r="R29" s="22" t="str">
        <f t="shared" si="1"/>
        <v/>
      </c>
      <c r="S29" s="22"/>
      <c r="T29" s="22"/>
      <c r="U29" s="22"/>
      <c r="V29" s="22"/>
      <c r="W29" s="22"/>
      <c r="X29" s="22"/>
      <c r="Y29" s="22"/>
      <c r="Z29" s="23" t="str">
        <f t="shared" si="2"/>
        <v/>
      </c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9" ht="15" customHeight="1" x14ac:dyDescent="0.25">
      <c r="A30" s="21"/>
      <c r="B30" s="22"/>
      <c r="C30" s="22"/>
      <c r="D30" s="23"/>
      <c r="E30" s="23"/>
      <c r="F30" s="66" t="str">
        <f t="shared" si="0"/>
        <v/>
      </c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8"/>
      <c r="R30" s="22" t="str">
        <f t="shared" si="1"/>
        <v/>
      </c>
      <c r="S30" s="22"/>
      <c r="T30" s="22"/>
      <c r="U30" s="22"/>
      <c r="V30" s="22"/>
      <c r="W30" s="22"/>
      <c r="X30" s="22"/>
      <c r="Y30" s="22"/>
      <c r="Z30" s="23" t="str">
        <f t="shared" si="2"/>
        <v/>
      </c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9" ht="15" customHeight="1" x14ac:dyDescent="0.25">
      <c r="A31" s="21"/>
      <c r="B31" s="22"/>
      <c r="C31" s="22"/>
      <c r="D31" s="23"/>
      <c r="E31" s="23"/>
      <c r="F31" s="66" t="str">
        <f t="shared" si="0"/>
        <v/>
      </c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8"/>
      <c r="R31" s="22" t="str">
        <f t="shared" si="1"/>
        <v/>
      </c>
      <c r="S31" s="22"/>
      <c r="T31" s="22"/>
      <c r="U31" s="22"/>
      <c r="V31" s="22"/>
      <c r="W31" s="22"/>
      <c r="X31" s="22"/>
      <c r="Y31" s="22"/>
      <c r="Z31" s="23" t="str">
        <f t="shared" si="2"/>
        <v/>
      </c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9" ht="15" customHeight="1" x14ac:dyDescent="0.25">
      <c r="A32" s="21"/>
      <c r="B32" s="22"/>
      <c r="C32" s="22"/>
      <c r="D32" s="23"/>
      <c r="E32" s="23"/>
      <c r="F32" s="66" t="str">
        <f t="shared" si="0"/>
        <v/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22" t="str">
        <f t="shared" si="1"/>
        <v/>
      </c>
      <c r="S32" s="22"/>
      <c r="T32" s="22"/>
      <c r="U32" s="22"/>
      <c r="V32" s="22"/>
      <c r="W32" s="22"/>
      <c r="X32" s="22"/>
      <c r="Y32" s="22"/>
      <c r="Z32" s="23" t="str">
        <f t="shared" si="2"/>
        <v/>
      </c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ht="15" customHeight="1" x14ac:dyDescent="0.25">
      <c r="A33" s="21"/>
      <c r="B33" s="22"/>
      <c r="C33" s="22"/>
      <c r="D33" s="23"/>
      <c r="E33" s="23"/>
      <c r="F33" s="66" t="str">
        <f t="shared" si="0"/>
        <v/>
      </c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8"/>
      <c r="R33" s="22" t="str">
        <f t="shared" si="1"/>
        <v/>
      </c>
      <c r="S33" s="22"/>
      <c r="T33" s="22"/>
      <c r="U33" s="22"/>
      <c r="V33" s="22"/>
      <c r="W33" s="22"/>
      <c r="X33" s="22"/>
      <c r="Y33" s="22"/>
      <c r="Z33" s="23" t="str">
        <f t="shared" si="2"/>
        <v/>
      </c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ht="15" customHeight="1" x14ac:dyDescent="0.25">
      <c r="A34" s="21"/>
      <c r="B34" s="22"/>
      <c r="C34" s="22"/>
      <c r="D34" s="23"/>
      <c r="E34" s="23"/>
      <c r="F34" s="66" t="str">
        <f t="shared" si="0"/>
        <v/>
      </c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8"/>
      <c r="R34" s="22" t="str">
        <f t="shared" si="1"/>
        <v/>
      </c>
      <c r="S34" s="22"/>
      <c r="T34" s="22"/>
      <c r="U34" s="22"/>
      <c r="V34" s="22"/>
      <c r="W34" s="22"/>
      <c r="X34" s="22"/>
      <c r="Y34" s="22"/>
      <c r="Z34" s="23" t="str">
        <f t="shared" si="2"/>
        <v/>
      </c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ht="15" customHeight="1" x14ac:dyDescent="0.25">
      <c r="A35" s="21"/>
      <c r="B35" s="22"/>
      <c r="C35" s="22"/>
      <c r="D35" s="23"/>
      <c r="E35" s="23"/>
      <c r="F35" s="66" t="str">
        <f t="shared" si="0"/>
        <v/>
      </c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8"/>
      <c r="R35" s="22" t="str">
        <f t="shared" si="1"/>
        <v/>
      </c>
      <c r="S35" s="22"/>
      <c r="T35" s="22"/>
      <c r="U35" s="22"/>
      <c r="V35" s="22"/>
      <c r="W35" s="22"/>
      <c r="X35" s="22"/>
      <c r="Y35" s="22"/>
      <c r="Z35" s="23" t="str">
        <f t="shared" si="2"/>
        <v/>
      </c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ht="15" customHeight="1" x14ac:dyDescent="0.25">
      <c r="A36" s="21"/>
      <c r="B36" s="22"/>
      <c r="C36" s="22"/>
      <c r="D36" s="23"/>
      <c r="E36" s="23"/>
      <c r="F36" s="66" t="str">
        <f t="shared" si="0"/>
        <v/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8"/>
      <c r="R36" s="22" t="str">
        <f t="shared" si="1"/>
        <v/>
      </c>
      <c r="S36" s="22"/>
      <c r="T36" s="22"/>
      <c r="U36" s="22"/>
      <c r="V36" s="22"/>
      <c r="W36" s="22"/>
      <c r="X36" s="22"/>
      <c r="Y36" s="22"/>
      <c r="Z36" s="23" t="str">
        <f t="shared" si="2"/>
        <v/>
      </c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ht="15" customHeight="1" x14ac:dyDescent="0.25">
      <c r="A37" s="21"/>
      <c r="B37" s="22"/>
      <c r="C37" s="22"/>
      <c r="D37" s="23"/>
      <c r="E37" s="23"/>
      <c r="F37" s="66" t="str">
        <f t="shared" si="0"/>
        <v/>
      </c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8"/>
      <c r="R37" s="22" t="str">
        <f t="shared" si="1"/>
        <v/>
      </c>
      <c r="S37" s="22"/>
      <c r="T37" s="22"/>
      <c r="U37" s="22"/>
      <c r="V37" s="22"/>
      <c r="W37" s="22"/>
      <c r="X37" s="22"/>
      <c r="Y37" s="22"/>
      <c r="Z37" s="23" t="str">
        <f t="shared" si="2"/>
        <v/>
      </c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ht="15" customHeight="1" x14ac:dyDescent="0.25">
      <c r="A38" s="21"/>
      <c r="B38" s="22"/>
      <c r="C38" s="22"/>
      <c r="D38" s="23"/>
      <c r="E38" s="23"/>
      <c r="F38" s="66" t="str">
        <f t="shared" si="0"/>
        <v/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8"/>
      <c r="R38" s="22" t="str">
        <f t="shared" si="1"/>
        <v/>
      </c>
      <c r="S38" s="22"/>
      <c r="T38" s="22"/>
      <c r="U38" s="22"/>
      <c r="V38" s="22"/>
      <c r="W38" s="22"/>
      <c r="X38" s="22"/>
      <c r="Y38" s="22"/>
      <c r="Z38" s="23" t="str">
        <f t="shared" si="2"/>
        <v/>
      </c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ht="15" customHeight="1" x14ac:dyDescent="0.25">
      <c r="A39" s="21"/>
      <c r="B39" s="22"/>
      <c r="C39" s="22"/>
      <c r="D39" s="23"/>
      <c r="E39" s="23"/>
      <c r="F39" s="66" t="str">
        <f t="shared" si="0"/>
        <v/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8"/>
      <c r="R39" s="22" t="str">
        <f t="shared" si="1"/>
        <v/>
      </c>
      <c r="S39" s="22"/>
      <c r="T39" s="22"/>
      <c r="U39" s="22"/>
      <c r="V39" s="22"/>
      <c r="W39" s="22"/>
      <c r="X39" s="22"/>
      <c r="Y39" s="22"/>
      <c r="Z39" s="23" t="str">
        <f t="shared" si="2"/>
        <v/>
      </c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ht="15" customHeight="1" x14ac:dyDescent="0.25">
      <c r="A40" s="21"/>
      <c r="B40" s="22"/>
      <c r="C40" s="22"/>
      <c r="D40" s="23"/>
      <c r="E40" s="23"/>
      <c r="F40" s="66" t="str">
        <f t="shared" si="0"/>
        <v/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8"/>
      <c r="R40" s="22" t="str">
        <f t="shared" si="1"/>
        <v/>
      </c>
      <c r="S40" s="22"/>
      <c r="T40" s="22"/>
      <c r="U40" s="22"/>
      <c r="V40" s="22"/>
      <c r="W40" s="22"/>
      <c r="X40" s="22"/>
      <c r="Y40" s="22"/>
      <c r="Z40" s="23" t="str">
        <f t="shared" si="2"/>
        <v/>
      </c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ht="15" customHeight="1" x14ac:dyDescent="0.25">
      <c r="A41" s="21"/>
      <c r="B41" s="22"/>
      <c r="C41" s="22"/>
      <c r="D41" s="23"/>
      <c r="E41" s="23"/>
      <c r="F41" s="21" t="str">
        <f t="shared" si="0"/>
        <v/>
      </c>
      <c r="G41" s="22"/>
      <c r="H41" s="22"/>
      <c r="I41" s="22"/>
      <c r="J41" s="22"/>
      <c r="K41" s="22"/>
      <c r="L41" s="22"/>
      <c r="M41" s="22"/>
      <c r="N41" s="22"/>
      <c r="O41" s="22"/>
      <c r="P41" s="23"/>
      <c r="Q41" s="23"/>
      <c r="R41" s="22" t="str">
        <f t="shared" si="1"/>
        <v/>
      </c>
      <c r="S41" s="22"/>
      <c r="T41" s="22"/>
      <c r="U41" s="22"/>
      <c r="V41" s="22"/>
      <c r="W41" s="22"/>
      <c r="X41" s="22"/>
      <c r="Y41" s="22"/>
      <c r="Z41" s="23" t="str">
        <f t="shared" si="2"/>
        <v/>
      </c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ht="15" customHeight="1" x14ac:dyDescent="0.25">
      <c r="A42" s="21"/>
      <c r="B42" s="22"/>
      <c r="C42" s="22"/>
      <c r="D42" s="23"/>
      <c r="E42" s="23"/>
      <c r="F42" s="21" t="str">
        <f t="shared" si="0"/>
        <v/>
      </c>
      <c r="G42" s="22"/>
      <c r="H42" s="22"/>
      <c r="I42" s="22"/>
      <c r="J42" s="22"/>
      <c r="K42" s="22"/>
      <c r="L42" s="22"/>
      <c r="M42" s="22"/>
      <c r="N42" s="22"/>
      <c r="O42" s="22"/>
      <c r="P42" s="23"/>
      <c r="Q42" s="23"/>
      <c r="R42" s="22" t="str">
        <f t="shared" si="1"/>
        <v/>
      </c>
      <c r="S42" s="22"/>
      <c r="T42" s="22"/>
      <c r="U42" s="22"/>
      <c r="V42" s="22"/>
      <c r="W42" s="22"/>
      <c r="X42" s="22"/>
      <c r="Y42" s="22"/>
      <c r="Z42" s="23" t="str">
        <f t="shared" si="2"/>
        <v/>
      </c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ht="15" customHeight="1" x14ac:dyDescent="0.25">
      <c r="A43" s="21"/>
      <c r="B43" s="22"/>
      <c r="C43" s="22"/>
      <c r="D43" s="23"/>
      <c r="E43" s="23"/>
      <c r="F43" s="21" t="str">
        <f t="shared" si="0"/>
        <v/>
      </c>
      <c r="G43" s="22"/>
      <c r="H43" s="22"/>
      <c r="I43" s="22"/>
      <c r="J43" s="22"/>
      <c r="K43" s="22"/>
      <c r="L43" s="22"/>
      <c r="M43" s="22"/>
      <c r="N43" s="22"/>
      <c r="O43" s="22"/>
      <c r="P43" s="23"/>
      <c r="Q43" s="23"/>
      <c r="R43" s="22" t="str">
        <f t="shared" si="1"/>
        <v/>
      </c>
      <c r="S43" s="22"/>
      <c r="T43" s="22"/>
      <c r="U43" s="22"/>
      <c r="V43" s="22"/>
      <c r="W43" s="22"/>
      <c r="X43" s="22"/>
      <c r="Y43" s="22"/>
      <c r="Z43" s="23" t="str">
        <f t="shared" si="2"/>
        <v/>
      </c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ht="15" customHeight="1" x14ac:dyDescent="0.25">
      <c r="A44" s="21"/>
      <c r="B44" s="22"/>
      <c r="C44" s="22"/>
      <c r="D44" s="23"/>
      <c r="E44" s="23"/>
      <c r="F44" s="21" t="str">
        <f t="shared" si="0"/>
        <v/>
      </c>
      <c r="G44" s="22"/>
      <c r="H44" s="22"/>
      <c r="I44" s="22"/>
      <c r="J44" s="22"/>
      <c r="K44" s="22"/>
      <c r="L44" s="22"/>
      <c r="M44" s="22"/>
      <c r="N44" s="22"/>
      <c r="O44" s="22"/>
      <c r="P44" s="23"/>
      <c r="Q44" s="23"/>
      <c r="R44" s="22" t="str">
        <f t="shared" si="1"/>
        <v/>
      </c>
      <c r="S44" s="22"/>
      <c r="T44" s="22"/>
      <c r="U44" s="22"/>
      <c r="V44" s="22"/>
      <c r="W44" s="22"/>
      <c r="X44" s="22"/>
      <c r="Y44" s="22"/>
      <c r="Z44" s="23" t="str">
        <f t="shared" si="2"/>
        <v/>
      </c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ht="15" customHeight="1" x14ac:dyDescent="0.25">
      <c r="A45" s="21"/>
      <c r="B45" s="22"/>
      <c r="C45" s="22"/>
      <c r="D45" s="23"/>
      <c r="E45" s="23"/>
      <c r="F45" s="21" t="str">
        <f t="shared" si="0"/>
        <v/>
      </c>
      <c r="G45" s="22"/>
      <c r="H45" s="22"/>
      <c r="I45" s="22"/>
      <c r="J45" s="22"/>
      <c r="K45" s="22"/>
      <c r="L45" s="22"/>
      <c r="M45" s="22"/>
      <c r="N45" s="22"/>
      <c r="O45" s="22"/>
      <c r="P45" s="23"/>
      <c r="Q45" s="23"/>
      <c r="R45" s="22" t="str">
        <f t="shared" si="1"/>
        <v/>
      </c>
      <c r="S45" s="22"/>
      <c r="T45" s="22"/>
      <c r="U45" s="22"/>
      <c r="V45" s="22"/>
      <c r="W45" s="22"/>
      <c r="X45" s="22"/>
      <c r="Y45" s="22"/>
      <c r="Z45" s="23" t="str">
        <f t="shared" si="2"/>
        <v/>
      </c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ht="15" customHeight="1" x14ac:dyDescent="0.25">
      <c r="A46" s="21"/>
      <c r="B46" s="22"/>
      <c r="C46" s="22"/>
      <c r="D46" s="23"/>
      <c r="E46" s="23"/>
      <c r="F46" s="21" t="str">
        <f t="shared" si="0"/>
        <v/>
      </c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3"/>
      <c r="R46" s="22" t="str">
        <f t="shared" si="1"/>
        <v/>
      </c>
      <c r="S46" s="22"/>
      <c r="T46" s="22"/>
      <c r="U46" s="22"/>
      <c r="V46" s="22"/>
      <c r="W46" s="22"/>
      <c r="X46" s="22"/>
      <c r="Y46" s="22"/>
      <c r="Z46" s="23" t="str">
        <f t="shared" si="2"/>
        <v/>
      </c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ht="15" customHeight="1" x14ac:dyDescent="0.25">
      <c r="A47" s="21"/>
      <c r="B47" s="22"/>
      <c r="C47" s="22"/>
      <c r="D47" s="23"/>
      <c r="E47" s="23"/>
      <c r="F47" s="21" t="str">
        <f t="shared" si="0"/>
        <v/>
      </c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23"/>
      <c r="R47" s="22" t="str">
        <f t="shared" si="1"/>
        <v/>
      </c>
      <c r="S47" s="22"/>
      <c r="T47" s="22"/>
      <c r="U47" s="22"/>
      <c r="V47" s="22"/>
      <c r="W47" s="22"/>
      <c r="X47" s="22"/>
      <c r="Y47" s="22"/>
      <c r="Z47" s="23" t="str">
        <f t="shared" si="2"/>
        <v/>
      </c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ht="15" customHeight="1" x14ac:dyDescent="0.25">
      <c r="A48" s="21"/>
      <c r="B48" s="22"/>
      <c r="C48" s="22"/>
      <c r="D48" s="23"/>
      <c r="E48" s="23"/>
      <c r="F48" s="21" t="str">
        <f t="shared" si="0"/>
        <v/>
      </c>
      <c r="G48" s="22"/>
      <c r="H48" s="22"/>
      <c r="I48" s="22"/>
      <c r="J48" s="22"/>
      <c r="K48" s="22"/>
      <c r="L48" s="22"/>
      <c r="M48" s="22"/>
      <c r="N48" s="22"/>
      <c r="O48" s="22"/>
      <c r="P48" s="23"/>
      <c r="Q48" s="23"/>
      <c r="R48" s="22" t="str">
        <f t="shared" si="1"/>
        <v/>
      </c>
      <c r="S48" s="22"/>
      <c r="T48" s="22"/>
      <c r="U48" s="22"/>
      <c r="V48" s="22"/>
      <c r="W48" s="22"/>
      <c r="X48" s="22"/>
      <c r="Y48" s="22"/>
      <c r="Z48" s="23" t="str">
        <f t="shared" si="2"/>
        <v/>
      </c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ht="15" customHeight="1" x14ac:dyDescent="0.25">
      <c r="A49" s="21"/>
      <c r="B49" s="22"/>
      <c r="C49" s="22"/>
      <c r="D49" s="23"/>
      <c r="E49" s="23"/>
      <c r="F49" s="21" t="str">
        <f t="shared" si="0"/>
        <v/>
      </c>
      <c r="G49" s="22"/>
      <c r="H49" s="22"/>
      <c r="I49" s="22"/>
      <c r="J49" s="22"/>
      <c r="K49" s="22"/>
      <c r="L49" s="22"/>
      <c r="M49" s="22"/>
      <c r="N49" s="22"/>
      <c r="O49" s="22"/>
      <c r="P49" s="23"/>
      <c r="Q49" s="23"/>
      <c r="R49" s="22" t="str">
        <f t="shared" si="1"/>
        <v/>
      </c>
      <c r="S49" s="22"/>
      <c r="T49" s="22"/>
      <c r="U49" s="22"/>
      <c r="V49" s="22"/>
      <c r="W49" s="22"/>
      <c r="X49" s="22"/>
      <c r="Y49" s="22"/>
      <c r="Z49" s="23" t="str">
        <f t="shared" si="2"/>
        <v/>
      </c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ht="15" customHeight="1" x14ac:dyDescent="0.25">
      <c r="A50" s="21"/>
      <c r="B50" s="22"/>
      <c r="C50" s="22"/>
      <c r="D50" s="23"/>
      <c r="E50" s="23"/>
      <c r="F50" s="21" t="str">
        <f t="shared" si="0"/>
        <v/>
      </c>
      <c r="G50" s="22"/>
      <c r="H50" s="22"/>
      <c r="I50" s="22"/>
      <c r="J50" s="22"/>
      <c r="K50" s="22"/>
      <c r="L50" s="22"/>
      <c r="M50" s="22"/>
      <c r="N50" s="22"/>
      <c r="O50" s="22"/>
      <c r="P50" s="23"/>
      <c r="Q50" s="23"/>
      <c r="R50" s="22" t="str">
        <f t="shared" si="1"/>
        <v/>
      </c>
      <c r="S50" s="22"/>
      <c r="T50" s="22"/>
      <c r="U50" s="22"/>
      <c r="V50" s="22"/>
      <c r="W50" s="22"/>
      <c r="X50" s="22"/>
      <c r="Y50" s="22"/>
      <c r="Z50" s="23" t="str">
        <f t="shared" si="2"/>
        <v/>
      </c>
      <c r="AA50" s="23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ht="15" customHeight="1" x14ac:dyDescent="0.25">
      <c r="A51" s="21"/>
      <c r="B51" s="22"/>
      <c r="C51" s="22"/>
      <c r="D51" s="23"/>
      <c r="E51" s="23"/>
      <c r="F51" s="21" t="str">
        <f t="shared" si="0"/>
        <v/>
      </c>
      <c r="G51" s="22"/>
      <c r="H51" s="22"/>
      <c r="I51" s="22"/>
      <c r="J51" s="22"/>
      <c r="K51" s="22"/>
      <c r="L51" s="22"/>
      <c r="M51" s="22"/>
      <c r="N51" s="22"/>
      <c r="O51" s="22"/>
      <c r="P51" s="23"/>
      <c r="Q51" s="23"/>
      <c r="R51" s="22" t="str">
        <f t="shared" si="1"/>
        <v/>
      </c>
      <c r="S51" s="22"/>
      <c r="T51" s="22"/>
      <c r="U51" s="22"/>
      <c r="V51" s="22"/>
      <c r="W51" s="22"/>
      <c r="X51" s="22"/>
      <c r="Y51" s="22"/>
      <c r="Z51" s="23" t="str">
        <f t="shared" si="2"/>
        <v/>
      </c>
      <c r="AA51" s="23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60"/>
    </row>
    <row r="53" spans="1:36" x14ac:dyDescent="0.25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4"/>
      <c r="AB53" s="4"/>
      <c r="AC53" s="4"/>
      <c r="AD53" s="4"/>
      <c r="AE53" s="4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4"/>
      <c r="AB54" s="4"/>
      <c r="AC54" s="4"/>
      <c r="AD54" s="4"/>
      <c r="AE54" s="4"/>
      <c r="AF54" s="1"/>
      <c r="AG54" s="1"/>
      <c r="AH54" s="1"/>
      <c r="AI54" s="1"/>
      <c r="AJ54" s="1"/>
    </row>
  </sheetData>
  <mergeCells count="235">
    <mergeCell ref="AA4:AE4"/>
    <mergeCell ref="AF4:AJ4"/>
    <mergeCell ref="AA5:AE5"/>
    <mergeCell ref="AF5:AJ5"/>
    <mergeCell ref="A6:AJ7"/>
    <mergeCell ref="A8:C8"/>
    <mergeCell ref="F8:Q8"/>
    <mergeCell ref="R8:Y8"/>
    <mergeCell ref="Z8:AJ8"/>
    <mergeCell ref="A1:E5"/>
    <mergeCell ref="F1:Z2"/>
    <mergeCell ref="AA1:AE1"/>
    <mergeCell ref="AF1:AJ1"/>
    <mergeCell ref="AA2:AE2"/>
    <mergeCell ref="AF2:AJ2"/>
    <mergeCell ref="F3:Z3"/>
    <mergeCell ref="AA3:AE3"/>
    <mergeCell ref="AF3:AJ3"/>
    <mergeCell ref="F4:Z5"/>
    <mergeCell ref="A9:C9"/>
    <mergeCell ref="D9:E9"/>
    <mergeCell ref="F9:Q9"/>
    <mergeCell ref="R9:Y9"/>
    <mergeCell ref="Z9:AJ9"/>
    <mergeCell ref="A10:C10"/>
    <mergeCell ref="D10:E10"/>
    <mergeCell ref="F10:Q10"/>
    <mergeCell ref="R10:Y10"/>
    <mergeCell ref="Z10:AJ10"/>
    <mergeCell ref="Z14:AJ14"/>
    <mergeCell ref="A15:C15"/>
    <mergeCell ref="D15:E15"/>
    <mergeCell ref="F15:Q15"/>
    <mergeCell ref="R15:Y15"/>
    <mergeCell ref="Z15:AJ15"/>
    <mergeCell ref="A11:C11"/>
    <mergeCell ref="D11:E11"/>
    <mergeCell ref="F11:Q11"/>
    <mergeCell ref="R11:Y11"/>
    <mergeCell ref="Z11:AJ11"/>
    <mergeCell ref="A12:C12"/>
    <mergeCell ref="D12:E12"/>
    <mergeCell ref="F12:Q12"/>
    <mergeCell ref="R12:Y12"/>
    <mergeCell ref="Z12:AJ12"/>
    <mergeCell ref="A13:C13"/>
    <mergeCell ref="D13:E13"/>
    <mergeCell ref="F13:Q13"/>
    <mergeCell ref="R13:Y13"/>
    <mergeCell ref="Z13:AJ13"/>
    <mergeCell ref="A14:C14"/>
    <mergeCell ref="D14:E14"/>
    <mergeCell ref="F14:Q14"/>
    <mergeCell ref="A23:C23"/>
    <mergeCell ref="D23:E23"/>
    <mergeCell ref="F23:Q23"/>
    <mergeCell ref="R23:Y23"/>
    <mergeCell ref="Z23:AJ23"/>
    <mergeCell ref="A16:C16"/>
    <mergeCell ref="D16:E16"/>
    <mergeCell ref="F16:Q16"/>
    <mergeCell ref="R16:Y16"/>
    <mergeCell ref="Z16:AJ16"/>
    <mergeCell ref="A22:C22"/>
    <mergeCell ref="D22:E22"/>
    <mergeCell ref="F22:Q22"/>
    <mergeCell ref="R22:Y22"/>
    <mergeCell ref="Z22:AJ22"/>
    <mergeCell ref="R20:Y20"/>
    <mergeCell ref="Z20:AJ20"/>
    <mergeCell ref="A21:C21"/>
    <mergeCell ref="D21:E21"/>
    <mergeCell ref="F21:Q21"/>
    <mergeCell ref="R21:Y21"/>
    <mergeCell ref="Z21:AJ21"/>
    <mergeCell ref="R14:Y14"/>
    <mergeCell ref="A17:C17"/>
    <mergeCell ref="D17:E17"/>
    <mergeCell ref="F17:Q17"/>
    <mergeCell ref="R17:Y17"/>
    <mergeCell ref="Z17:AJ17"/>
    <mergeCell ref="A24:C24"/>
    <mergeCell ref="D24:E24"/>
    <mergeCell ref="F24:Q24"/>
    <mergeCell ref="R24:Y24"/>
    <mergeCell ref="Z24:AJ24"/>
    <mergeCell ref="A18:C18"/>
    <mergeCell ref="D18:E18"/>
    <mergeCell ref="F18:Q18"/>
    <mergeCell ref="R18:Y18"/>
    <mergeCell ref="Z18:AJ18"/>
    <mergeCell ref="A19:C19"/>
    <mergeCell ref="D19:E19"/>
    <mergeCell ref="F19:Q19"/>
    <mergeCell ref="R19:Y19"/>
    <mergeCell ref="Z19:AJ19"/>
    <mergeCell ref="A20:C20"/>
    <mergeCell ref="D20:E20"/>
    <mergeCell ref="F20:Q20"/>
    <mergeCell ref="A25:C25"/>
    <mergeCell ref="D25:E25"/>
    <mergeCell ref="F25:Q25"/>
    <mergeCell ref="R25:Y25"/>
    <mergeCell ref="Z25:AJ25"/>
    <mergeCell ref="A26:C26"/>
    <mergeCell ref="D26:E26"/>
    <mergeCell ref="F26:Q26"/>
    <mergeCell ref="R26:Y26"/>
    <mergeCell ref="Z26:AJ26"/>
    <mergeCell ref="A27:C27"/>
    <mergeCell ref="D27:E27"/>
    <mergeCell ref="F27:Q27"/>
    <mergeCell ref="R27:Y27"/>
    <mergeCell ref="Z27:AJ27"/>
    <mergeCell ref="A28:C28"/>
    <mergeCell ref="D28:E28"/>
    <mergeCell ref="F28:Q28"/>
    <mergeCell ref="R28:Y28"/>
    <mergeCell ref="Z28:AJ28"/>
    <mergeCell ref="A29:C29"/>
    <mergeCell ref="D29:E29"/>
    <mergeCell ref="F29:Q29"/>
    <mergeCell ref="R29:Y29"/>
    <mergeCell ref="Z29:AJ29"/>
    <mergeCell ref="A30:C30"/>
    <mergeCell ref="D30:E30"/>
    <mergeCell ref="F30:Q30"/>
    <mergeCell ref="R30:Y30"/>
    <mergeCell ref="Z30:AJ30"/>
    <mergeCell ref="A31:C31"/>
    <mergeCell ref="D31:E31"/>
    <mergeCell ref="F31:Q31"/>
    <mergeCell ref="R31:Y31"/>
    <mergeCell ref="Z31:AJ31"/>
    <mergeCell ref="A32:C32"/>
    <mergeCell ref="D32:E32"/>
    <mergeCell ref="F32:Q32"/>
    <mergeCell ref="R32:Y32"/>
    <mergeCell ref="Z32:AJ32"/>
    <mergeCell ref="A33:C33"/>
    <mergeCell ref="D33:E33"/>
    <mergeCell ref="F33:Q33"/>
    <mergeCell ref="R33:Y33"/>
    <mergeCell ref="Z33:AJ33"/>
    <mergeCell ref="A34:C34"/>
    <mergeCell ref="D34:E34"/>
    <mergeCell ref="F34:Q34"/>
    <mergeCell ref="R34:Y34"/>
    <mergeCell ref="Z34:AJ34"/>
    <mergeCell ref="A35:C35"/>
    <mergeCell ref="D35:E35"/>
    <mergeCell ref="F35:Q35"/>
    <mergeCell ref="R35:Y35"/>
    <mergeCell ref="Z35:AJ35"/>
    <mergeCell ref="A36:C36"/>
    <mergeCell ref="D36:E36"/>
    <mergeCell ref="F36:Q36"/>
    <mergeCell ref="R36:Y36"/>
    <mergeCell ref="Z36:AJ36"/>
    <mergeCell ref="A37:C37"/>
    <mergeCell ref="D37:E37"/>
    <mergeCell ref="F37:Q37"/>
    <mergeCell ref="R37:Y37"/>
    <mergeCell ref="Z37:AJ37"/>
    <mergeCell ref="A38:C38"/>
    <mergeCell ref="D38:E38"/>
    <mergeCell ref="F38:Q38"/>
    <mergeCell ref="R38:Y38"/>
    <mergeCell ref="Z38:AJ38"/>
    <mergeCell ref="A39:C39"/>
    <mergeCell ref="D39:E39"/>
    <mergeCell ref="F39:Q39"/>
    <mergeCell ref="R39:Y39"/>
    <mergeCell ref="Z39:AJ39"/>
    <mergeCell ref="A40:C40"/>
    <mergeCell ref="D40:E40"/>
    <mergeCell ref="F40:Q40"/>
    <mergeCell ref="R40:Y40"/>
    <mergeCell ref="Z40:AJ40"/>
    <mergeCell ref="A41:C41"/>
    <mergeCell ref="D41:E41"/>
    <mergeCell ref="F41:Q41"/>
    <mergeCell ref="R41:Y41"/>
    <mergeCell ref="Z41:AJ41"/>
    <mergeCell ref="A42:C42"/>
    <mergeCell ref="D42:E42"/>
    <mergeCell ref="F42:Q42"/>
    <mergeCell ref="R42:Y42"/>
    <mergeCell ref="Z42:AJ42"/>
    <mergeCell ref="A43:C43"/>
    <mergeCell ref="D43:E43"/>
    <mergeCell ref="F43:Q43"/>
    <mergeCell ref="R43:Y43"/>
    <mergeCell ref="Z43:AJ43"/>
    <mergeCell ref="A44:C44"/>
    <mergeCell ref="D44:E44"/>
    <mergeCell ref="F44:Q44"/>
    <mergeCell ref="R44:Y44"/>
    <mergeCell ref="Z44:AJ44"/>
    <mergeCell ref="A45:C45"/>
    <mergeCell ref="D45:E45"/>
    <mergeCell ref="F45:Q45"/>
    <mergeCell ref="R45:Y45"/>
    <mergeCell ref="Z45:AJ45"/>
    <mergeCell ref="A46:C46"/>
    <mergeCell ref="D46:E46"/>
    <mergeCell ref="F46:Q46"/>
    <mergeCell ref="R46:Y46"/>
    <mergeCell ref="Z46:AJ46"/>
    <mergeCell ref="A47:C47"/>
    <mergeCell ref="D47:E47"/>
    <mergeCell ref="F47:Q47"/>
    <mergeCell ref="R47:Y47"/>
    <mergeCell ref="Z47:AJ47"/>
    <mergeCell ref="A48:C48"/>
    <mergeCell ref="D48:E48"/>
    <mergeCell ref="F48:Q48"/>
    <mergeCell ref="R48:Y48"/>
    <mergeCell ref="Z48:AJ48"/>
    <mergeCell ref="A51:C51"/>
    <mergeCell ref="D51:E51"/>
    <mergeCell ref="F51:Q51"/>
    <mergeCell ref="R51:Y51"/>
    <mergeCell ref="Z51:AJ51"/>
    <mergeCell ref="A52:AJ52"/>
    <mergeCell ref="A49:C49"/>
    <mergeCell ref="D49:E49"/>
    <mergeCell ref="F49:Q49"/>
    <mergeCell ref="R49:Y49"/>
    <mergeCell ref="Z49:AJ49"/>
    <mergeCell ref="A50:C50"/>
    <mergeCell ref="D50:E50"/>
    <mergeCell ref="F50:Q50"/>
    <mergeCell ref="R50:Y50"/>
    <mergeCell ref="Z50:AJ50"/>
  </mergeCells>
  <pageMargins left="0.70866141732283472" right="0.70866141732283472" top="0.74803149606299213" bottom="0.74803149606299213" header="0.31496062992125984" footer="0.31496062992125984"/>
  <pageSetup scale="90" orientation="portrait" r:id="rId1"/>
  <headerFooter>
    <oddFooter>&amp;LImpreso el día &amp;D a las &amp;T&amp;CPágina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Hoja1</vt:lpstr>
      <vt:lpstr>Hoja2</vt:lpstr>
      <vt:lpstr>ListaInterfaz</vt:lpstr>
      <vt:lpstr>Requisición_00_CCTALK</vt:lpstr>
      <vt:lpstr>ListaInterfaz!Área_de_impresión</vt:lpstr>
      <vt:lpstr>Requisición_00_CCTALK!Área_de_impresión</vt:lpstr>
      <vt:lpstr>ListaDePartes</vt:lpstr>
      <vt:lpstr>ListaInterfaz!Títulos_a_imprimir</vt:lpstr>
      <vt:lpstr>Requisición_00_CCTALK!Títulos_a_imprimir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cp:lastPrinted>2019-08-09T21:20:07Z</cp:lastPrinted>
  <dcterms:created xsi:type="dcterms:W3CDTF">2019-05-17T17:27:51Z</dcterms:created>
  <dcterms:modified xsi:type="dcterms:W3CDTF">2019-08-09T21:20:57Z</dcterms:modified>
</cp:coreProperties>
</file>