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PRACTICAS\EAGLE\Cajero_01\"/>
    </mc:Choice>
  </mc:AlternateContent>
  <bookViews>
    <workbookView xWindow="0" yWindow="0" windowWidth="15345" windowHeight="4665" activeTab="1"/>
  </bookViews>
  <sheets>
    <sheet name="Hoja1" sheetId="7" r:id="rId1"/>
    <sheet name="ListaInterfaz" sheetId="4" r:id="rId2"/>
    <sheet name="Resumen de ListaInterfaz" sheetId="11" r:id="rId3"/>
    <sheet name="Requisición_00_CCTALK" sheetId="9" r:id="rId4"/>
  </sheets>
  <definedNames>
    <definedName name="_xlnm.Print_Area" localSheetId="1">ListaInterfaz!$A$1:$AK$92</definedName>
    <definedName name="_xlnm.Print_Area" localSheetId="3">Requisición_00_CCTALK!$A$1:$AJ$52</definedName>
    <definedName name="ListaDePartes">Hoja1!$A$3:$E$86</definedName>
    <definedName name="_xlnm.Print_Titles" localSheetId="1">ListaInterfaz!$1:$8</definedName>
    <definedName name="_xlnm.Print_Titles" localSheetId="3">Requisición_00_CCTALK!$1:$8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8" i="4" l="1"/>
  <c r="V87" i="4"/>
  <c r="V86" i="4"/>
  <c r="V85" i="4"/>
  <c r="V84" i="4"/>
  <c r="V83" i="4"/>
  <c r="V82" i="4"/>
  <c r="V81" i="4"/>
  <c r="V80" i="4"/>
  <c r="V79" i="4"/>
  <c r="AU88" i="4"/>
  <c r="AT88" i="4"/>
  <c r="AB88" i="4"/>
  <c r="AY88" i="4" s="1"/>
  <c r="F88" i="4"/>
  <c r="AV88" i="4" s="1"/>
  <c r="AU87" i="4"/>
  <c r="AT87" i="4"/>
  <c r="AB87" i="4"/>
  <c r="AY87" i="4" s="1"/>
  <c r="F87" i="4"/>
  <c r="AV87" i="4" s="1"/>
  <c r="AU76" i="4"/>
  <c r="AT76" i="4"/>
  <c r="AB76" i="4"/>
  <c r="V76" i="4"/>
  <c r="F76" i="4"/>
  <c r="AV76" i="4" s="1"/>
  <c r="AU75" i="4"/>
  <c r="AT75" i="4"/>
  <c r="AB75" i="4"/>
  <c r="AY75" i="4" s="1"/>
  <c r="V75" i="4"/>
  <c r="F75" i="4"/>
  <c r="AV75" i="4" s="1"/>
  <c r="AU74" i="4"/>
  <c r="AT74" i="4"/>
  <c r="AB74" i="4"/>
  <c r="AY74" i="4" s="1"/>
  <c r="V74" i="4"/>
  <c r="F74" i="4"/>
  <c r="AV74" i="4" s="1"/>
  <c r="AU72" i="4"/>
  <c r="AT72" i="4"/>
  <c r="AB72" i="4"/>
  <c r="AY72" i="4" s="1"/>
  <c r="V72" i="4"/>
  <c r="F72" i="4"/>
  <c r="AV72" i="4" s="1"/>
  <c r="AU71" i="4"/>
  <c r="AT71" i="4"/>
  <c r="AB71" i="4"/>
  <c r="AY71" i="4" s="1"/>
  <c r="V71" i="4"/>
  <c r="F71" i="4"/>
  <c r="AV71" i="4" s="1"/>
  <c r="AU69" i="4"/>
  <c r="AT69" i="4"/>
  <c r="AB69" i="4"/>
  <c r="AY69" i="4" s="1"/>
  <c r="V69" i="4"/>
  <c r="F69" i="4"/>
  <c r="AV69" i="4" s="1"/>
  <c r="AU68" i="4"/>
  <c r="AT68" i="4"/>
  <c r="AB68" i="4"/>
  <c r="AY68" i="4" s="1"/>
  <c r="V68" i="4"/>
  <c r="F68" i="4"/>
  <c r="AV68" i="4" s="1"/>
  <c r="AB10" i="4"/>
  <c r="AB11" i="4"/>
  <c r="AB12" i="4"/>
  <c r="AB13" i="4"/>
  <c r="AB14" i="4"/>
  <c r="AB15" i="4"/>
  <c r="AB16" i="4"/>
  <c r="AB17" i="4"/>
  <c r="AZ17" i="4" s="1"/>
  <c r="AB18" i="4"/>
  <c r="AB19" i="4"/>
  <c r="AB20" i="4"/>
  <c r="AB21" i="4"/>
  <c r="AB22" i="4"/>
  <c r="AZ22" i="4" s="1"/>
  <c r="AB23" i="4"/>
  <c r="AZ23" i="4" s="1"/>
  <c r="AB24" i="4"/>
  <c r="AZ24" i="4" s="1"/>
  <c r="AB25" i="4"/>
  <c r="AZ25" i="4" s="1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Y50" i="4" s="1"/>
  <c r="AB51" i="4"/>
  <c r="AY51" i="4" s="1"/>
  <c r="AB52" i="4"/>
  <c r="AY52" i="4" s="1"/>
  <c r="AB53" i="4"/>
  <c r="AY53" i="4" s="1"/>
  <c r="AB54" i="4"/>
  <c r="AY54" i="4" s="1"/>
  <c r="AB55" i="4"/>
  <c r="AY55" i="4" s="1"/>
  <c r="AB56" i="4"/>
  <c r="AY56" i="4" s="1"/>
  <c r="AB57" i="4"/>
  <c r="AY57" i="4" s="1"/>
  <c r="AB58" i="4"/>
  <c r="AY58" i="4" s="1"/>
  <c r="AB59" i="4"/>
  <c r="AY59" i="4" s="1"/>
  <c r="AB60" i="4"/>
  <c r="AY60" i="4" s="1"/>
  <c r="AB61" i="4"/>
  <c r="AY61" i="4" s="1"/>
  <c r="AB62" i="4"/>
  <c r="AY62" i="4" s="1"/>
  <c r="AB63" i="4"/>
  <c r="AB64" i="4"/>
  <c r="AB65" i="4"/>
  <c r="AB66" i="4"/>
  <c r="AB67" i="4"/>
  <c r="AB70" i="4"/>
  <c r="AB73" i="4"/>
  <c r="AB9" i="4"/>
  <c r="AU62" i="4"/>
  <c r="AT62" i="4"/>
  <c r="V62" i="4"/>
  <c r="F62" i="4"/>
  <c r="AV62" i="4" s="1"/>
  <c r="AU61" i="4"/>
  <c r="AT61" i="4"/>
  <c r="V61" i="4"/>
  <c r="F61" i="4"/>
  <c r="AV61" i="4" s="1"/>
  <c r="AU60" i="4"/>
  <c r="AT60" i="4"/>
  <c r="V60" i="4"/>
  <c r="F60" i="4"/>
  <c r="AV60" i="4" s="1"/>
  <c r="AU59" i="4"/>
  <c r="AT59" i="4"/>
  <c r="V59" i="4"/>
  <c r="F59" i="4"/>
  <c r="AV59" i="4" s="1"/>
  <c r="AU58" i="4"/>
  <c r="AT58" i="4"/>
  <c r="V58" i="4"/>
  <c r="F58" i="4"/>
  <c r="AV58" i="4" s="1"/>
  <c r="AU57" i="4"/>
  <c r="AT57" i="4"/>
  <c r="V57" i="4"/>
  <c r="F57" i="4"/>
  <c r="AV57" i="4" s="1"/>
  <c r="AU56" i="4"/>
  <c r="AT56" i="4"/>
  <c r="V56" i="4"/>
  <c r="F56" i="4"/>
  <c r="AV56" i="4" s="1"/>
  <c r="AU55" i="4"/>
  <c r="AT55" i="4"/>
  <c r="V55" i="4"/>
  <c r="F55" i="4"/>
  <c r="AV55" i="4" s="1"/>
  <c r="AU54" i="4"/>
  <c r="AT54" i="4"/>
  <c r="V54" i="4"/>
  <c r="F54" i="4"/>
  <c r="AV54" i="4" s="1"/>
  <c r="AU53" i="4"/>
  <c r="AT53" i="4"/>
  <c r="V53" i="4"/>
  <c r="F53" i="4"/>
  <c r="AV53" i="4" s="1"/>
  <c r="AU52" i="4"/>
  <c r="AT52" i="4"/>
  <c r="V52" i="4"/>
  <c r="F52" i="4"/>
  <c r="AV52" i="4" s="1"/>
  <c r="AU51" i="4"/>
  <c r="AT51" i="4"/>
  <c r="V51" i="4"/>
  <c r="F51" i="4"/>
  <c r="AV51" i="4" s="1"/>
  <c r="AU50" i="4"/>
  <c r="AT50" i="4"/>
  <c r="V50" i="4"/>
  <c r="F50" i="4"/>
  <c r="AV50" i="4" s="1"/>
  <c r="AU25" i="4"/>
  <c r="AT25" i="4"/>
  <c r="V25" i="4"/>
  <c r="F25" i="4"/>
  <c r="AV25" i="4" s="1"/>
  <c r="AU24" i="4"/>
  <c r="AT24" i="4"/>
  <c r="V24" i="4"/>
  <c r="F24" i="4"/>
  <c r="AV24" i="4" s="1"/>
  <c r="AU23" i="4"/>
  <c r="AT23" i="4"/>
  <c r="V23" i="4"/>
  <c r="F23" i="4"/>
  <c r="AV23" i="4" s="1"/>
  <c r="AU22" i="4"/>
  <c r="AT22" i="4"/>
  <c r="V22" i="4"/>
  <c r="F22" i="4"/>
  <c r="AV22" i="4" s="1"/>
  <c r="AU17" i="4"/>
  <c r="AT17" i="4"/>
  <c r="V17" i="4"/>
  <c r="F17" i="4"/>
  <c r="AV17" i="4" s="1"/>
  <c r="V13" i="4"/>
  <c r="V14" i="4"/>
  <c r="V15" i="4"/>
  <c r="V16" i="4"/>
  <c r="V18" i="4"/>
  <c r="V19" i="4"/>
  <c r="V20" i="4"/>
  <c r="V21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63" i="4"/>
  <c r="V64" i="4"/>
  <c r="V65" i="4"/>
  <c r="V66" i="4"/>
  <c r="V67" i="4"/>
  <c r="V70" i="4"/>
  <c r="V73" i="4"/>
  <c r="V9" i="4"/>
  <c r="V10" i="4"/>
  <c r="V11" i="4"/>
  <c r="V12" i="4"/>
  <c r="AW88" i="4" l="1"/>
  <c r="AW76" i="4"/>
  <c r="AW60" i="4"/>
  <c r="AW87" i="4"/>
  <c r="AY76" i="4"/>
  <c r="AW75" i="4"/>
  <c r="AW74" i="4"/>
  <c r="AW71" i="4"/>
  <c r="AW72" i="4"/>
  <c r="AW68" i="4"/>
  <c r="AW69" i="4"/>
  <c r="AW54" i="4"/>
  <c r="AW51" i="4"/>
  <c r="AW57" i="4"/>
  <c r="AW55" i="4"/>
  <c r="AW58" i="4"/>
  <c r="AW61" i="4"/>
  <c r="AW56" i="4"/>
  <c r="AW59" i="4"/>
  <c r="AW62" i="4"/>
  <c r="AW52" i="4"/>
  <c r="AW53" i="4"/>
  <c r="AW50" i="4"/>
  <c r="AY25" i="4"/>
  <c r="AW25" i="4"/>
  <c r="AW24" i="4"/>
  <c r="AW23" i="4"/>
  <c r="AY23" i="4"/>
  <c r="AY22" i="4"/>
  <c r="AY24" i="4"/>
  <c r="AW22" i="4"/>
  <c r="AW17" i="4"/>
  <c r="AY17" i="4"/>
  <c r="AW77" i="4"/>
  <c r="AY77" i="4"/>
  <c r="AY9" i="4"/>
  <c r="AT10" i="4"/>
  <c r="AU10" i="4"/>
  <c r="AT11" i="4"/>
  <c r="AU11" i="4"/>
  <c r="AT12" i="4"/>
  <c r="AU12" i="4"/>
  <c r="AT13" i="4"/>
  <c r="AU13" i="4"/>
  <c r="AT14" i="4"/>
  <c r="AU14" i="4"/>
  <c r="AT15" i="4"/>
  <c r="AU15" i="4"/>
  <c r="AT16" i="4"/>
  <c r="AU16" i="4"/>
  <c r="AT18" i="4"/>
  <c r="AU18" i="4"/>
  <c r="AT19" i="4"/>
  <c r="AU19" i="4"/>
  <c r="AT20" i="4"/>
  <c r="AU20" i="4"/>
  <c r="AT21" i="4"/>
  <c r="AU21" i="4"/>
  <c r="AT26" i="4"/>
  <c r="AU26" i="4"/>
  <c r="AT27" i="4"/>
  <c r="AU27" i="4"/>
  <c r="AT28" i="4"/>
  <c r="AU28" i="4"/>
  <c r="AT29" i="4"/>
  <c r="AU29" i="4"/>
  <c r="AT30" i="4"/>
  <c r="AU30" i="4"/>
  <c r="AT31" i="4"/>
  <c r="AU31" i="4"/>
  <c r="AT32" i="4"/>
  <c r="AU32" i="4"/>
  <c r="AT33" i="4"/>
  <c r="AU33" i="4"/>
  <c r="AT34" i="4"/>
  <c r="AU34" i="4"/>
  <c r="AT35" i="4"/>
  <c r="AU35" i="4"/>
  <c r="AT36" i="4"/>
  <c r="AU36" i="4"/>
  <c r="AT37" i="4"/>
  <c r="AU37" i="4"/>
  <c r="AT38" i="4"/>
  <c r="AU38" i="4"/>
  <c r="AT39" i="4"/>
  <c r="AU39" i="4"/>
  <c r="AT40" i="4"/>
  <c r="AU40" i="4"/>
  <c r="AT41" i="4"/>
  <c r="AU41" i="4"/>
  <c r="AT42" i="4"/>
  <c r="AU42" i="4"/>
  <c r="AT43" i="4"/>
  <c r="AU43" i="4"/>
  <c r="AT44" i="4"/>
  <c r="AU44" i="4"/>
  <c r="AT45" i="4"/>
  <c r="AU45" i="4"/>
  <c r="AT46" i="4"/>
  <c r="AU46" i="4"/>
  <c r="AT47" i="4"/>
  <c r="AU47" i="4"/>
  <c r="AT48" i="4"/>
  <c r="AU48" i="4"/>
  <c r="AT49" i="4"/>
  <c r="AU49" i="4"/>
  <c r="AT63" i="4"/>
  <c r="AU63" i="4"/>
  <c r="AT64" i="4"/>
  <c r="AU64" i="4"/>
  <c r="AT65" i="4"/>
  <c r="AU65" i="4"/>
  <c r="AT66" i="4"/>
  <c r="AU66" i="4"/>
  <c r="AT67" i="4"/>
  <c r="AU67" i="4"/>
  <c r="AT70" i="4"/>
  <c r="AU70" i="4"/>
  <c r="AT73" i="4"/>
  <c r="AU73" i="4"/>
  <c r="AT77" i="4"/>
  <c r="AU77" i="4"/>
  <c r="AV77" i="4"/>
  <c r="AT78" i="4"/>
  <c r="AU78" i="4"/>
  <c r="AV78" i="4"/>
  <c r="AT79" i="4"/>
  <c r="AU79" i="4"/>
  <c r="AT80" i="4"/>
  <c r="AU80" i="4"/>
  <c r="AT81" i="4"/>
  <c r="AU81" i="4"/>
  <c r="AT82" i="4"/>
  <c r="AU82" i="4"/>
  <c r="AT84" i="4"/>
  <c r="AU84" i="4"/>
  <c r="AT85" i="4"/>
  <c r="AU85" i="4"/>
  <c r="AT86" i="4"/>
  <c r="AU86" i="4"/>
  <c r="AT83" i="4"/>
  <c r="AU83" i="4"/>
  <c r="AT8" i="4"/>
  <c r="AU8" i="4"/>
  <c r="AV8" i="4"/>
  <c r="AW8" i="4"/>
  <c r="AU9" i="4"/>
  <c r="AT9" i="4"/>
  <c r="AU4" i="4" l="1"/>
  <c r="AZ9" i="4"/>
  <c r="F73" i="4"/>
  <c r="AV73" i="4" s="1"/>
  <c r="AB83" i="4"/>
  <c r="AB86" i="4"/>
  <c r="AB85" i="4"/>
  <c r="AB84" i="4"/>
  <c r="AB82" i="4"/>
  <c r="AB81" i="4"/>
  <c r="AB80" i="4"/>
  <c r="AB79" i="4"/>
  <c r="AB78" i="4"/>
  <c r="F49" i="4"/>
  <c r="AV49" i="4" s="1"/>
  <c r="F67" i="4"/>
  <c r="AV67" i="4" s="1"/>
  <c r="AZ19" i="4" l="1"/>
  <c r="AY19" i="4"/>
  <c r="AY82" i="4"/>
  <c r="AY70" i="4"/>
  <c r="AY43" i="4"/>
  <c r="AY16" i="4"/>
  <c r="AZ16" i="4"/>
  <c r="AY84" i="4"/>
  <c r="AY46" i="4"/>
  <c r="AY44" i="4"/>
  <c r="AZ18" i="4"/>
  <c r="AY18" i="4"/>
  <c r="AW67" i="4"/>
  <c r="AY67" i="4"/>
  <c r="AY42" i="4"/>
  <c r="AZ32" i="4"/>
  <c r="AY32" i="4"/>
  <c r="AZ15" i="4"/>
  <c r="AY15" i="4"/>
  <c r="AY85" i="4"/>
  <c r="AY81" i="4"/>
  <c r="AY66" i="4"/>
  <c r="AY41" i="4"/>
  <c r="AY31" i="4"/>
  <c r="AZ31" i="4"/>
  <c r="AZ14" i="4"/>
  <c r="AY14" i="4"/>
  <c r="AY86" i="4"/>
  <c r="AY40" i="4"/>
  <c r="AY64" i="4"/>
  <c r="AZ12" i="4"/>
  <c r="AY12" i="4"/>
  <c r="AY45" i="4"/>
  <c r="AY39" i="4"/>
  <c r="AY38" i="4"/>
  <c r="AY28" i="4"/>
  <c r="AZ28" i="4"/>
  <c r="AY33" i="4"/>
  <c r="AZ30" i="4"/>
  <c r="AY30" i="4"/>
  <c r="AZ13" i="4"/>
  <c r="AY13" i="4"/>
  <c r="AY63" i="4"/>
  <c r="AW73" i="4"/>
  <c r="AY73" i="4"/>
  <c r="AY65" i="4"/>
  <c r="AY83" i="4"/>
  <c r="AZ29" i="4"/>
  <c r="AY29" i="4"/>
  <c r="AY49" i="4"/>
  <c r="AW49" i="4"/>
  <c r="AY37" i="4"/>
  <c r="AY27" i="4"/>
  <c r="AZ27" i="4"/>
  <c r="AY48" i="4"/>
  <c r="AY36" i="4"/>
  <c r="AZ26" i="4"/>
  <c r="AY26" i="4"/>
  <c r="AY78" i="4"/>
  <c r="AW78" i="4"/>
  <c r="AY47" i="4"/>
  <c r="AY35" i="4"/>
  <c r="AY21" i="4"/>
  <c r="AZ21" i="4"/>
  <c r="AY79" i="4"/>
  <c r="AY34" i="4"/>
  <c r="AY20" i="4"/>
  <c r="AZ20" i="4"/>
  <c r="AY80" i="4"/>
  <c r="AY11" i="4"/>
  <c r="AZ11" i="4"/>
  <c r="AZ10" i="4"/>
  <c r="AY10" i="4"/>
  <c r="Z11" i="9"/>
  <c r="Z12" i="9"/>
  <c r="Z14" i="9"/>
  <c r="Z15" i="9"/>
  <c r="Z16" i="9"/>
  <c r="Z22" i="9"/>
  <c r="Z13" i="9"/>
  <c r="Z23" i="9"/>
  <c r="Z17" i="9"/>
  <c r="Z24" i="9"/>
  <c r="Z18" i="9"/>
  <c r="Z19" i="9"/>
  <c r="Z20" i="9"/>
  <c r="Z21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9" i="9"/>
  <c r="Z10" i="9"/>
  <c r="R51" i="9" l="1"/>
  <c r="F51" i="9"/>
  <c r="R50" i="9"/>
  <c r="F50" i="9"/>
  <c r="R49" i="9"/>
  <c r="F49" i="9"/>
  <c r="R48" i="9"/>
  <c r="F48" i="9"/>
  <c r="R47" i="9"/>
  <c r="F47" i="9"/>
  <c r="R46" i="9"/>
  <c r="F46" i="9"/>
  <c r="R45" i="9"/>
  <c r="F45" i="9"/>
  <c r="R44" i="9"/>
  <c r="F44" i="9"/>
  <c r="R43" i="9"/>
  <c r="F43" i="9"/>
  <c r="R42" i="9"/>
  <c r="F42" i="9"/>
  <c r="R41" i="9"/>
  <c r="F41" i="9"/>
  <c r="R40" i="9"/>
  <c r="F40" i="9"/>
  <c r="R39" i="9"/>
  <c r="F39" i="9"/>
  <c r="R38" i="9"/>
  <c r="F38" i="9"/>
  <c r="R37" i="9"/>
  <c r="F37" i="9"/>
  <c r="R36" i="9"/>
  <c r="F36" i="9"/>
  <c r="R35" i="9"/>
  <c r="F35" i="9"/>
  <c r="R34" i="9"/>
  <c r="F34" i="9"/>
  <c r="R33" i="9"/>
  <c r="F33" i="9"/>
  <c r="R32" i="9"/>
  <c r="F32" i="9"/>
  <c r="R31" i="9"/>
  <c r="F31" i="9"/>
  <c r="R30" i="9"/>
  <c r="F30" i="9"/>
  <c r="R29" i="9"/>
  <c r="F29" i="9"/>
  <c r="R28" i="9"/>
  <c r="F28" i="9"/>
  <c r="R27" i="9"/>
  <c r="F27" i="9"/>
  <c r="R26" i="9"/>
  <c r="F26" i="9"/>
  <c r="R25" i="9"/>
  <c r="F25" i="9"/>
  <c r="R21" i="9"/>
  <c r="F21" i="9"/>
  <c r="R20" i="9"/>
  <c r="F20" i="9"/>
  <c r="R19" i="9"/>
  <c r="F19" i="9"/>
  <c r="R18" i="9"/>
  <c r="F18" i="9"/>
  <c r="R24" i="9"/>
  <c r="F24" i="9"/>
  <c r="R17" i="9"/>
  <c r="F17" i="9"/>
  <c r="R23" i="9"/>
  <c r="F23" i="9"/>
  <c r="R13" i="9"/>
  <c r="F13" i="9"/>
  <c r="R22" i="9"/>
  <c r="F22" i="9"/>
  <c r="R16" i="9"/>
  <c r="F16" i="9"/>
  <c r="R15" i="9"/>
  <c r="F15" i="9"/>
  <c r="R14" i="9"/>
  <c r="F14" i="9"/>
  <c r="R12" i="9"/>
  <c r="F12" i="9"/>
  <c r="R11" i="9"/>
  <c r="F11" i="9"/>
  <c r="R10" i="9"/>
  <c r="F10" i="9"/>
  <c r="R9" i="9"/>
  <c r="F9" i="9"/>
  <c r="AW83" i="4" l="1"/>
  <c r="F83" i="4"/>
  <c r="AV83" i="4" s="1"/>
  <c r="AW86" i="4"/>
  <c r="F86" i="4"/>
  <c r="AV86" i="4" s="1"/>
  <c r="AW85" i="4"/>
  <c r="F85" i="4"/>
  <c r="AV85" i="4" s="1"/>
  <c r="AW84" i="4"/>
  <c r="F84" i="4"/>
  <c r="AV84" i="4" s="1"/>
  <c r="AW82" i="4"/>
  <c r="F82" i="4"/>
  <c r="AV82" i="4" s="1"/>
  <c r="F64" i="4"/>
  <c r="AV64" i="4" s="1"/>
  <c r="AW10" i="4"/>
  <c r="AW11" i="4"/>
  <c r="AW12" i="4"/>
  <c r="AW13" i="4"/>
  <c r="AW14" i="4"/>
  <c r="AW15" i="4"/>
  <c r="AW16" i="4"/>
  <c r="AW18" i="4"/>
  <c r="AW19" i="4"/>
  <c r="AW20" i="4"/>
  <c r="AW21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63" i="4"/>
  <c r="AW64" i="4"/>
  <c r="AW65" i="4"/>
  <c r="AW66" i="4"/>
  <c r="AW70" i="4"/>
  <c r="AW79" i="4"/>
  <c r="AW80" i="4"/>
  <c r="AW9" i="4"/>
  <c r="AW81" i="4"/>
  <c r="F80" i="4"/>
  <c r="AV80" i="4" s="1"/>
  <c r="F79" i="4"/>
  <c r="AV79" i="4" s="1"/>
  <c r="F70" i="4"/>
  <c r="AV70" i="4" s="1"/>
  <c r="F16" i="4"/>
  <c r="AV16" i="4" s="1"/>
  <c r="F48" i="4"/>
  <c r="AV48" i="4" s="1"/>
  <c r="F66" i="4"/>
  <c r="AV66" i="4" s="1"/>
  <c r="F65" i="4"/>
  <c r="AV65" i="4" s="1"/>
  <c r="F81" i="4"/>
  <c r="AV81" i="4" s="1"/>
  <c r="F63" i="4"/>
  <c r="AV63" i="4" s="1"/>
  <c r="F47" i="4"/>
  <c r="AV47" i="4" s="1"/>
  <c r="F46" i="4"/>
  <c r="AV46" i="4" s="1"/>
  <c r="F45" i="4"/>
  <c r="AV45" i="4" s="1"/>
  <c r="F44" i="4"/>
  <c r="AV44" i="4" s="1"/>
  <c r="F43" i="4"/>
  <c r="AV43" i="4" s="1"/>
  <c r="F42" i="4"/>
  <c r="AV42" i="4" s="1"/>
  <c r="F41" i="4"/>
  <c r="AV41" i="4" s="1"/>
  <c r="F40" i="4"/>
  <c r="AV40" i="4" s="1"/>
  <c r="F39" i="4"/>
  <c r="AV39" i="4" s="1"/>
  <c r="F38" i="4"/>
  <c r="AV38" i="4" s="1"/>
  <c r="F37" i="4"/>
  <c r="AV37" i="4" s="1"/>
  <c r="F36" i="4"/>
  <c r="AV36" i="4" s="1"/>
  <c r="F35" i="4"/>
  <c r="AV35" i="4" s="1"/>
  <c r="F34" i="4"/>
  <c r="AV34" i="4" s="1"/>
  <c r="F33" i="4"/>
  <c r="AV33" i="4" s="1"/>
  <c r="F32" i="4"/>
  <c r="AV32" i="4" s="1"/>
  <c r="F13" i="4"/>
  <c r="AV13" i="4" s="1"/>
  <c r="F12" i="4"/>
  <c r="AV12" i="4" s="1"/>
  <c r="F11" i="4"/>
  <c r="AV11" i="4" s="1"/>
  <c r="F10" i="4"/>
  <c r="AV10" i="4" s="1"/>
  <c r="F14" i="4"/>
  <c r="AV14" i="4" s="1"/>
  <c r="F15" i="4"/>
  <c r="AV15" i="4" s="1"/>
  <c r="F18" i="4"/>
  <c r="AV18" i="4" s="1"/>
  <c r="F19" i="4"/>
  <c r="AV19" i="4" s="1"/>
  <c r="F20" i="4"/>
  <c r="AV20" i="4" s="1"/>
  <c r="F21" i="4"/>
  <c r="AV21" i="4" s="1"/>
  <c r="F26" i="4"/>
  <c r="AV26" i="4" s="1"/>
  <c r="F27" i="4"/>
  <c r="AV27" i="4" s="1"/>
  <c r="F28" i="4"/>
  <c r="AV28" i="4" s="1"/>
  <c r="F29" i="4"/>
  <c r="AV29" i="4" s="1"/>
  <c r="F30" i="4"/>
  <c r="AV30" i="4" s="1"/>
  <c r="F31" i="4"/>
  <c r="AV31" i="4" s="1"/>
  <c r="F9" i="4"/>
  <c r="AV9" i="4" s="1"/>
</calcChain>
</file>

<file path=xl/sharedStrings.xml><?xml version="1.0" encoding="utf-8"?>
<sst xmlns="http://schemas.openxmlformats.org/spreadsheetml/2006/main" count="440" uniqueCount="242">
  <si>
    <t>Fecha</t>
  </si>
  <si>
    <t>MDB</t>
  </si>
  <si>
    <t>4N25</t>
  </si>
  <si>
    <t>Capacitor de cerámica</t>
  </si>
  <si>
    <t>Estacionamientos Únicos de México</t>
  </si>
  <si>
    <t>Elaboró</t>
  </si>
  <si>
    <t>Nombre del proyecto:</t>
  </si>
  <si>
    <t>Ing. Sigfrido</t>
  </si>
  <si>
    <t>TAG</t>
  </si>
  <si>
    <t>IC1</t>
  </si>
  <si>
    <t>LM2576</t>
  </si>
  <si>
    <t>IC2</t>
  </si>
  <si>
    <t>CANT</t>
  </si>
  <si>
    <t>DESCRIPCIÓN</t>
  </si>
  <si>
    <t>TIPO, VALOR</t>
  </si>
  <si>
    <t>Revisó</t>
  </si>
  <si>
    <t>Aprobó</t>
  </si>
  <si>
    <t>1N5822</t>
  </si>
  <si>
    <t>Inductor</t>
  </si>
  <si>
    <r>
      <t xml:space="preserve">100 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H</t>
    </r>
  </si>
  <si>
    <t>Nombre</t>
  </si>
  <si>
    <t>Descripción 1</t>
  </si>
  <si>
    <t>Descripción 2</t>
  </si>
  <si>
    <t>L_100uH</t>
  </si>
  <si>
    <t>Diodo Schottky 3A</t>
  </si>
  <si>
    <t>D1</t>
  </si>
  <si>
    <t>D2</t>
  </si>
  <si>
    <t>L1</t>
  </si>
  <si>
    <t>IC3</t>
  </si>
  <si>
    <t>IC4</t>
  </si>
  <si>
    <t>LM35DZ</t>
  </si>
  <si>
    <t>LM7809</t>
  </si>
  <si>
    <t>Regulador de Voltaje 5V 3 A</t>
  </si>
  <si>
    <t>T1</t>
  </si>
  <si>
    <t>T2</t>
  </si>
  <si>
    <t>TIP31C</t>
  </si>
  <si>
    <t>2N2222</t>
  </si>
  <si>
    <t>Transistor de potencia  NPN</t>
  </si>
  <si>
    <t>TIP31</t>
  </si>
  <si>
    <t>IC5</t>
  </si>
  <si>
    <t>Compuerta NAND CMOS</t>
  </si>
  <si>
    <t>CD4093</t>
  </si>
  <si>
    <t>Optoacoplador salida a transistor</t>
  </si>
  <si>
    <t>OP1</t>
  </si>
  <si>
    <t>OP2</t>
  </si>
  <si>
    <t>OP3</t>
  </si>
  <si>
    <t>C1</t>
  </si>
  <si>
    <t>C2</t>
  </si>
  <si>
    <t>C3</t>
  </si>
  <si>
    <t>C4</t>
  </si>
  <si>
    <t>C_100uF</t>
  </si>
  <si>
    <t xml:space="preserve">Capacitor electrolítico </t>
  </si>
  <si>
    <t>1000 μF 25 V</t>
  </si>
  <si>
    <t>C_100nF</t>
  </si>
  <si>
    <r>
      <t xml:space="preserve">100 </t>
    </r>
    <r>
      <rPr>
        <sz val="11"/>
        <color theme="1"/>
        <rFont val="Calibri"/>
        <family val="2"/>
      </rPr>
      <t>ηF</t>
    </r>
  </si>
  <si>
    <t>C_1000uF</t>
  </si>
  <si>
    <t>100 μF 25 V</t>
  </si>
  <si>
    <t>R1</t>
  </si>
  <si>
    <t>R2</t>
  </si>
  <si>
    <t>R3</t>
  </si>
  <si>
    <t>R4</t>
  </si>
  <si>
    <t>R5</t>
  </si>
  <si>
    <t>R_330</t>
  </si>
  <si>
    <t>R_1K</t>
  </si>
  <si>
    <t>R_10K</t>
  </si>
  <si>
    <r>
      <t>10 K</t>
    </r>
    <r>
      <rPr>
        <sz val="11"/>
        <color theme="1"/>
        <rFont val="Calibri"/>
        <family val="2"/>
      </rPr>
      <t>Ω</t>
    </r>
  </si>
  <si>
    <r>
      <t>1 K</t>
    </r>
    <r>
      <rPr>
        <sz val="11"/>
        <color theme="1"/>
        <rFont val="Calibri"/>
        <family val="2"/>
      </rPr>
      <t>Ω</t>
    </r>
  </si>
  <si>
    <t>R_100</t>
  </si>
  <si>
    <r>
      <t xml:space="preserve">100 </t>
    </r>
    <r>
      <rPr>
        <sz val="11"/>
        <color theme="1"/>
        <rFont val="Calibri"/>
        <family val="2"/>
      </rPr>
      <t>Ω</t>
    </r>
  </si>
  <si>
    <r>
      <t xml:space="preserve">330 </t>
    </r>
    <r>
      <rPr>
        <sz val="11"/>
        <color theme="1"/>
        <rFont val="Calibri"/>
        <family val="2"/>
      </rPr>
      <t>Ω</t>
    </r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</si>
  <si>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</si>
  <si>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</si>
  <si>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</si>
  <si>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</si>
  <si>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</si>
  <si>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</si>
  <si>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</si>
  <si>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</si>
  <si>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</si>
  <si>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</si>
  <si>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</si>
  <si>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R_100K</t>
  </si>
  <si>
    <r>
      <t>100 K</t>
    </r>
    <r>
      <rPr>
        <sz val="11"/>
        <color theme="1"/>
        <rFont val="Calibri"/>
        <family val="2"/>
      </rPr>
      <t>Ω</t>
    </r>
  </si>
  <si>
    <t>LED_V</t>
  </si>
  <si>
    <t>LED_R</t>
  </si>
  <si>
    <t>Led 5 mm Verde</t>
  </si>
  <si>
    <t>Led 5 mm Rojo</t>
  </si>
  <si>
    <t>LED1</t>
  </si>
  <si>
    <t>LED2</t>
  </si>
  <si>
    <t>LED3</t>
  </si>
  <si>
    <t>LED4</t>
  </si>
  <si>
    <t>R_5K6</t>
  </si>
  <si>
    <r>
      <t>5.6 K</t>
    </r>
    <r>
      <rPr>
        <sz val="11"/>
        <color theme="1"/>
        <rFont val="Calibri"/>
        <family val="2"/>
      </rPr>
      <t>Ω</t>
    </r>
  </si>
  <si>
    <t>1N4148</t>
  </si>
  <si>
    <t>D3</t>
  </si>
  <si>
    <t>Diodo de proposito general</t>
  </si>
  <si>
    <t>K1</t>
  </si>
  <si>
    <t xml:space="preserve">Relevador </t>
  </si>
  <si>
    <t>Resistencia de carbón 1/4 W</t>
  </si>
  <si>
    <t>Resistencia de carbón 1 W</t>
  </si>
  <si>
    <t>RELE_12</t>
  </si>
  <si>
    <t xml:space="preserve"> </t>
  </si>
  <si>
    <t>Conector USB Hembra Tipo B</t>
  </si>
  <si>
    <t>Conector USB Hembra Tipo A</t>
  </si>
  <si>
    <t>USB_B</t>
  </si>
  <si>
    <t>USB_A</t>
  </si>
  <si>
    <t>J1</t>
  </si>
  <si>
    <t>Portafusible tipo Europeo</t>
  </si>
  <si>
    <t>JACK_ALIM</t>
  </si>
  <si>
    <t>F_EU</t>
  </si>
  <si>
    <t>MDB_Molex</t>
  </si>
  <si>
    <t>Conector molex</t>
  </si>
  <si>
    <t>HEADER_H</t>
  </si>
  <si>
    <t>Header_H</t>
  </si>
  <si>
    <t>TRT-02</t>
  </si>
  <si>
    <t>MISCELANEOS</t>
  </si>
  <si>
    <t>FUS_EU</t>
  </si>
  <si>
    <t>Sensor de Temperatura</t>
  </si>
  <si>
    <t>LISTA DE MATERIALES</t>
  </si>
  <si>
    <t>R_47</t>
  </si>
  <si>
    <r>
      <t xml:space="preserve">47 </t>
    </r>
    <r>
      <rPr>
        <sz val="11"/>
        <color theme="1"/>
        <rFont val="Calibri"/>
        <family val="2"/>
      </rPr>
      <t>Ω</t>
    </r>
  </si>
  <si>
    <t>R_68K</t>
  </si>
  <si>
    <r>
      <t>68 K</t>
    </r>
    <r>
      <rPr>
        <sz val="11"/>
        <color theme="1"/>
        <rFont val="Calibri"/>
        <family val="2"/>
      </rPr>
      <t>Ω</t>
    </r>
  </si>
  <si>
    <t>BC327</t>
  </si>
  <si>
    <t>BAT85</t>
  </si>
  <si>
    <t>BC327A</t>
  </si>
  <si>
    <t>Diodo Schottky 30V 200mA</t>
  </si>
  <si>
    <t>Transistor de señal pequeña  PNP 60V 800 mA</t>
  </si>
  <si>
    <t>BC547</t>
  </si>
  <si>
    <t>Transistor de señal pequeña  NPN 45V 500 mA</t>
  </si>
  <si>
    <t>Transistor de señal pequeña  NPN 40V 800mA</t>
  </si>
  <si>
    <t>BC547A</t>
  </si>
  <si>
    <t>Provedor</t>
  </si>
  <si>
    <t>No de parte</t>
  </si>
  <si>
    <t>AG</t>
  </si>
  <si>
    <t>CABLE_10</t>
  </si>
  <si>
    <t>CP-10</t>
  </si>
  <si>
    <t>FCN10</t>
  </si>
  <si>
    <t>Conector de 10 terminales para cable plano</t>
  </si>
  <si>
    <t>pza</t>
  </si>
  <si>
    <t>m</t>
  </si>
  <si>
    <t>FCN-2X5</t>
  </si>
  <si>
    <t>Conector macho de 10 terminales para cable plano</t>
  </si>
  <si>
    <t>CABLE_10A</t>
  </si>
  <si>
    <t>CABLE_10B</t>
  </si>
  <si>
    <t>FUS-EUR</t>
  </si>
  <si>
    <t xml:space="preserve">L7809CV </t>
  </si>
  <si>
    <t>LM7805</t>
  </si>
  <si>
    <t>Regulador de Voltaje 5V 1A</t>
  </si>
  <si>
    <t>Regulador de Voltaje 9V 1A</t>
  </si>
  <si>
    <t xml:space="preserve">L7805CV </t>
  </si>
  <si>
    <t xml:space="preserve">USBB/F90_DIP </t>
  </si>
  <si>
    <t xml:space="preserve">FCE3.15 </t>
  </si>
  <si>
    <t>Fusible tipo Europero 3.15A 250V</t>
  </si>
  <si>
    <t>Cable plano de 10 terminales x metro</t>
  </si>
  <si>
    <t>Proveedor &gt;&gt; No de parte</t>
  </si>
  <si>
    <t>Prototipo circuito CCTALK</t>
  </si>
  <si>
    <t>LED5</t>
  </si>
  <si>
    <t>R17</t>
  </si>
  <si>
    <t>SPDT, 12V, 10A</t>
  </si>
  <si>
    <t>ARD_MICRO</t>
  </si>
  <si>
    <t>Arduino Micro</t>
  </si>
  <si>
    <t>MICRO</t>
  </si>
  <si>
    <t xml:space="preserve">OKY2011 </t>
  </si>
  <si>
    <t>Header hembra 2.54 mm DE 40 terminales</t>
  </si>
  <si>
    <t>HOUSING-40</t>
  </si>
  <si>
    <t>Jack, conector  para alimentación de CD</t>
  </si>
  <si>
    <t>Bornera para circuito impreso de 2 terminales</t>
  </si>
  <si>
    <t>Etiquetas de fila</t>
  </si>
  <si>
    <t>Cuenta de TAG</t>
  </si>
  <si>
    <t>Total general</t>
  </si>
  <si>
    <t>1 KΩ</t>
  </si>
  <si>
    <t>10 KΩ</t>
  </si>
  <si>
    <t>100 KΩ</t>
  </si>
  <si>
    <t>100 ηF</t>
  </si>
  <si>
    <t>100 μH</t>
  </si>
  <si>
    <t>100 Ω</t>
  </si>
  <si>
    <t>330 Ω</t>
  </si>
  <si>
    <t>5.6 KΩ</t>
  </si>
  <si>
    <t>extra</t>
  </si>
  <si>
    <t xml:space="preserve">   &gt;&gt; en  AG &gt;&gt;    OKY2011 </t>
  </si>
  <si>
    <t xml:space="preserve">   &gt;&gt; en  AG &gt;&gt;    TRT-02</t>
  </si>
  <si>
    <t xml:space="preserve">   &gt;&gt; en  AG &gt;&gt;    USBB/F90_DIP </t>
  </si>
  <si>
    <t xml:space="preserve">   &gt;&gt; en  AG &gt;&gt;    FCE3.15 </t>
  </si>
  <si>
    <t xml:space="preserve">   &gt;&gt; en  AG &gt;&gt;    HOUSING-40</t>
  </si>
  <si>
    <t xml:space="preserve">   &gt;&gt; en  AG &gt;&gt;    FUS-EUR</t>
  </si>
  <si>
    <t xml:space="preserve">LM7809  &gt;&gt; en  AG &gt;&gt;    L7809CV </t>
  </si>
  <si>
    <t>LM35DZ  &gt;&gt; en  AG &gt;&gt;    LM35DZ</t>
  </si>
  <si>
    <t>Prototipo_Tarjeta de Interfaz Cajero (gerber_Cajero10)</t>
  </si>
  <si>
    <t xml:space="preserve">CD4066BE </t>
  </si>
  <si>
    <t>Interruptor Analógico</t>
  </si>
  <si>
    <t>CD4066</t>
  </si>
  <si>
    <t>CD4066BE</t>
  </si>
  <si>
    <t>1n4148</t>
  </si>
  <si>
    <t>D4</t>
  </si>
  <si>
    <t>D5</t>
  </si>
  <si>
    <t>T3</t>
  </si>
  <si>
    <t>T4</t>
  </si>
  <si>
    <t>T5</t>
  </si>
  <si>
    <t>T6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</si>
  <si>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</si>
  <si>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</si>
  <si>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</si>
  <si>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</si>
  <si>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</si>
  <si>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</si>
  <si>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</si>
  <si>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</si>
  <si>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</si>
  <si>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</si>
  <si>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</si>
  <si>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</si>
  <si>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</si>
  <si>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R_100k</t>
  </si>
  <si>
    <t>R_10k</t>
  </si>
  <si>
    <t>10K</t>
  </si>
  <si>
    <t>TRIMPOT_10K</t>
  </si>
  <si>
    <t xml:space="preserve">3386P-1-103/SUNTAN </t>
  </si>
  <si>
    <t>TRIMPOT_10k</t>
  </si>
  <si>
    <t>R_8K2</t>
  </si>
  <si>
    <r>
      <t>8.2 K</t>
    </r>
    <r>
      <rPr>
        <sz val="11"/>
        <color theme="1"/>
        <rFont val="Calibri"/>
        <family val="2"/>
      </rPr>
      <t>Ω</t>
    </r>
  </si>
  <si>
    <t>R_8k2</t>
  </si>
  <si>
    <t>LED6</t>
  </si>
  <si>
    <t>LED7</t>
  </si>
  <si>
    <t>K2</t>
  </si>
  <si>
    <t>K3</t>
  </si>
  <si>
    <t>S1</t>
  </si>
  <si>
    <t>S2</t>
  </si>
  <si>
    <t>S3</t>
  </si>
  <si>
    <t>Push button 2 mm</t>
  </si>
  <si>
    <t>PUSH_BUTTON</t>
  </si>
  <si>
    <t>TRT-03</t>
  </si>
  <si>
    <t>Bornera para circuito impreso de 3 terminales</t>
  </si>
  <si>
    <t>Conector molex hembra, 6 pines, 5566</t>
  </si>
  <si>
    <t>CCTALK</t>
  </si>
  <si>
    <t>PINES</t>
  </si>
  <si>
    <t>TIRA CON 40 TERMINALES 1 LINEA</t>
  </si>
  <si>
    <t>F1</t>
  </si>
  <si>
    <t>JUMPER (PUENTE) PARA TIRAS</t>
  </si>
  <si>
    <t>JUMPER</t>
  </si>
  <si>
    <t>CD4093BE</t>
  </si>
  <si>
    <t>Trimpot cuadrado de 1 vuelta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</si>
</sst>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Fill="1" applyBorder="1" applyAlignment="1">
      <alignment horizontal="left" vertical="center" indent="1"/>
    </xf>
    <xf numFmtId="0" fontId="0" fillId="0" borderId="0" xfId="0" applyFill="1" applyBorder="1" applyAlignment="1"/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right" indent="1"/>
    </xf>
    <xf numFmtId="0" fontId="2" fillId="0" borderId="0" xfId="0" applyFont="1"/>
    <xf numFmtId="0" fontId="0" fillId="2" borderId="7" xfId="0" applyFill="1" applyBorder="1"/>
    <xf numFmtId="0" fontId="0" fillId="0" borderId="20" xfId="0" applyFill="1" applyBorder="1" applyAlignment="1">
      <alignment horizontal="left" vertical="center" indent="1"/>
    </xf>
    <xf numFmtId="0" fontId="0" fillId="0" borderId="21" xfId="0" applyFill="1" applyBorder="1" applyAlignment="1">
      <alignment horizontal="left" vertical="center" indent="1"/>
    </xf>
    <xf numFmtId="0" fontId="0" fillId="0" borderId="23" xfId="0" applyFill="1" applyBorder="1" applyAlignment="1">
      <alignment horizontal="left" vertical="center" indent="1"/>
    </xf>
    <xf numFmtId="0" fontId="0" fillId="0" borderId="24" xfId="0" applyFill="1" applyBorder="1" applyAlignment="1">
      <alignment horizontal="left" vertical="center" indent="1"/>
    </xf>
    <xf numFmtId="0" fontId="0" fillId="0" borderId="24" xfId="0" applyFill="1" applyBorder="1" applyAlignment="1"/>
    <xf numFmtId="0" fontId="0" fillId="0" borderId="24" xfId="0" applyFill="1" applyBorder="1" applyAlignment="1">
      <alignment horizontal="left" indent="1"/>
    </xf>
    <xf numFmtId="0" fontId="0" fillId="0" borderId="24" xfId="0" applyFill="1" applyBorder="1" applyAlignment="1">
      <alignment horizontal="right" indent="1"/>
    </xf>
    <xf numFmtId="0" fontId="0" fillId="0" borderId="25" xfId="0" applyFill="1" applyBorder="1" applyAlignment="1">
      <alignment horizontal="left" vertical="center" indent="1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7" xfId="0" applyBorder="1" applyAlignment="1"/>
    <xf numFmtId="0" fontId="0" fillId="0" borderId="17" xfId="0" applyBorder="1" applyAlignment="1"/>
    <xf numFmtId="0" fontId="0" fillId="0" borderId="7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8" xfId="0" applyFill="1" applyBorder="1" applyAlignment="1">
      <alignment horizontal="left" vertical="center"/>
    </xf>
    <xf numFmtId="0" fontId="0" fillId="0" borderId="22" xfId="0" applyBorder="1" applyAlignment="1"/>
    <xf numFmtId="0" fontId="0" fillId="0" borderId="9" xfId="0" applyBorder="1" applyAlignment="1"/>
    <xf numFmtId="0" fontId="0" fillId="0" borderId="8" xfId="0" applyFill="1" applyBorder="1" applyAlignment="1">
      <alignment horizontal="left" indent="1"/>
    </xf>
    <xf numFmtId="0" fontId="0" fillId="0" borderId="22" xfId="0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0" fillId="0" borderId="26" xfId="0" applyFill="1" applyBorder="1" applyAlignment="1">
      <alignment horizontal="left" vertical="center"/>
    </xf>
    <xf numFmtId="0" fontId="0" fillId="0" borderId="27" xfId="0" applyBorder="1" applyAlignment="1"/>
    <xf numFmtId="0" fontId="0" fillId="2" borderId="7" xfId="0" applyFill="1" applyBorder="1" applyAlignment="1">
      <alignment vertical="center" wrapText="1"/>
    </xf>
    <xf numFmtId="0" fontId="0" fillId="2" borderId="7" xfId="0" applyFill="1" applyBorder="1" applyAlignment="1"/>
    <xf numFmtId="0" fontId="0" fillId="2" borderId="17" xfId="0" applyFill="1" applyBorder="1" applyAlignment="1"/>
    <xf numFmtId="0" fontId="0" fillId="0" borderId="26" xfId="0" applyFill="1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2" borderId="16" xfId="0" applyFill="1" applyBorder="1" applyAlignment="1">
      <alignment vertical="center" wrapText="1"/>
    </xf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6" xfId="0" applyBorder="1" applyAlignment="1"/>
    <xf numFmtId="0" fontId="0" fillId="0" borderId="8" xfId="0" applyBorder="1" applyAlignment="1"/>
    <xf numFmtId="14" fontId="0" fillId="0" borderId="11" xfId="0" applyNumberFormat="1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15" xfId="0" applyBorder="1" applyAlignment="1">
      <alignment horizontal="left" indent="1"/>
    </xf>
    <xf numFmtId="0" fontId="0" fillId="0" borderId="7" xfId="0" applyBorder="1" applyAlignment="1">
      <alignment horizontal="left" indent="1"/>
    </xf>
    <xf numFmtId="0" fontId="0" fillId="0" borderId="17" xfId="0" applyBorder="1" applyAlignment="1">
      <alignment horizontal="left" indent="1"/>
    </xf>
    <xf numFmtId="0" fontId="1" fillId="0" borderId="13" xfId="0" applyFont="1" applyBorder="1" applyAlignment="1">
      <alignment horizontal="center" vertical="center" wrapText="1"/>
    </xf>
    <xf numFmtId="0" fontId="0" fillId="0" borderId="14" xfId="0" applyBorder="1" applyAlignment="1"/>
    <xf numFmtId="0" fontId="0" fillId="0" borderId="2" xfId="0" applyBorder="1" applyAlignment="1"/>
    <xf numFmtId="0" fontId="0" fillId="0" borderId="0" xfId="0" applyAlignment="1"/>
    <xf numFmtId="0" fontId="0" fillId="0" borderId="2" xfId="0" applyBorder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4" xfId="0" applyBorder="1" applyAlignment="1">
      <alignment horizontal="left" vertical="center" indent="2"/>
    </xf>
    <xf numFmtId="0" fontId="0" fillId="0" borderId="5" xfId="0" applyBorder="1" applyAlignment="1">
      <alignment horizontal="left" vertical="center" indent="2"/>
    </xf>
    <xf numFmtId="0" fontId="0" fillId="0" borderId="7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/>
    <xf numFmtId="0" fontId="0" fillId="0" borderId="3" xfId="0" applyBorder="1" applyAlignment="1"/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/>
    <xf numFmtId="0" fontId="1" fillId="0" borderId="29" xfId="0" applyFont="1" applyBorder="1" applyAlignment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3" xfId="0" applyFont="1" applyBorder="1" applyAlignment="1"/>
    <xf numFmtId="14" fontId="0" fillId="0" borderId="7" xfId="0" applyNumberFormat="1" applyBorder="1" applyAlignment="1">
      <alignment horizontal="left" indent="1"/>
    </xf>
    <xf numFmtId="0" fontId="0" fillId="0" borderId="0" xfId="0" applyBorder="1" applyAlignment="1">
      <alignment horizontal="left" vertical="center" indent="2"/>
    </xf>
    <xf numFmtId="0" fontId="0" fillId="0" borderId="3" xfId="0" applyBorder="1" applyAlignment="1">
      <alignment horizontal="left" vertical="center" indent="2"/>
    </xf>
    <xf numFmtId="0" fontId="0" fillId="0" borderId="6" xfId="0" applyBorder="1" applyAlignment="1">
      <alignment horizontal="left" vertical="center" indent="2"/>
    </xf>
    <xf numFmtId="0" fontId="0" fillId="3" borderId="7" xfId="0" applyFill="1" applyBorder="1" applyAlignment="1"/>
    <xf numFmtId="0" fontId="0" fillId="4" borderId="7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161925</xdr:colOff>
      <xdr:row>4</xdr:row>
      <xdr:rowOff>161925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23925" cy="92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161925</xdr:colOff>
      <xdr:row>4</xdr:row>
      <xdr:rowOff>161925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23925" cy="9239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UEBA" refreshedDate="43679.431035648151" createdVersion="6" refreshedVersion="6" minRefreshableVersion="3" recordCount="55">
  <cacheSource type="worksheet">
    <worksheetSource ref="AT8:AX87" sheet="ListaInterfaz"/>
  </cacheSource>
  <cacheFields count="5">
    <cacheField name="TAG" numFmtId="0">
      <sharedItems containsMixedTypes="1" containsNumber="1" containsInteger="1" minValue="0" maxValue="0"/>
    </cacheField>
    <cacheField name="CANT" numFmtId="0">
      <sharedItems containsMixedTypes="1" containsNumber="1" containsInteger="1" minValue="0" maxValue="7"/>
    </cacheField>
    <cacheField name="DESCRIPCIÓN" numFmtId="0">
      <sharedItems containsMixedTypes="1" containsNumber="1" containsInteger="1" minValue="0" maxValue="0" count="27">
        <s v="Regulador de Voltaje 5V 3 A"/>
        <s v="Regulador de Voltaje 9V 1A"/>
        <s v="Sensor de Temperatura"/>
        <s v="Compuerta NAND CMOS"/>
        <s v="Diodo Schottky 3A"/>
        <s v="Diodo de proposito general"/>
        <s v="Inductor"/>
        <s v="Transistor de potencia  NPN"/>
        <s v="Transistor de señal pequeña  NPN 40V 800mA"/>
        <s v="Optoacoplador salida a transistor"/>
        <s v="Capacitor electrolítico "/>
        <s v="Capacitor de cerámica"/>
        <s v="Resistencia de carbón 1/4 W"/>
        <s v="Resistencia de carbón 1 W"/>
        <s v="Led 5 mm Verde"/>
        <s v="Led 5 mm Rojo"/>
        <s v="Relevador "/>
        <s v="Arduino Micro"/>
        <n v="0"/>
        <s v="Conector USB Hembra Tipo A"/>
        <s v="Conector USB Hembra Tipo B"/>
        <s v="Jack, conector  para alimentación de CD"/>
        <s v="Portafusible tipo Europeo"/>
        <s v="Conector molex"/>
        <s v="Header hembra 2.54 mm DE 40 terminales"/>
        <s v="Bornera para circuito impreso de 2 terminales"/>
        <s v="Fusible tipo Europero 3.15A 250V"/>
      </sharedItems>
    </cacheField>
    <cacheField name="TIPO, VALOR" numFmtId="0">
      <sharedItems containsMixedTypes="1" containsNumber="1" containsInteger="1" minValue="0" maxValue="0" count="28">
        <s v="LM2576"/>
        <s v="LM7809  &gt;&gt; en  AG &gt;&gt;    L7809CV "/>
        <s v="LM35DZ  &gt;&gt; en  AG &gt;&gt;    LM35DZ"/>
        <s v="CD4093"/>
        <s v="1N5822"/>
        <s v="1N4148"/>
        <s v="100 μH"/>
        <s v="TIP31C"/>
        <s v="2N2222"/>
        <s v="4N25"/>
        <s v="100 μF 25 V"/>
        <s v="100 ηF"/>
        <s v="1000 μF 25 V"/>
        <s v="330 Ω"/>
        <s v="1 KΩ"/>
        <s v="10 KΩ"/>
        <s v="100 Ω"/>
        <s v="100 KΩ"/>
        <s v="5.6 KΩ"/>
        <s v=" "/>
        <s v="SPDT, 12V, 10A"/>
        <s v="   &gt;&gt; en  AG &gt;&gt;    OKY2011 "/>
        <n v="0"/>
        <s v="   &gt;&gt; en  AG &gt;&gt;    USBB/F90_DIP "/>
        <s v="   &gt;&gt; en  AG &gt;&gt;    FUS-EUR"/>
        <s v="   &gt;&gt; en  AG &gt;&gt;    HOUSING-40"/>
        <s v="   &gt;&gt; en  AG &gt;&gt;    TRT-02"/>
        <s v="   &gt;&gt; en  AG &gt;&gt;    FCE3.15 "/>
      </sharedItems>
    </cacheField>
    <cacheField name="extr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s v="IC1"/>
    <n v="1"/>
    <x v="0"/>
    <x v="0"/>
    <m/>
  </r>
  <r>
    <s v="IC2"/>
    <n v="1"/>
    <x v="0"/>
    <x v="0"/>
    <m/>
  </r>
  <r>
    <s v="IC3"/>
    <n v="1"/>
    <x v="1"/>
    <x v="1"/>
    <m/>
  </r>
  <r>
    <s v="IC4"/>
    <n v="1"/>
    <x v="2"/>
    <x v="2"/>
    <m/>
  </r>
  <r>
    <s v="IC5"/>
    <n v="1"/>
    <x v="3"/>
    <x v="3"/>
    <m/>
  </r>
  <r>
    <s v="D1"/>
    <n v="1"/>
    <x v="4"/>
    <x v="4"/>
    <m/>
  </r>
  <r>
    <s v="D2"/>
    <n v="1"/>
    <x v="4"/>
    <x v="4"/>
    <m/>
  </r>
  <r>
    <s v="D3"/>
    <n v="1"/>
    <x v="5"/>
    <x v="5"/>
    <m/>
  </r>
  <r>
    <s v="L1"/>
    <n v="1"/>
    <x v="6"/>
    <x v="6"/>
    <m/>
  </r>
  <r>
    <s v="L2"/>
    <n v="1"/>
    <x v="6"/>
    <x v="6"/>
    <m/>
  </r>
  <r>
    <s v="T1"/>
    <n v="1"/>
    <x v="7"/>
    <x v="7"/>
    <m/>
  </r>
  <r>
    <s v="T2"/>
    <n v="1"/>
    <x v="8"/>
    <x v="8"/>
    <m/>
  </r>
  <r>
    <s v="OP1"/>
    <n v="1"/>
    <x v="9"/>
    <x v="9"/>
    <m/>
  </r>
  <r>
    <s v="OP2"/>
    <n v="1"/>
    <x v="9"/>
    <x v="9"/>
    <m/>
  </r>
  <r>
    <s v="OP3"/>
    <n v="1"/>
    <x v="9"/>
    <x v="9"/>
    <m/>
  </r>
  <r>
    <s v="C1"/>
    <n v="1"/>
    <x v="10"/>
    <x v="10"/>
    <m/>
  </r>
  <r>
    <s v="C2"/>
    <n v="1"/>
    <x v="11"/>
    <x v="11"/>
    <m/>
  </r>
  <r>
    <s v="C3"/>
    <n v="1"/>
    <x v="10"/>
    <x v="12"/>
    <m/>
  </r>
  <r>
    <s v="C4"/>
    <n v="1"/>
    <x v="11"/>
    <x v="11"/>
    <m/>
  </r>
  <r>
    <s v="C5"/>
    <n v="1"/>
    <x v="10"/>
    <x v="12"/>
    <m/>
  </r>
  <r>
    <s v="C6"/>
    <n v="1"/>
    <x v="11"/>
    <x v="11"/>
    <m/>
  </r>
  <r>
    <s v="R1"/>
    <n v="1"/>
    <x v="12"/>
    <x v="13"/>
    <m/>
  </r>
  <r>
    <s v="R2"/>
    <n v="1"/>
    <x v="12"/>
    <x v="14"/>
    <m/>
  </r>
  <r>
    <s v="R3"/>
    <n v="1"/>
    <x v="12"/>
    <x v="15"/>
    <m/>
  </r>
  <r>
    <s v="R4"/>
    <n v="1"/>
    <x v="12"/>
    <x v="15"/>
    <m/>
  </r>
  <r>
    <s v="R5"/>
    <n v="1"/>
    <x v="13"/>
    <x v="16"/>
    <m/>
  </r>
  <r>
    <s v="R6"/>
    <n v="1"/>
    <x v="12"/>
    <x v="13"/>
    <m/>
  </r>
  <r>
    <s v="R7"/>
    <n v="1"/>
    <x v="12"/>
    <x v="14"/>
    <m/>
  </r>
  <r>
    <s v="R8"/>
    <n v="1"/>
    <x v="12"/>
    <x v="17"/>
    <m/>
  </r>
  <r>
    <s v="R9"/>
    <n v="1"/>
    <x v="12"/>
    <x v="14"/>
    <m/>
  </r>
  <r>
    <s v="R10"/>
    <n v="1"/>
    <x v="12"/>
    <x v="17"/>
    <m/>
  </r>
  <r>
    <s v="R11"/>
    <n v="1"/>
    <x v="12"/>
    <x v="14"/>
    <m/>
  </r>
  <r>
    <s v="R12"/>
    <n v="1"/>
    <x v="12"/>
    <x v="17"/>
    <m/>
  </r>
  <r>
    <s v="R13"/>
    <n v="1"/>
    <x v="12"/>
    <x v="13"/>
    <m/>
  </r>
  <r>
    <s v="R14"/>
    <n v="1"/>
    <x v="12"/>
    <x v="13"/>
    <m/>
  </r>
  <r>
    <s v="R15"/>
    <n v="1"/>
    <x v="12"/>
    <x v="13"/>
    <m/>
  </r>
  <r>
    <s v="R16"/>
    <n v="1"/>
    <x v="12"/>
    <x v="18"/>
    <m/>
  </r>
  <r>
    <s v="R17"/>
    <n v="1"/>
    <x v="12"/>
    <x v="13"/>
    <m/>
  </r>
  <r>
    <s v="LED1"/>
    <n v="1"/>
    <x v="14"/>
    <x v="19"/>
    <m/>
  </r>
  <r>
    <s v="LED2"/>
    <n v="1"/>
    <x v="14"/>
    <x v="19"/>
    <m/>
  </r>
  <r>
    <s v="LED3"/>
    <n v="1"/>
    <x v="14"/>
    <x v="19"/>
    <m/>
  </r>
  <r>
    <s v="LED4"/>
    <n v="1"/>
    <x v="15"/>
    <x v="19"/>
    <m/>
  </r>
  <r>
    <s v="LED5"/>
    <n v="1"/>
    <x v="14"/>
    <x v="19"/>
    <m/>
  </r>
  <r>
    <s v="K1"/>
    <n v="1"/>
    <x v="16"/>
    <x v="20"/>
    <m/>
  </r>
  <r>
    <s v="MICRO"/>
    <n v="1"/>
    <x v="17"/>
    <x v="21"/>
    <m/>
  </r>
  <r>
    <n v="0"/>
    <n v="0"/>
    <x v="18"/>
    <x v="22"/>
    <m/>
  </r>
  <r>
    <n v="0"/>
    <s v="MISCELANEOS"/>
    <x v="18"/>
    <x v="22"/>
    <m/>
  </r>
  <r>
    <s v="USB_SAL"/>
    <n v="1"/>
    <x v="19"/>
    <x v="19"/>
    <m/>
  </r>
  <r>
    <s v="USB_ENT"/>
    <n v="1"/>
    <x v="20"/>
    <x v="23"/>
    <m/>
  </r>
  <r>
    <s v="J1"/>
    <n v="1"/>
    <x v="21"/>
    <x v="19"/>
    <m/>
  </r>
  <r>
    <s v="USB_ENT"/>
    <n v="1"/>
    <x v="22"/>
    <x v="24"/>
    <m/>
  </r>
  <r>
    <s v="MDB"/>
    <n v="1"/>
    <x v="23"/>
    <x v="19"/>
    <m/>
  </r>
  <r>
    <n v="0"/>
    <n v="1"/>
    <x v="24"/>
    <x v="25"/>
    <m/>
  </r>
  <r>
    <n v="0"/>
    <n v="7"/>
    <x v="25"/>
    <x v="26"/>
    <m/>
  </r>
  <r>
    <n v="0"/>
    <n v="1"/>
    <x v="26"/>
    <x v="2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3" firstHeaderRow="1" firstDataRow="1" firstDataCol="1"/>
  <pivotFields count="5">
    <pivotField dataField="1" showAll="0"/>
    <pivotField showAll="0"/>
    <pivotField axis="axisRow" showAll="0">
      <items count="28">
        <item x="18"/>
        <item x="17"/>
        <item x="25"/>
        <item x="11"/>
        <item x="10"/>
        <item x="3"/>
        <item x="23"/>
        <item x="19"/>
        <item x="20"/>
        <item x="5"/>
        <item x="4"/>
        <item x="26"/>
        <item x="24"/>
        <item x="6"/>
        <item x="21"/>
        <item x="15"/>
        <item x="14"/>
        <item x="9"/>
        <item x="22"/>
        <item x="0"/>
        <item x="1"/>
        <item x="16"/>
        <item x="13"/>
        <item x="12"/>
        <item x="2"/>
        <item x="7"/>
        <item x="8"/>
        <item t="default"/>
      </items>
    </pivotField>
    <pivotField axis="axisRow" showAll="0">
      <items count="29">
        <item x="22"/>
        <item x="19"/>
        <item x="14"/>
        <item x="15"/>
        <item x="17"/>
        <item x="11"/>
        <item x="10"/>
        <item x="6"/>
        <item x="16"/>
        <item x="12"/>
        <item x="5"/>
        <item x="4"/>
        <item x="8"/>
        <item x="13"/>
        <item x="9"/>
        <item x="18"/>
        <item x="3"/>
        <item x="0"/>
        <item x="20"/>
        <item x="7"/>
        <item x="1"/>
        <item x="2"/>
        <item x="21"/>
        <item x="23"/>
        <item x="24"/>
        <item x="25"/>
        <item x="26"/>
        <item x="27"/>
        <item t="default"/>
      </items>
    </pivotField>
    <pivotField showAll="0" defaultSubtotal="0"/>
  </pivotFields>
  <rowFields count="2">
    <field x="2"/>
    <field x="3"/>
  </rowFields>
  <rowItems count="60">
    <i>
      <x/>
    </i>
    <i r="1">
      <x/>
    </i>
    <i>
      <x v="1"/>
    </i>
    <i r="1">
      <x v="22"/>
    </i>
    <i>
      <x v="2"/>
    </i>
    <i r="1">
      <x v="26"/>
    </i>
    <i>
      <x v="3"/>
    </i>
    <i r="1">
      <x v="5"/>
    </i>
    <i>
      <x v="4"/>
    </i>
    <i r="1">
      <x v="6"/>
    </i>
    <i r="1">
      <x v="9"/>
    </i>
    <i>
      <x v="5"/>
    </i>
    <i r="1">
      <x v="16"/>
    </i>
    <i>
      <x v="6"/>
    </i>
    <i r="1">
      <x v="1"/>
    </i>
    <i>
      <x v="7"/>
    </i>
    <i r="1">
      <x v="1"/>
    </i>
    <i>
      <x v="8"/>
    </i>
    <i r="1">
      <x v="23"/>
    </i>
    <i>
      <x v="9"/>
    </i>
    <i r="1">
      <x v="10"/>
    </i>
    <i>
      <x v="10"/>
    </i>
    <i r="1">
      <x v="11"/>
    </i>
    <i>
      <x v="11"/>
    </i>
    <i r="1">
      <x v="27"/>
    </i>
    <i>
      <x v="12"/>
    </i>
    <i r="1">
      <x v="25"/>
    </i>
    <i>
      <x v="13"/>
    </i>
    <i r="1">
      <x v="7"/>
    </i>
    <i>
      <x v="14"/>
    </i>
    <i r="1">
      <x v="1"/>
    </i>
    <i>
      <x v="15"/>
    </i>
    <i r="1">
      <x v="1"/>
    </i>
    <i>
      <x v="16"/>
    </i>
    <i r="1">
      <x v="1"/>
    </i>
    <i>
      <x v="17"/>
    </i>
    <i r="1">
      <x v="14"/>
    </i>
    <i>
      <x v="18"/>
    </i>
    <i r="1">
      <x v="24"/>
    </i>
    <i>
      <x v="19"/>
    </i>
    <i r="1">
      <x v="17"/>
    </i>
    <i>
      <x v="20"/>
    </i>
    <i r="1">
      <x v="20"/>
    </i>
    <i>
      <x v="21"/>
    </i>
    <i r="1">
      <x v="18"/>
    </i>
    <i>
      <x v="22"/>
    </i>
    <i r="1">
      <x v="8"/>
    </i>
    <i>
      <x v="23"/>
    </i>
    <i r="1">
      <x v="2"/>
    </i>
    <i r="1">
      <x v="3"/>
    </i>
    <i r="1">
      <x v="4"/>
    </i>
    <i r="1">
      <x v="13"/>
    </i>
    <i r="1">
      <x v="15"/>
    </i>
    <i>
      <x v="24"/>
    </i>
    <i r="1">
      <x v="21"/>
    </i>
    <i>
      <x v="25"/>
    </i>
    <i r="1">
      <x v="19"/>
    </i>
    <i>
      <x v="26"/>
    </i>
    <i r="1">
      <x v="12"/>
    </i>
    <i t="grand">
      <x/>
    </i>
  </rowItems>
  <colItems count="1">
    <i/>
  </colItems>
  <dataFields count="1">
    <dataField name="Cuenta de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0"/>
  <sheetViews>
    <sheetView topLeftCell="A16" workbookViewId="0">
      <selection activeCell="B46" sqref="B46"/>
    </sheetView>
  </sheetViews>
  <sheetFormatPr baseColWidth="10" defaultRowHeight="15" x14ac:dyDescent="0.25"/>
  <cols>
    <col min="1" max="1" width="10.85546875" customWidth="1"/>
    <col min="2" max="2" width="49.140625" customWidth="1"/>
  </cols>
  <sheetData>
    <row r="3" spans="1:5" x14ac:dyDescent="0.25">
      <c r="A3" t="s">
        <v>20</v>
      </c>
      <c r="B3" t="s">
        <v>21</v>
      </c>
      <c r="C3" t="s">
        <v>22</v>
      </c>
      <c r="D3" t="s">
        <v>132</v>
      </c>
      <c r="E3" t="s">
        <v>133</v>
      </c>
    </row>
    <row r="4" spans="1:5" x14ac:dyDescent="0.25">
      <c r="A4" t="s">
        <v>93</v>
      </c>
      <c r="B4" t="s">
        <v>95</v>
      </c>
      <c r="C4" t="s">
        <v>93</v>
      </c>
    </row>
    <row r="5" spans="1:5" x14ac:dyDescent="0.25">
      <c r="A5" t="s">
        <v>17</v>
      </c>
      <c r="B5" t="s">
        <v>24</v>
      </c>
      <c r="C5" t="s">
        <v>17</v>
      </c>
    </row>
    <row r="6" spans="1:5" x14ac:dyDescent="0.25">
      <c r="A6" t="s">
        <v>36</v>
      </c>
      <c r="B6" t="s">
        <v>130</v>
      </c>
      <c r="C6" t="s">
        <v>36</v>
      </c>
    </row>
    <row r="7" spans="1:5" x14ac:dyDescent="0.25">
      <c r="A7" t="s">
        <v>2</v>
      </c>
      <c r="B7" t="s">
        <v>42</v>
      </c>
      <c r="C7" t="s">
        <v>2</v>
      </c>
    </row>
    <row r="8" spans="1:5" x14ac:dyDescent="0.25">
      <c r="A8" t="s">
        <v>55</v>
      </c>
      <c r="B8" t="s">
        <v>51</v>
      </c>
      <c r="C8" t="s">
        <v>52</v>
      </c>
    </row>
    <row r="9" spans="1:5" x14ac:dyDescent="0.25">
      <c r="A9" t="s">
        <v>53</v>
      </c>
      <c r="B9" t="s">
        <v>3</v>
      </c>
      <c r="C9" t="s">
        <v>54</v>
      </c>
    </row>
    <row r="10" spans="1:5" x14ac:dyDescent="0.25">
      <c r="A10" t="s">
        <v>50</v>
      </c>
      <c r="B10" t="s">
        <v>51</v>
      </c>
      <c r="C10" t="s">
        <v>56</v>
      </c>
    </row>
    <row r="11" spans="1:5" x14ac:dyDescent="0.25">
      <c r="A11" t="s">
        <v>41</v>
      </c>
      <c r="B11" t="s">
        <v>40</v>
      </c>
      <c r="C11" t="s">
        <v>240</v>
      </c>
    </row>
    <row r="12" spans="1:5" x14ac:dyDescent="0.25">
      <c r="A12" t="s">
        <v>109</v>
      </c>
      <c r="B12" t="s">
        <v>107</v>
      </c>
      <c r="C12" t="s">
        <v>101</v>
      </c>
      <c r="D12" t="s">
        <v>134</v>
      </c>
      <c r="E12" t="s">
        <v>145</v>
      </c>
    </row>
    <row r="13" spans="1:5" x14ac:dyDescent="0.25">
      <c r="A13" t="s">
        <v>116</v>
      </c>
      <c r="B13" t="s">
        <v>153</v>
      </c>
      <c r="C13" t="s">
        <v>101</v>
      </c>
      <c r="D13" t="s">
        <v>134</v>
      </c>
      <c r="E13" t="s">
        <v>152</v>
      </c>
    </row>
    <row r="14" spans="1:5" x14ac:dyDescent="0.25">
      <c r="A14" t="s">
        <v>112</v>
      </c>
      <c r="B14" t="s">
        <v>164</v>
      </c>
      <c r="C14" t="s">
        <v>101</v>
      </c>
      <c r="D14" t="s">
        <v>134</v>
      </c>
      <c r="E14" t="s">
        <v>165</v>
      </c>
    </row>
    <row r="15" spans="1:5" x14ac:dyDescent="0.25">
      <c r="A15" t="s">
        <v>108</v>
      </c>
      <c r="B15" t="s">
        <v>166</v>
      </c>
      <c r="C15" t="s">
        <v>101</v>
      </c>
    </row>
    <row r="16" spans="1:5" x14ac:dyDescent="0.25">
      <c r="A16" t="s">
        <v>23</v>
      </c>
      <c r="B16" t="s">
        <v>18</v>
      </c>
      <c r="C16" t="s">
        <v>19</v>
      </c>
    </row>
    <row r="17" spans="1:5" x14ac:dyDescent="0.25">
      <c r="A17" t="s">
        <v>84</v>
      </c>
      <c r="B17" t="s">
        <v>86</v>
      </c>
      <c r="C17" t="s">
        <v>101</v>
      </c>
    </row>
    <row r="18" spans="1:5" x14ac:dyDescent="0.25">
      <c r="A18" t="s">
        <v>83</v>
      </c>
      <c r="B18" t="s">
        <v>85</v>
      </c>
      <c r="C18" t="s">
        <v>101</v>
      </c>
    </row>
    <row r="19" spans="1:5" x14ac:dyDescent="0.25">
      <c r="A19" t="s">
        <v>10</v>
      </c>
      <c r="B19" t="s">
        <v>32</v>
      </c>
      <c r="C19" t="s">
        <v>10</v>
      </c>
    </row>
    <row r="20" spans="1:5" x14ac:dyDescent="0.25">
      <c r="A20" t="s">
        <v>30</v>
      </c>
      <c r="B20" t="s">
        <v>117</v>
      </c>
      <c r="C20" t="s">
        <v>30</v>
      </c>
      <c r="D20" t="s">
        <v>134</v>
      </c>
      <c r="E20" t="s">
        <v>30</v>
      </c>
    </row>
    <row r="21" spans="1:5" x14ac:dyDescent="0.25">
      <c r="A21" t="s">
        <v>31</v>
      </c>
      <c r="B21" t="s">
        <v>149</v>
      </c>
      <c r="C21" t="s">
        <v>31</v>
      </c>
      <c r="D21" t="s">
        <v>134</v>
      </c>
      <c r="E21" s="16" t="s">
        <v>146</v>
      </c>
    </row>
    <row r="22" spans="1:5" x14ac:dyDescent="0.25">
      <c r="A22" t="s">
        <v>110</v>
      </c>
      <c r="B22" t="s">
        <v>233</v>
      </c>
      <c r="C22" t="s">
        <v>101</v>
      </c>
    </row>
    <row r="23" spans="1:5" x14ac:dyDescent="0.25">
      <c r="A23" t="s">
        <v>67</v>
      </c>
      <c r="B23" t="s">
        <v>99</v>
      </c>
      <c r="C23" t="s">
        <v>68</v>
      </c>
    </row>
    <row r="24" spans="1:5" x14ac:dyDescent="0.25">
      <c r="A24" t="s">
        <v>81</v>
      </c>
      <c r="B24" t="s">
        <v>98</v>
      </c>
      <c r="C24" t="s">
        <v>82</v>
      </c>
    </row>
    <row r="25" spans="1:5" x14ac:dyDescent="0.25">
      <c r="A25" t="s">
        <v>64</v>
      </c>
      <c r="B25" t="s">
        <v>98</v>
      </c>
      <c r="C25" t="s">
        <v>65</v>
      </c>
    </row>
    <row r="26" spans="1:5" x14ac:dyDescent="0.25">
      <c r="A26" t="s">
        <v>63</v>
      </c>
      <c r="B26" t="s">
        <v>98</v>
      </c>
      <c r="C26" t="s">
        <v>66</v>
      </c>
    </row>
    <row r="27" spans="1:5" x14ac:dyDescent="0.25">
      <c r="A27" t="s">
        <v>62</v>
      </c>
      <c r="B27" t="s">
        <v>98</v>
      </c>
      <c r="C27" t="s">
        <v>69</v>
      </c>
    </row>
    <row r="28" spans="1:5" x14ac:dyDescent="0.25">
      <c r="A28" t="s">
        <v>91</v>
      </c>
      <c r="B28" t="s">
        <v>98</v>
      </c>
      <c r="C28" t="s">
        <v>92</v>
      </c>
    </row>
    <row r="29" spans="1:5" x14ac:dyDescent="0.25">
      <c r="A29" t="s">
        <v>100</v>
      </c>
      <c r="B29" t="s">
        <v>97</v>
      </c>
      <c r="C29" t="s">
        <v>159</v>
      </c>
    </row>
    <row r="30" spans="1:5" x14ac:dyDescent="0.25">
      <c r="A30" t="s">
        <v>38</v>
      </c>
      <c r="B30" t="s">
        <v>37</v>
      </c>
      <c r="C30" t="s">
        <v>35</v>
      </c>
    </row>
    <row r="31" spans="1:5" x14ac:dyDescent="0.25">
      <c r="A31" t="s">
        <v>114</v>
      </c>
      <c r="B31" t="s">
        <v>167</v>
      </c>
      <c r="C31" t="s">
        <v>101</v>
      </c>
      <c r="D31" t="s">
        <v>134</v>
      </c>
      <c r="E31" t="s">
        <v>114</v>
      </c>
    </row>
    <row r="32" spans="1:5" x14ac:dyDescent="0.25">
      <c r="A32" t="s">
        <v>105</v>
      </c>
      <c r="B32" t="s">
        <v>103</v>
      </c>
      <c r="C32" t="s">
        <v>101</v>
      </c>
    </row>
    <row r="33" spans="1:6" x14ac:dyDescent="0.25">
      <c r="A33" t="s">
        <v>104</v>
      </c>
      <c r="B33" t="s">
        <v>102</v>
      </c>
      <c r="C33" t="s">
        <v>101</v>
      </c>
      <c r="D33" t="s">
        <v>134</v>
      </c>
      <c r="E33" t="s">
        <v>151</v>
      </c>
    </row>
    <row r="34" spans="1:6" x14ac:dyDescent="0.25">
      <c r="A34" t="s">
        <v>119</v>
      </c>
      <c r="B34" t="s">
        <v>99</v>
      </c>
      <c r="C34" t="s">
        <v>120</v>
      </c>
    </row>
    <row r="35" spans="1:6" x14ac:dyDescent="0.25">
      <c r="A35" t="s">
        <v>121</v>
      </c>
      <c r="B35" t="s">
        <v>98</v>
      </c>
      <c r="C35" t="s">
        <v>122</v>
      </c>
    </row>
    <row r="36" spans="1:6" x14ac:dyDescent="0.25">
      <c r="A36" t="s">
        <v>123</v>
      </c>
      <c r="B36" t="s">
        <v>127</v>
      </c>
      <c r="C36" t="s">
        <v>125</v>
      </c>
      <c r="D36" t="s">
        <v>134</v>
      </c>
      <c r="E36" t="s">
        <v>125</v>
      </c>
    </row>
    <row r="37" spans="1:6" x14ac:dyDescent="0.25">
      <c r="A37" t="s">
        <v>124</v>
      </c>
      <c r="B37" t="s">
        <v>126</v>
      </c>
      <c r="C37" t="s">
        <v>124</v>
      </c>
      <c r="D37" t="s">
        <v>134</v>
      </c>
      <c r="E37" t="s">
        <v>124</v>
      </c>
    </row>
    <row r="38" spans="1:6" x14ac:dyDescent="0.25">
      <c r="A38" t="s">
        <v>128</v>
      </c>
      <c r="B38" t="s">
        <v>129</v>
      </c>
      <c r="C38" t="s">
        <v>131</v>
      </c>
      <c r="D38" t="s">
        <v>134</v>
      </c>
      <c r="E38" t="s">
        <v>131</v>
      </c>
    </row>
    <row r="39" spans="1:6" x14ac:dyDescent="0.25">
      <c r="A39" t="s">
        <v>135</v>
      </c>
      <c r="B39" t="s">
        <v>154</v>
      </c>
      <c r="C39" t="s">
        <v>101</v>
      </c>
      <c r="D39" t="s">
        <v>134</v>
      </c>
      <c r="E39" s="16" t="s">
        <v>136</v>
      </c>
      <c r="F39" s="16" t="s">
        <v>140</v>
      </c>
    </row>
    <row r="40" spans="1:6" x14ac:dyDescent="0.25">
      <c r="A40" t="s">
        <v>143</v>
      </c>
      <c r="B40" t="s">
        <v>138</v>
      </c>
      <c r="C40" t="s">
        <v>101</v>
      </c>
      <c r="D40" t="s">
        <v>134</v>
      </c>
      <c r="E40" s="16" t="s">
        <v>137</v>
      </c>
      <c r="F40" s="16" t="s">
        <v>139</v>
      </c>
    </row>
    <row r="41" spans="1:6" x14ac:dyDescent="0.25">
      <c r="A41" t="s">
        <v>144</v>
      </c>
      <c r="B41" t="s">
        <v>142</v>
      </c>
      <c r="C41" t="s">
        <v>101</v>
      </c>
      <c r="D41" t="s">
        <v>134</v>
      </c>
      <c r="E41" s="16" t="s">
        <v>141</v>
      </c>
      <c r="F41" t="s">
        <v>139</v>
      </c>
    </row>
    <row r="42" spans="1:6" x14ac:dyDescent="0.25">
      <c r="A42" t="s">
        <v>147</v>
      </c>
      <c r="B42" t="s">
        <v>148</v>
      </c>
      <c r="C42" t="s">
        <v>147</v>
      </c>
      <c r="D42" t="s">
        <v>134</v>
      </c>
      <c r="E42" s="16" t="s">
        <v>150</v>
      </c>
    </row>
    <row r="43" spans="1:6" x14ac:dyDescent="0.25">
      <c r="A43" t="s">
        <v>160</v>
      </c>
      <c r="B43" t="s">
        <v>161</v>
      </c>
      <c r="C43" t="s">
        <v>101</v>
      </c>
      <c r="D43" t="s">
        <v>134</v>
      </c>
      <c r="E43" s="16" t="s">
        <v>163</v>
      </c>
    </row>
    <row r="44" spans="1:6" x14ac:dyDescent="0.25">
      <c r="A44" t="s">
        <v>191</v>
      </c>
      <c r="B44" t="s">
        <v>190</v>
      </c>
      <c r="C44" t="s">
        <v>192</v>
      </c>
      <c r="D44" t="s">
        <v>134</v>
      </c>
      <c r="E44" s="16" t="s">
        <v>189</v>
      </c>
    </row>
    <row r="45" spans="1:6" x14ac:dyDescent="0.25">
      <c r="A45" t="s">
        <v>216</v>
      </c>
      <c r="B45" t="s">
        <v>241</v>
      </c>
      <c r="C45" t="s">
        <v>215</v>
      </c>
      <c r="D45" t="s">
        <v>134</v>
      </c>
      <c r="E45" s="16" t="s">
        <v>217</v>
      </c>
    </row>
    <row r="46" spans="1:6" x14ac:dyDescent="0.25">
      <c r="A46" t="s">
        <v>219</v>
      </c>
      <c r="B46" t="s">
        <v>98</v>
      </c>
      <c r="C46" t="s">
        <v>220</v>
      </c>
    </row>
    <row r="47" spans="1:6" x14ac:dyDescent="0.25">
      <c r="A47" t="s">
        <v>230</v>
      </c>
      <c r="B47" t="s">
        <v>229</v>
      </c>
    </row>
    <row r="48" spans="1:6" x14ac:dyDescent="0.25">
      <c r="A48" t="s">
        <v>231</v>
      </c>
      <c r="B48" t="s">
        <v>232</v>
      </c>
      <c r="C48" t="s">
        <v>101</v>
      </c>
      <c r="D48" t="s">
        <v>134</v>
      </c>
      <c r="E48" t="s">
        <v>231</v>
      </c>
    </row>
    <row r="49" spans="1:5" x14ac:dyDescent="0.25">
      <c r="A49" t="s">
        <v>235</v>
      </c>
      <c r="B49" t="s">
        <v>236</v>
      </c>
    </row>
    <row r="50" spans="1:5" x14ac:dyDescent="0.25">
      <c r="A50" t="s">
        <v>239</v>
      </c>
      <c r="B50" t="s">
        <v>238</v>
      </c>
      <c r="D50" t="s">
        <v>134</v>
      </c>
      <c r="E50" t="s">
        <v>239</v>
      </c>
    </row>
  </sheetData>
  <sortState ref="A4:C33">
    <sortCondition ref="A4:A3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9"/>
  <sheetViews>
    <sheetView tabSelected="1" topLeftCell="A16" zoomScaleNormal="100" zoomScalePageLayoutView="115" workbookViewId="0">
      <selection activeCell="AB80" sqref="AB80:AK80"/>
    </sheetView>
  </sheetViews>
  <sheetFormatPr baseColWidth="10" defaultColWidth="2.7109375" defaultRowHeight="15" x14ac:dyDescent="0.25"/>
  <cols>
    <col min="40" max="40" width="5" style="5" bestFit="1" customWidth="1"/>
    <col min="41" max="41" width="2.7109375" style="5"/>
    <col min="47" max="47" width="6.7109375" bestFit="1" customWidth="1"/>
    <col min="48" max="48" width="30.42578125" customWidth="1"/>
    <col min="49" max="49" width="27.28515625" customWidth="1"/>
    <col min="51" max="51" width="13" customWidth="1"/>
    <col min="52" max="52" width="11.85546875" bestFit="1" customWidth="1"/>
  </cols>
  <sheetData>
    <row r="1" spans="1:52" ht="15" customHeight="1" x14ac:dyDescent="0.25">
      <c r="A1" s="48"/>
      <c r="B1" s="49"/>
      <c r="C1" s="49"/>
      <c r="D1" s="49"/>
      <c r="E1" s="50"/>
      <c r="F1" s="58" t="s">
        <v>4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22" t="s">
        <v>0</v>
      </c>
      <c r="AB1" s="22"/>
      <c r="AC1" s="22"/>
      <c r="AD1" s="22"/>
      <c r="AE1" s="22"/>
      <c r="AF1" s="53">
        <v>43697</v>
      </c>
      <c r="AG1" s="54"/>
      <c r="AH1" s="54"/>
      <c r="AI1" s="54"/>
      <c r="AJ1" s="54"/>
      <c r="AK1" s="55"/>
    </row>
    <row r="2" spans="1:52" ht="15" customHeight="1" x14ac:dyDescent="0.25">
      <c r="A2" s="51"/>
      <c r="B2" s="22"/>
      <c r="C2" s="22"/>
      <c r="D2" s="22"/>
      <c r="E2" s="52"/>
      <c r="F2" s="60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22" t="s">
        <v>5</v>
      </c>
      <c r="AB2" s="22"/>
      <c r="AC2" s="22"/>
      <c r="AD2" s="22"/>
      <c r="AE2" s="22"/>
      <c r="AF2" s="56" t="s">
        <v>7</v>
      </c>
      <c r="AG2" s="56"/>
      <c r="AH2" s="56"/>
      <c r="AI2" s="56"/>
      <c r="AJ2" s="56"/>
      <c r="AK2" s="57"/>
    </row>
    <row r="3" spans="1:52" x14ac:dyDescent="0.25">
      <c r="A3" s="51"/>
      <c r="B3" s="22"/>
      <c r="C3" s="22"/>
      <c r="D3" s="22"/>
      <c r="E3" s="52"/>
      <c r="F3" s="60" t="s">
        <v>6</v>
      </c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22" t="s">
        <v>15</v>
      </c>
      <c r="AB3" s="22"/>
      <c r="AC3" s="22"/>
      <c r="AD3" s="22"/>
      <c r="AE3" s="22"/>
      <c r="AF3" s="22"/>
      <c r="AG3" s="22"/>
      <c r="AH3" s="22"/>
      <c r="AI3" s="22"/>
      <c r="AJ3" s="22"/>
      <c r="AK3" s="23"/>
    </row>
    <row r="4" spans="1:52" x14ac:dyDescent="0.25">
      <c r="A4" s="51"/>
      <c r="B4" s="22"/>
      <c r="C4" s="22"/>
      <c r="D4" s="22"/>
      <c r="E4" s="52"/>
      <c r="F4" s="62" t="s">
        <v>188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22" t="s">
        <v>16</v>
      </c>
      <c r="AB4" s="22"/>
      <c r="AC4" s="22"/>
      <c r="AD4" s="22"/>
      <c r="AE4" s="22"/>
      <c r="AF4" s="22"/>
      <c r="AG4" s="22"/>
      <c r="AH4" s="22"/>
      <c r="AI4" s="22"/>
      <c r="AJ4" s="22"/>
      <c r="AK4" s="23"/>
      <c r="AU4" t="b">
        <f>ISBLANK(AB9)</f>
        <v>0</v>
      </c>
    </row>
    <row r="5" spans="1:52" x14ac:dyDescent="0.25">
      <c r="A5" s="51"/>
      <c r="B5" s="22"/>
      <c r="C5" s="22"/>
      <c r="D5" s="22"/>
      <c r="E5" s="52"/>
      <c r="F5" s="64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6"/>
      <c r="AB5" s="22"/>
      <c r="AC5" s="22"/>
      <c r="AD5" s="22"/>
      <c r="AE5" s="22"/>
      <c r="AF5" s="22"/>
      <c r="AG5" s="22"/>
      <c r="AH5" s="22"/>
      <c r="AI5" s="22"/>
      <c r="AJ5" s="22"/>
      <c r="AK5" s="23"/>
    </row>
    <row r="6" spans="1:52" x14ac:dyDescent="0.25">
      <c r="A6" s="41" t="s">
        <v>118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3"/>
    </row>
    <row r="7" spans="1:52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6"/>
    </row>
    <row r="8" spans="1:52" ht="15" customHeight="1" x14ac:dyDescent="0.25">
      <c r="A8" s="47" t="s">
        <v>8</v>
      </c>
      <c r="B8" s="35"/>
      <c r="C8" s="35"/>
      <c r="D8" s="6" t="s">
        <v>12</v>
      </c>
      <c r="E8" s="6"/>
      <c r="F8" s="35" t="s">
        <v>13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6"/>
      <c r="U8" s="36"/>
      <c r="V8" s="35" t="s">
        <v>14</v>
      </c>
      <c r="W8" s="35"/>
      <c r="X8" s="35"/>
      <c r="Y8" s="35"/>
      <c r="Z8" s="35"/>
      <c r="AA8" s="35"/>
      <c r="AB8" s="36" t="s">
        <v>155</v>
      </c>
      <c r="AC8" s="36"/>
      <c r="AD8" s="36"/>
      <c r="AE8" s="36"/>
      <c r="AF8" s="36"/>
      <c r="AG8" s="36"/>
      <c r="AH8" s="36"/>
      <c r="AI8" s="36"/>
      <c r="AJ8" s="36"/>
      <c r="AK8" s="37"/>
      <c r="AN8" s="15"/>
      <c r="AO8" s="15"/>
      <c r="AT8" t="str">
        <f>A8</f>
        <v>TAG</v>
      </c>
      <c r="AU8" t="str">
        <f>D8</f>
        <v>CANT</v>
      </c>
      <c r="AV8" t="str">
        <f>F8</f>
        <v>DESCRIPCIÓN</v>
      </c>
      <c r="AW8" t="str">
        <f>V8</f>
        <v>TIPO, VALOR</v>
      </c>
      <c r="AX8" t="s">
        <v>179</v>
      </c>
    </row>
    <row r="9" spans="1:52" ht="15" customHeight="1" x14ac:dyDescent="0.25">
      <c r="A9" s="26" t="s">
        <v>9</v>
      </c>
      <c r="B9" s="25"/>
      <c r="C9" s="25"/>
      <c r="D9" s="22">
        <v>1</v>
      </c>
      <c r="E9" s="22"/>
      <c r="F9" s="24" t="str">
        <f t="shared" ref="F9:F76" si="0">IF(ISERROR(VLOOKUP($AN9,ListaDePartes,2,FALSE)),"",VLOOKUP($AN9,ListaDePartes,2,FALSE))</f>
        <v>Regulador de Voltaje 5V 3 A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2"/>
      <c r="U9" s="22"/>
      <c r="V9" s="25" t="str">
        <f>IF(OR(ISERROR(VLOOKUP($AN9,ListaDePartes,3,FALSE)), ISBLANK(VLOOKUP($AN9,ListaDePartes,3,FALSE))),"",VLOOKUP($AN9,ListaDePartes,3,FALSE))</f>
        <v>LM2576</v>
      </c>
      <c r="W9" s="25"/>
      <c r="X9" s="25"/>
      <c r="Y9" s="25"/>
      <c r="Z9" s="25"/>
      <c r="AA9" s="25"/>
      <c r="AB9" s="22" t="str">
        <f>IF(OR(ISBLANK(VLOOKUP($AN9,ListaDePartes,4,FALSE)),ISERROR(VLOOKUP($AN9,ListaDePartes,4,FALSE))),"",CONCATENATE(VLOOKUP($AN9,ListaDePartes,4,FALSE)," &gt;&gt;  ",VLOOKUP($AN9,ListaDePartes,5,FALSE)))</f>
        <v/>
      </c>
      <c r="AC9" s="22"/>
      <c r="AD9" s="22"/>
      <c r="AE9" s="22"/>
      <c r="AF9" s="22"/>
      <c r="AG9" s="22"/>
      <c r="AH9" s="22"/>
      <c r="AI9" s="22"/>
      <c r="AJ9" s="22"/>
      <c r="AK9" s="23"/>
      <c r="AN9" s="15" t="s">
        <v>10</v>
      </c>
      <c r="AO9" s="15"/>
      <c r="AT9" t="str">
        <f>A9</f>
        <v>IC1</v>
      </c>
      <c r="AU9">
        <f>D9</f>
        <v>1</v>
      </c>
      <c r="AV9" t="str">
        <f>F9</f>
        <v>Regulador de Voltaje 5V 3 A</v>
      </c>
      <c r="AW9" t="str">
        <f>IF((LEN(AB9)&gt;1),CONCATENATE(V9,"  &gt;&gt; en  ",AB9),V9)</f>
        <v>LM2576</v>
      </c>
      <c r="AY9" t="b">
        <f>ISBLANK(AB9)</f>
        <v>0</v>
      </c>
      <c r="AZ9">
        <f>LEN(AB9)</f>
        <v>0</v>
      </c>
    </row>
    <row r="10" spans="1:52" ht="15" customHeight="1" x14ac:dyDescent="0.25">
      <c r="A10" s="26" t="s">
        <v>11</v>
      </c>
      <c r="B10" s="25"/>
      <c r="C10" s="25"/>
      <c r="D10" s="22">
        <v>1</v>
      </c>
      <c r="E10" s="22"/>
      <c r="F10" s="24" t="str">
        <f t="shared" si="0"/>
        <v>Regulador de Voltaje 9V 1A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2"/>
      <c r="U10" s="22"/>
      <c r="V10" s="25" t="str">
        <f>IF(OR(ISERROR(VLOOKUP($AN10,ListaDePartes,3,FALSE)), ISBLANK(VLOOKUP($AN10,ListaDePartes,3,FALSE))),"",VLOOKUP($AN10,ListaDePartes,3,FALSE))</f>
        <v>LM7809</v>
      </c>
      <c r="W10" s="25"/>
      <c r="X10" s="25"/>
      <c r="Y10" s="25"/>
      <c r="Z10" s="25"/>
      <c r="AA10" s="25"/>
      <c r="AB10" s="22" t="str">
        <f>IF(OR(ISBLANK(VLOOKUP($AN10,ListaDePartes,4,FALSE)),ISERROR(VLOOKUP($AN10,ListaDePartes,4,FALSE))),"",CONCATENATE(VLOOKUP($AN10,ListaDePartes,4,FALSE)," &gt;&gt;  ",VLOOKUP($AN10,ListaDePartes,5,FALSE)))</f>
        <v xml:space="preserve">AG &gt;&gt;  L7809CV </v>
      </c>
      <c r="AC10" s="22"/>
      <c r="AD10" s="22"/>
      <c r="AE10" s="22"/>
      <c r="AF10" s="22"/>
      <c r="AG10" s="22"/>
      <c r="AH10" s="22"/>
      <c r="AI10" s="22"/>
      <c r="AJ10" s="22"/>
      <c r="AK10" s="23"/>
      <c r="AN10" s="15" t="s">
        <v>31</v>
      </c>
      <c r="AO10" s="15"/>
      <c r="AT10" t="str">
        <f t="shared" ref="AT10:AT86" si="1">A10</f>
        <v>IC2</v>
      </c>
      <c r="AU10">
        <f t="shared" ref="AU10:AU86" si="2">D10</f>
        <v>1</v>
      </c>
      <c r="AV10" t="str">
        <f t="shared" ref="AV10:AV86" si="3">F10</f>
        <v>Regulador de Voltaje 9V 1A</v>
      </c>
      <c r="AW10" t="str">
        <f t="shared" ref="AW10:AW86" si="4">IF((LEN(AB10)&gt;1),CONCATENATE(V10,"  &gt;&gt; en  ",AB10),V10)</f>
        <v xml:space="preserve">LM7809  &gt;&gt; en  AG &gt;&gt;  L7809CV </v>
      </c>
      <c r="AY10" t="b">
        <f t="shared" ref="AY10:AY86" si="5">ISBLANK(AB10)</f>
        <v>0</v>
      </c>
      <c r="AZ10">
        <f t="shared" ref="AZ10:AZ32" si="6">LEN(AB10)</f>
        <v>15</v>
      </c>
    </row>
    <row r="11" spans="1:52" ht="15" customHeight="1" x14ac:dyDescent="0.25">
      <c r="A11" s="26" t="s">
        <v>28</v>
      </c>
      <c r="B11" s="25"/>
      <c r="C11" s="25"/>
      <c r="D11" s="22">
        <v>1</v>
      </c>
      <c r="E11" s="22"/>
      <c r="F11" s="24" t="str">
        <f t="shared" si="0"/>
        <v>Sensor de Temperatura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2"/>
      <c r="U11" s="22"/>
      <c r="V11" s="25" t="str">
        <f>IF(OR(ISERROR(VLOOKUP($AN11,ListaDePartes,3,FALSE)), ISBLANK(VLOOKUP($AN11,ListaDePartes,3,FALSE))),"",VLOOKUP($AN11,ListaDePartes,3,FALSE))</f>
        <v>LM35DZ</v>
      </c>
      <c r="W11" s="25"/>
      <c r="X11" s="25"/>
      <c r="Y11" s="25"/>
      <c r="Z11" s="25"/>
      <c r="AA11" s="25"/>
      <c r="AB11" s="22" t="str">
        <f>IF(OR(ISBLANK(VLOOKUP($AN11,ListaDePartes,4,FALSE)),ISERROR(VLOOKUP($AN11,ListaDePartes,4,FALSE))),"",CONCATENATE(VLOOKUP($AN11,ListaDePartes,4,FALSE)," &gt;&gt;  ",VLOOKUP($AN11,ListaDePartes,5,FALSE)))</f>
        <v>AG &gt;&gt;  LM35DZ</v>
      </c>
      <c r="AC11" s="22"/>
      <c r="AD11" s="22"/>
      <c r="AE11" s="22"/>
      <c r="AF11" s="22"/>
      <c r="AG11" s="22"/>
      <c r="AH11" s="22"/>
      <c r="AI11" s="22"/>
      <c r="AJ11" s="22"/>
      <c r="AK11" s="23"/>
      <c r="AN11" s="15" t="s">
        <v>30</v>
      </c>
      <c r="AO11" s="15"/>
      <c r="AT11" t="str">
        <f t="shared" si="1"/>
        <v>IC3</v>
      </c>
      <c r="AU11">
        <f t="shared" si="2"/>
        <v>1</v>
      </c>
      <c r="AV11" t="str">
        <f t="shared" si="3"/>
        <v>Sensor de Temperatura</v>
      </c>
      <c r="AW11" t="str">
        <f t="shared" si="4"/>
        <v>LM35DZ  &gt;&gt; en  AG &gt;&gt;  LM35DZ</v>
      </c>
      <c r="AY11" t="b">
        <f t="shared" si="5"/>
        <v>0</v>
      </c>
      <c r="AZ11">
        <f t="shared" si="6"/>
        <v>13</v>
      </c>
    </row>
    <row r="12" spans="1:52" ht="15" customHeight="1" x14ac:dyDescent="0.25">
      <c r="A12" s="26" t="s">
        <v>29</v>
      </c>
      <c r="B12" s="25"/>
      <c r="C12" s="25"/>
      <c r="D12" s="22">
        <v>1</v>
      </c>
      <c r="E12" s="22"/>
      <c r="F12" s="24" t="str">
        <f t="shared" si="0"/>
        <v>Interruptor Analógico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2"/>
      <c r="U12" s="22"/>
      <c r="V12" s="25" t="str">
        <f>IF(OR(ISERROR(VLOOKUP($AN12,ListaDePartes,3,FALSE)), ISBLANK(VLOOKUP($AN12,ListaDePartes,3,FALSE))),"",VLOOKUP($AN12,ListaDePartes,3,FALSE))</f>
        <v>CD4066BE</v>
      </c>
      <c r="W12" s="25"/>
      <c r="X12" s="25"/>
      <c r="Y12" s="25"/>
      <c r="Z12" s="25"/>
      <c r="AA12" s="25"/>
      <c r="AB12" s="22" t="str">
        <f>IF(OR(ISBLANK(VLOOKUP($AN12,ListaDePartes,4,FALSE)),ISERROR(VLOOKUP($AN12,ListaDePartes,4,FALSE))),"",CONCATENATE(VLOOKUP($AN12,ListaDePartes,4,FALSE)," &gt;&gt;  ",VLOOKUP($AN12,ListaDePartes,5,FALSE)))</f>
        <v xml:space="preserve">AG &gt;&gt;  CD4066BE </v>
      </c>
      <c r="AC12" s="22"/>
      <c r="AD12" s="22"/>
      <c r="AE12" s="22"/>
      <c r="AF12" s="22"/>
      <c r="AG12" s="22"/>
      <c r="AH12" s="22"/>
      <c r="AI12" s="22"/>
      <c r="AJ12" s="22"/>
      <c r="AK12" s="23"/>
      <c r="AN12" s="15" t="s">
        <v>191</v>
      </c>
      <c r="AO12" s="15"/>
      <c r="AT12" t="str">
        <f t="shared" si="1"/>
        <v>IC4</v>
      </c>
      <c r="AU12">
        <f t="shared" si="2"/>
        <v>1</v>
      </c>
      <c r="AV12" t="str">
        <f t="shared" si="3"/>
        <v>Interruptor Analógico</v>
      </c>
      <c r="AW12" t="str">
        <f t="shared" si="4"/>
        <v xml:space="preserve">CD4066BE  &gt;&gt; en  AG &gt;&gt;  CD4066BE </v>
      </c>
      <c r="AY12" t="b">
        <f t="shared" si="5"/>
        <v>0</v>
      </c>
      <c r="AZ12">
        <f t="shared" si="6"/>
        <v>16</v>
      </c>
    </row>
    <row r="13" spans="1:52" ht="15" customHeight="1" x14ac:dyDescent="0.25">
      <c r="A13" s="26" t="s">
        <v>39</v>
      </c>
      <c r="B13" s="25"/>
      <c r="C13" s="25"/>
      <c r="D13" s="22">
        <v>1</v>
      </c>
      <c r="E13" s="22"/>
      <c r="F13" s="24" t="str">
        <f t="shared" si="0"/>
        <v>Compuerta NAND CMOS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2"/>
      <c r="U13" s="22"/>
      <c r="V13" s="25" t="str">
        <f>IF(OR(ISERROR(VLOOKUP($AN13,ListaDePartes,3,FALSE)), ISBLANK(VLOOKUP($AN13,ListaDePartes,3,FALSE))),"",VLOOKUP($AN13,ListaDePartes,3,FALSE))</f>
        <v>CD4093BE</v>
      </c>
      <c r="W13" s="25"/>
      <c r="X13" s="25"/>
      <c r="Y13" s="25"/>
      <c r="Z13" s="25"/>
      <c r="AA13" s="25"/>
      <c r="AB13" s="22" t="str">
        <f>IF(OR(ISBLANK(VLOOKUP($AN13,ListaDePartes,4,FALSE)),ISERROR(VLOOKUP($AN13,ListaDePartes,4,FALSE))),"",CONCATENATE(VLOOKUP($AN13,ListaDePartes,4,FALSE)," &gt;&gt;  ",VLOOKUP($AN13,ListaDePartes,5,FALSE)))</f>
        <v/>
      </c>
      <c r="AC13" s="22"/>
      <c r="AD13" s="22"/>
      <c r="AE13" s="22"/>
      <c r="AF13" s="22"/>
      <c r="AG13" s="22"/>
      <c r="AH13" s="22"/>
      <c r="AI13" s="22"/>
      <c r="AJ13" s="22"/>
      <c r="AK13" s="23"/>
      <c r="AN13" s="15" t="s">
        <v>41</v>
      </c>
      <c r="AO13" s="15"/>
      <c r="AT13" t="str">
        <f t="shared" si="1"/>
        <v>IC5</v>
      </c>
      <c r="AU13">
        <f t="shared" si="2"/>
        <v>1</v>
      </c>
      <c r="AV13" t="str">
        <f t="shared" si="3"/>
        <v>Compuerta NAND CMOS</v>
      </c>
      <c r="AW13" t="str">
        <f t="shared" si="4"/>
        <v>CD4093BE</v>
      </c>
      <c r="AY13" t="b">
        <f t="shared" si="5"/>
        <v>0</v>
      </c>
      <c r="AZ13">
        <f t="shared" si="6"/>
        <v>0</v>
      </c>
    </row>
    <row r="14" spans="1:52" ht="15" customHeight="1" x14ac:dyDescent="0.25">
      <c r="A14" s="26" t="s">
        <v>25</v>
      </c>
      <c r="B14" s="25"/>
      <c r="C14" s="25"/>
      <c r="D14" s="22">
        <v>1</v>
      </c>
      <c r="E14" s="22"/>
      <c r="F14" s="24" t="str">
        <f t="shared" si="0"/>
        <v>Diodo Schottky 3A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2"/>
      <c r="U14" s="22"/>
      <c r="V14" s="25" t="str">
        <f>IF(OR(ISERROR(VLOOKUP($AN14,ListaDePartes,3,FALSE)), ISBLANK(VLOOKUP($AN14,ListaDePartes,3,FALSE))),"",VLOOKUP($AN14,ListaDePartes,3,FALSE))</f>
        <v>1N5822</v>
      </c>
      <c r="W14" s="25"/>
      <c r="X14" s="25"/>
      <c r="Y14" s="25"/>
      <c r="Z14" s="25"/>
      <c r="AA14" s="25"/>
      <c r="AB14" s="22" t="str">
        <f>IF(OR(ISBLANK(VLOOKUP($AN14,ListaDePartes,4,FALSE)),ISERROR(VLOOKUP($AN14,ListaDePartes,4,FALSE))),"",CONCATENATE(VLOOKUP($AN14,ListaDePartes,4,FALSE)," &gt;&gt;  ",VLOOKUP($AN14,ListaDePartes,5,FALSE)))</f>
        <v/>
      </c>
      <c r="AC14" s="22"/>
      <c r="AD14" s="22"/>
      <c r="AE14" s="22"/>
      <c r="AF14" s="22"/>
      <c r="AG14" s="22"/>
      <c r="AH14" s="22"/>
      <c r="AI14" s="22"/>
      <c r="AJ14" s="22"/>
      <c r="AK14" s="23"/>
      <c r="AN14" s="15" t="s">
        <v>17</v>
      </c>
      <c r="AO14" s="15"/>
      <c r="AT14" t="str">
        <f t="shared" si="1"/>
        <v>D1</v>
      </c>
      <c r="AU14">
        <f t="shared" si="2"/>
        <v>1</v>
      </c>
      <c r="AV14" t="str">
        <f t="shared" si="3"/>
        <v>Diodo Schottky 3A</v>
      </c>
      <c r="AW14" t="str">
        <f t="shared" si="4"/>
        <v>1N5822</v>
      </c>
      <c r="AY14" t="b">
        <f t="shared" si="5"/>
        <v>0</v>
      </c>
      <c r="AZ14">
        <f t="shared" si="6"/>
        <v>0</v>
      </c>
    </row>
    <row r="15" spans="1:52" ht="15" customHeight="1" x14ac:dyDescent="0.25">
      <c r="A15" s="26" t="s">
        <v>26</v>
      </c>
      <c r="B15" s="25"/>
      <c r="C15" s="25"/>
      <c r="D15" s="22">
        <v>1</v>
      </c>
      <c r="E15" s="22"/>
      <c r="F15" s="24" t="str">
        <f t="shared" si="0"/>
        <v>Diodo de proposito general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2"/>
      <c r="U15" s="22"/>
      <c r="V15" s="25" t="str">
        <f>IF(OR(ISERROR(VLOOKUP($AN15,ListaDePartes,3,FALSE)), ISBLANK(VLOOKUP($AN15,ListaDePartes,3,FALSE))),"",VLOOKUP($AN15,ListaDePartes,3,FALSE))</f>
        <v>1N4148</v>
      </c>
      <c r="W15" s="25"/>
      <c r="X15" s="25"/>
      <c r="Y15" s="25"/>
      <c r="Z15" s="25"/>
      <c r="AA15" s="25"/>
      <c r="AB15" s="22" t="str">
        <f>IF(OR(ISBLANK(VLOOKUP($AN15,ListaDePartes,4,FALSE)),ISERROR(VLOOKUP($AN15,ListaDePartes,4,FALSE))),"",CONCATENATE(VLOOKUP($AN15,ListaDePartes,4,FALSE)," &gt;&gt;  ",VLOOKUP($AN15,ListaDePartes,5,FALSE)))</f>
        <v/>
      </c>
      <c r="AC15" s="22"/>
      <c r="AD15" s="22"/>
      <c r="AE15" s="22"/>
      <c r="AF15" s="22"/>
      <c r="AG15" s="22"/>
      <c r="AH15" s="22"/>
      <c r="AI15" s="22"/>
      <c r="AJ15" s="22"/>
      <c r="AK15" s="23"/>
      <c r="AN15" s="15" t="s">
        <v>193</v>
      </c>
      <c r="AO15" s="15"/>
      <c r="AT15" t="str">
        <f t="shared" si="1"/>
        <v>D2</v>
      </c>
      <c r="AU15">
        <f t="shared" si="2"/>
        <v>1</v>
      </c>
      <c r="AV15" t="str">
        <f t="shared" si="3"/>
        <v>Diodo de proposito general</v>
      </c>
      <c r="AW15" t="str">
        <f t="shared" si="4"/>
        <v>1N4148</v>
      </c>
      <c r="AY15" t="b">
        <f t="shared" si="5"/>
        <v>0</v>
      </c>
      <c r="AZ15">
        <f t="shared" si="6"/>
        <v>0</v>
      </c>
    </row>
    <row r="16" spans="1:52" ht="15" customHeight="1" x14ac:dyDescent="0.25">
      <c r="A16" s="26" t="s">
        <v>94</v>
      </c>
      <c r="B16" s="25"/>
      <c r="C16" s="25"/>
      <c r="D16" s="22">
        <v>1</v>
      </c>
      <c r="E16" s="22"/>
      <c r="F16" s="24" t="str">
        <f t="shared" si="0"/>
        <v>Diodo de proposito general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2"/>
      <c r="U16" s="22"/>
      <c r="V16" s="25" t="str">
        <f>IF(OR(ISERROR(VLOOKUP($AN16,ListaDePartes,3,FALSE)), ISBLANK(VLOOKUP($AN16,ListaDePartes,3,FALSE))),"",VLOOKUP($AN16,ListaDePartes,3,FALSE))</f>
        <v>1N4148</v>
      </c>
      <c r="W16" s="25"/>
      <c r="X16" s="25"/>
      <c r="Y16" s="25"/>
      <c r="Z16" s="25"/>
      <c r="AA16" s="25"/>
      <c r="AB16" s="22" t="str">
        <f>IF(OR(ISBLANK(VLOOKUP($AN16,ListaDePartes,4,FALSE)),ISERROR(VLOOKUP($AN16,ListaDePartes,4,FALSE))),"",CONCATENATE(VLOOKUP($AN16,ListaDePartes,4,FALSE)," &gt;&gt;  ",VLOOKUP($AN16,ListaDePartes,5,FALSE)))</f>
        <v/>
      </c>
      <c r="AC16" s="22"/>
      <c r="AD16" s="22"/>
      <c r="AE16" s="22"/>
      <c r="AF16" s="22"/>
      <c r="AG16" s="22"/>
      <c r="AH16" s="22"/>
      <c r="AI16" s="22"/>
      <c r="AJ16" s="22"/>
      <c r="AK16" s="23"/>
      <c r="AN16" s="15" t="s">
        <v>93</v>
      </c>
      <c r="AO16" s="15"/>
      <c r="AT16" t="str">
        <f t="shared" si="1"/>
        <v>D3</v>
      </c>
      <c r="AU16">
        <f t="shared" si="2"/>
        <v>1</v>
      </c>
      <c r="AV16" t="str">
        <f t="shared" si="3"/>
        <v>Diodo de proposito general</v>
      </c>
      <c r="AW16" t="str">
        <f t="shared" si="4"/>
        <v>1N4148</v>
      </c>
      <c r="AY16" t="b">
        <f t="shared" si="5"/>
        <v>0</v>
      </c>
      <c r="AZ16">
        <f t="shared" si="6"/>
        <v>0</v>
      </c>
    </row>
    <row r="17" spans="1:52" ht="15" customHeight="1" x14ac:dyDescent="0.25">
      <c r="A17" s="26" t="s">
        <v>194</v>
      </c>
      <c r="B17" s="25"/>
      <c r="C17" s="25"/>
      <c r="D17" s="22">
        <v>1</v>
      </c>
      <c r="E17" s="22"/>
      <c r="F17" s="24" t="str">
        <f t="shared" si="0"/>
        <v>Diodo de proposito general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2"/>
      <c r="U17" s="22"/>
      <c r="V17" s="25" t="str">
        <f>IF(OR(ISERROR(VLOOKUP($AN17,ListaDePartes,3,FALSE)), ISBLANK(VLOOKUP($AN17,ListaDePartes,3,FALSE))),"",VLOOKUP($AN17,ListaDePartes,3,FALSE))</f>
        <v>1N4148</v>
      </c>
      <c r="W17" s="25"/>
      <c r="X17" s="25"/>
      <c r="Y17" s="25"/>
      <c r="Z17" s="25"/>
      <c r="AA17" s="25"/>
      <c r="AB17" s="22" t="str">
        <f>IF(OR(ISBLANK(VLOOKUP($AN17,ListaDePartes,4,FALSE)),ISERROR(VLOOKUP($AN17,ListaDePartes,4,FALSE))),"",CONCATENATE(VLOOKUP($AN17,ListaDePartes,4,FALSE)," &gt;&gt;  ",VLOOKUP($AN17,ListaDePartes,5,FALSE)))</f>
        <v/>
      </c>
      <c r="AC17" s="22"/>
      <c r="AD17" s="22"/>
      <c r="AE17" s="22"/>
      <c r="AF17" s="22"/>
      <c r="AG17" s="22"/>
      <c r="AH17" s="22"/>
      <c r="AI17" s="22"/>
      <c r="AJ17" s="22"/>
      <c r="AK17" s="23"/>
      <c r="AN17" s="15" t="s">
        <v>93</v>
      </c>
      <c r="AO17" s="15"/>
      <c r="AT17" t="str">
        <f t="shared" ref="AT17" si="7">A17</f>
        <v>D4</v>
      </c>
      <c r="AU17">
        <f t="shared" ref="AU17" si="8">D17</f>
        <v>1</v>
      </c>
      <c r="AV17" t="str">
        <f t="shared" ref="AV17" si="9">F17</f>
        <v>Diodo de proposito general</v>
      </c>
      <c r="AW17" t="str">
        <f t="shared" ref="AW17" si="10">IF((LEN(AB17)&gt;1),CONCATENATE(V17,"  &gt;&gt; en  ",AB17),V17)</f>
        <v>1N4148</v>
      </c>
      <c r="AY17" t="b">
        <f t="shared" ref="AY17" si="11">ISBLANK(AB17)</f>
        <v>0</v>
      </c>
      <c r="AZ17">
        <f t="shared" ref="AZ17" si="12">LEN(AB17)</f>
        <v>0</v>
      </c>
    </row>
    <row r="18" spans="1:52" ht="15" customHeight="1" x14ac:dyDescent="0.25">
      <c r="A18" s="26" t="s">
        <v>195</v>
      </c>
      <c r="B18" s="25"/>
      <c r="C18" s="25"/>
      <c r="D18" s="22">
        <v>1</v>
      </c>
      <c r="E18" s="22"/>
      <c r="F18" s="24" t="str">
        <f t="shared" si="0"/>
        <v>Diodo Schottky 30V 200mA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2"/>
      <c r="U18" s="22"/>
      <c r="V18" s="25" t="str">
        <f>IF(OR(ISERROR(VLOOKUP($AN18,ListaDePartes,3,FALSE)), ISBLANK(VLOOKUP($AN18,ListaDePartes,3,FALSE))),"",VLOOKUP($AN18,ListaDePartes,3,FALSE))</f>
        <v>BAT85</v>
      </c>
      <c r="W18" s="25"/>
      <c r="X18" s="25"/>
      <c r="Y18" s="25"/>
      <c r="Z18" s="25"/>
      <c r="AA18" s="25"/>
      <c r="AB18" s="22" t="str">
        <f>IF(OR(ISBLANK(VLOOKUP($AN18,ListaDePartes,4,FALSE)),ISERROR(VLOOKUP($AN18,ListaDePartes,4,FALSE))),"",CONCATENATE(VLOOKUP($AN18,ListaDePartes,4,FALSE)," &gt;&gt;  ",VLOOKUP($AN18,ListaDePartes,5,FALSE)))</f>
        <v>AG &gt;&gt;  BAT85</v>
      </c>
      <c r="AC18" s="22"/>
      <c r="AD18" s="22"/>
      <c r="AE18" s="22"/>
      <c r="AF18" s="22"/>
      <c r="AG18" s="22"/>
      <c r="AH18" s="22"/>
      <c r="AI18" s="22"/>
      <c r="AJ18" s="22"/>
      <c r="AK18" s="23"/>
      <c r="AN18" s="15" t="s">
        <v>124</v>
      </c>
      <c r="AO18" s="15"/>
      <c r="AT18" t="str">
        <f t="shared" si="1"/>
        <v>D5</v>
      </c>
      <c r="AU18">
        <f t="shared" si="2"/>
        <v>1</v>
      </c>
      <c r="AV18" t="str">
        <f t="shared" si="3"/>
        <v>Diodo Schottky 30V 200mA</v>
      </c>
      <c r="AW18" t="str">
        <f t="shared" si="4"/>
        <v>BAT85  &gt;&gt; en  AG &gt;&gt;  BAT85</v>
      </c>
      <c r="AY18" t="b">
        <f t="shared" si="5"/>
        <v>0</v>
      </c>
      <c r="AZ18">
        <f t="shared" si="6"/>
        <v>12</v>
      </c>
    </row>
    <row r="19" spans="1:52" ht="15" customHeight="1" x14ac:dyDescent="0.25">
      <c r="A19" s="26" t="s">
        <v>27</v>
      </c>
      <c r="B19" s="25"/>
      <c r="C19" s="25"/>
      <c r="D19" s="22">
        <v>1</v>
      </c>
      <c r="E19" s="22"/>
      <c r="F19" s="24" t="str">
        <f t="shared" si="0"/>
        <v>Inductor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2"/>
      <c r="U19" s="22"/>
      <c r="V19" s="25" t="str">
        <f>IF(OR(ISERROR(VLOOKUP($AN19,ListaDePartes,3,FALSE)), ISBLANK(VLOOKUP($AN19,ListaDePartes,3,FALSE))),"",VLOOKUP($AN19,ListaDePartes,3,FALSE))</f>
        <v>100 μH</v>
      </c>
      <c r="W19" s="25"/>
      <c r="X19" s="25"/>
      <c r="Y19" s="25"/>
      <c r="Z19" s="25"/>
      <c r="AA19" s="25"/>
      <c r="AB19" s="22" t="str">
        <f>IF(OR(ISBLANK(VLOOKUP($AN19,ListaDePartes,4,FALSE)),ISERROR(VLOOKUP($AN19,ListaDePartes,4,FALSE))),"",CONCATENATE(VLOOKUP($AN19,ListaDePartes,4,FALSE)," &gt;&gt;  ",VLOOKUP($AN19,ListaDePartes,5,FALSE)))</f>
        <v/>
      </c>
      <c r="AC19" s="22"/>
      <c r="AD19" s="22"/>
      <c r="AE19" s="22"/>
      <c r="AF19" s="22"/>
      <c r="AG19" s="22"/>
      <c r="AH19" s="22"/>
      <c r="AI19" s="22"/>
      <c r="AJ19" s="22"/>
      <c r="AK19" s="23"/>
      <c r="AN19" s="15" t="s">
        <v>23</v>
      </c>
      <c r="AO19" s="15"/>
      <c r="AT19" t="str">
        <f t="shared" si="1"/>
        <v>L1</v>
      </c>
      <c r="AU19">
        <f t="shared" si="2"/>
        <v>1</v>
      </c>
      <c r="AV19" t="str">
        <f t="shared" si="3"/>
        <v>Inductor</v>
      </c>
      <c r="AW19" t="str">
        <f t="shared" si="4"/>
        <v>100 μH</v>
      </c>
      <c r="AY19" t="b">
        <f t="shared" si="5"/>
        <v>0</v>
      </c>
      <c r="AZ19">
        <f t="shared" si="6"/>
        <v>0</v>
      </c>
    </row>
    <row r="20" spans="1:52" ht="15" customHeight="1" x14ac:dyDescent="0.25">
      <c r="A20" s="26" t="s">
        <v>33</v>
      </c>
      <c r="B20" s="25"/>
      <c r="C20" s="25"/>
      <c r="D20" s="22">
        <v>1</v>
      </c>
      <c r="E20" s="22"/>
      <c r="F20" s="24" t="str">
        <f t="shared" si="0"/>
        <v>Transistor de señal pequeña  NPN 40V 800mA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2"/>
      <c r="U20" s="22"/>
      <c r="V20" s="25" t="str">
        <f>IF(OR(ISERROR(VLOOKUP($AN20,ListaDePartes,3,FALSE)), ISBLANK(VLOOKUP($AN20,ListaDePartes,3,FALSE))),"",VLOOKUP($AN20,ListaDePartes,3,FALSE))</f>
        <v>2N2222</v>
      </c>
      <c r="W20" s="25"/>
      <c r="X20" s="25"/>
      <c r="Y20" s="25"/>
      <c r="Z20" s="25"/>
      <c r="AA20" s="25"/>
      <c r="AB20" s="22" t="str">
        <f>IF(OR(ISBLANK(VLOOKUP($AN20,ListaDePartes,4,FALSE)),ISERROR(VLOOKUP($AN20,ListaDePartes,4,FALSE))),"",CONCATENATE(VLOOKUP($AN20,ListaDePartes,4,FALSE)," &gt;&gt;  ",VLOOKUP($AN20,ListaDePartes,5,FALSE)))</f>
        <v/>
      </c>
      <c r="AC20" s="22"/>
      <c r="AD20" s="22"/>
      <c r="AE20" s="22"/>
      <c r="AF20" s="22"/>
      <c r="AG20" s="22"/>
      <c r="AH20" s="22"/>
      <c r="AI20" s="22"/>
      <c r="AJ20" s="22"/>
      <c r="AK20" s="23"/>
      <c r="AN20" s="15" t="s">
        <v>36</v>
      </c>
      <c r="AO20" s="15"/>
      <c r="AT20" t="str">
        <f t="shared" si="1"/>
        <v>T1</v>
      </c>
      <c r="AU20">
        <f t="shared" si="2"/>
        <v>1</v>
      </c>
      <c r="AV20" t="str">
        <f t="shared" si="3"/>
        <v>Transistor de señal pequeña  NPN 40V 800mA</v>
      </c>
      <c r="AW20" t="str">
        <f t="shared" si="4"/>
        <v>2N2222</v>
      </c>
      <c r="AY20" t="b">
        <f t="shared" si="5"/>
        <v>0</v>
      </c>
      <c r="AZ20">
        <f t="shared" si="6"/>
        <v>0</v>
      </c>
    </row>
    <row r="21" spans="1:52" ht="15" customHeight="1" x14ac:dyDescent="0.25">
      <c r="A21" s="26" t="s">
        <v>34</v>
      </c>
      <c r="B21" s="25"/>
      <c r="C21" s="25"/>
      <c r="D21" s="22">
        <v>1</v>
      </c>
      <c r="E21" s="22"/>
      <c r="F21" s="24" t="str">
        <f t="shared" si="0"/>
        <v>Transistor de señal pequeña  NPN 40V 800mA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2"/>
      <c r="U21" s="22"/>
      <c r="V21" s="25" t="str">
        <f>IF(OR(ISERROR(VLOOKUP($AN21,ListaDePartes,3,FALSE)), ISBLANK(VLOOKUP($AN21,ListaDePartes,3,FALSE))),"",VLOOKUP($AN21,ListaDePartes,3,FALSE))</f>
        <v>2N2222</v>
      </c>
      <c r="W21" s="25"/>
      <c r="X21" s="25"/>
      <c r="Y21" s="25"/>
      <c r="Z21" s="25"/>
      <c r="AA21" s="25"/>
      <c r="AB21" s="22" t="str">
        <f>IF(OR(ISBLANK(VLOOKUP($AN21,ListaDePartes,4,FALSE)),ISERROR(VLOOKUP($AN21,ListaDePartes,4,FALSE))),"",CONCATENATE(VLOOKUP($AN21,ListaDePartes,4,FALSE)," &gt;&gt;  ",VLOOKUP($AN21,ListaDePartes,5,FALSE)))</f>
        <v/>
      </c>
      <c r="AC21" s="22"/>
      <c r="AD21" s="22"/>
      <c r="AE21" s="22"/>
      <c r="AF21" s="22"/>
      <c r="AG21" s="22"/>
      <c r="AH21" s="22"/>
      <c r="AI21" s="22"/>
      <c r="AJ21" s="22"/>
      <c r="AK21" s="23"/>
      <c r="AN21" s="15" t="s">
        <v>36</v>
      </c>
      <c r="AO21" s="15"/>
      <c r="AT21" t="str">
        <f t="shared" si="1"/>
        <v>T2</v>
      </c>
      <c r="AU21">
        <f t="shared" si="2"/>
        <v>1</v>
      </c>
      <c r="AV21" t="str">
        <f t="shared" si="3"/>
        <v>Transistor de señal pequeña  NPN 40V 800mA</v>
      </c>
      <c r="AW21" t="str">
        <f t="shared" si="4"/>
        <v>2N2222</v>
      </c>
      <c r="AY21" t="b">
        <f t="shared" si="5"/>
        <v>0</v>
      </c>
      <c r="AZ21">
        <f t="shared" si="6"/>
        <v>0</v>
      </c>
    </row>
    <row r="22" spans="1:52" ht="15" customHeight="1" x14ac:dyDescent="0.25">
      <c r="A22" s="26" t="s">
        <v>196</v>
      </c>
      <c r="B22" s="25"/>
      <c r="C22" s="25"/>
      <c r="D22" s="22">
        <v>1</v>
      </c>
      <c r="E22" s="22"/>
      <c r="F22" s="24" t="str">
        <f t="shared" si="0"/>
        <v>Transistor de señal pequeña  NPN 40V 800mA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2"/>
      <c r="U22" s="22"/>
      <c r="V22" s="25" t="str">
        <f>IF(OR(ISERROR(VLOOKUP($AN22,ListaDePartes,3,FALSE)), ISBLANK(VLOOKUP($AN22,ListaDePartes,3,FALSE))),"",VLOOKUP($AN22,ListaDePartes,3,FALSE))</f>
        <v>2N2222</v>
      </c>
      <c r="W22" s="25"/>
      <c r="X22" s="25"/>
      <c r="Y22" s="25"/>
      <c r="Z22" s="25"/>
      <c r="AA22" s="25"/>
      <c r="AB22" s="22" t="str">
        <f>IF(OR(ISBLANK(VLOOKUP($AN22,ListaDePartes,4,FALSE)),ISERROR(VLOOKUP($AN22,ListaDePartes,4,FALSE))),"",CONCATENATE(VLOOKUP($AN22,ListaDePartes,4,FALSE)," &gt;&gt;  ",VLOOKUP($AN22,ListaDePartes,5,FALSE)))</f>
        <v/>
      </c>
      <c r="AC22" s="22"/>
      <c r="AD22" s="22"/>
      <c r="AE22" s="22"/>
      <c r="AF22" s="22"/>
      <c r="AG22" s="22"/>
      <c r="AH22" s="22"/>
      <c r="AI22" s="22"/>
      <c r="AJ22" s="22"/>
      <c r="AK22" s="23"/>
      <c r="AN22" s="15" t="s">
        <v>36</v>
      </c>
      <c r="AO22" s="15"/>
      <c r="AT22" t="str">
        <f t="shared" ref="AT22:AT23" si="13">A22</f>
        <v>T3</v>
      </c>
      <c r="AU22">
        <f t="shared" ref="AU22:AU23" si="14">D22</f>
        <v>1</v>
      </c>
      <c r="AV22" t="str">
        <f t="shared" ref="AV22:AV23" si="15">F22</f>
        <v>Transistor de señal pequeña  NPN 40V 800mA</v>
      </c>
      <c r="AW22" t="str">
        <f t="shared" ref="AW22:AW23" si="16">IF((LEN(AB22)&gt;1),CONCATENATE(V22,"  &gt;&gt; en  ",AB22),V22)</f>
        <v>2N2222</v>
      </c>
      <c r="AY22" t="b">
        <f t="shared" ref="AY22:AY23" si="17">ISBLANK(AB22)</f>
        <v>0</v>
      </c>
      <c r="AZ22">
        <f t="shared" ref="AZ22:AZ23" si="18">LEN(AB22)</f>
        <v>0</v>
      </c>
    </row>
    <row r="23" spans="1:52" ht="15" customHeight="1" x14ac:dyDescent="0.25">
      <c r="A23" s="26" t="s">
        <v>197</v>
      </c>
      <c r="B23" s="25"/>
      <c r="C23" s="25"/>
      <c r="D23" s="22">
        <v>1</v>
      </c>
      <c r="E23" s="22"/>
      <c r="F23" s="24" t="str">
        <f t="shared" si="0"/>
        <v>Transistor de potencia  NPN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2"/>
      <c r="U23" s="22"/>
      <c r="V23" s="25" t="str">
        <f>IF(OR(ISERROR(VLOOKUP($AN23,ListaDePartes,3,FALSE)), ISBLANK(VLOOKUP($AN23,ListaDePartes,3,FALSE))),"",VLOOKUP($AN23,ListaDePartes,3,FALSE))</f>
        <v>TIP31C</v>
      </c>
      <c r="W23" s="25"/>
      <c r="X23" s="25"/>
      <c r="Y23" s="25"/>
      <c r="Z23" s="25"/>
      <c r="AA23" s="25"/>
      <c r="AB23" s="22" t="str">
        <f>IF(OR(ISBLANK(VLOOKUP($AN23,ListaDePartes,4,FALSE)),ISERROR(VLOOKUP($AN23,ListaDePartes,4,FALSE))),"",CONCATENATE(VLOOKUP($AN23,ListaDePartes,4,FALSE)," &gt;&gt;  ",VLOOKUP($AN23,ListaDePartes,5,FALSE)))</f>
        <v/>
      </c>
      <c r="AC23" s="22"/>
      <c r="AD23" s="22"/>
      <c r="AE23" s="22"/>
      <c r="AF23" s="22"/>
      <c r="AG23" s="22"/>
      <c r="AH23" s="22"/>
      <c r="AI23" s="22"/>
      <c r="AJ23" s="22"/>
      <c r="AK23" s="23"/>
      <c r="AN23" s="15" t="s">
        <v>38</v>
      </c>
      <c r="AO23" s="15"/>
      <c r="AT23" t="str">
        <f t="shared" si="13"/>
        <v>T4</v>
      </c>
      <c r="AU23">
        <f t="shared" si="14"/>
        <v>1</v>
      </c>
      <c r="AV23" t="str">
        <f t="shared" si="15"/>
        <v>Transistor de potencia  NPN</v>
      </c>
      <c r="AW23" t="str">
        <f t="shared" si="16"/>
        <v>TIP31C</v>
      </c>
      <c r="AY23" t="b">
        <f t="shared" si="17"/>
        <v>0</v>
      </c>
      <c r="AZ23">
        <f t="shared" si="18"/>
        <v>0</v>
      </c>
    </row>
    <row r="24" spans="1:52" ht="15" customHeight="1" x14ac:dyDescent="0.25">
      <c r="A24" s="26" t="s">
        <v>198</v>
      </c>
      <c r="B24" s="25"/>
      <c r="C24" s="25"/>
      <c r="D24" s="22">
        <v>1</v>
      </c>
      <c r="E24" s="22"/>
      <c r="F24" s="24" t="str">
        <f t="shared" si="0"/>
        <v>Transistor de señal pequeña  PNP 60V 800 mA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2"/>
      <c r="U24" s="22"/>
      <c r="V24" s="25" t="str">
        <f>IF(OR(ISERROR(VLOOKUP($AN24,ListaDePartes,3,FALSE)), ISBLANK(VLOOKUP($AN24,ListaDePartes,3,FALSE))),"",VLOOKUP($AN24,ListaDePartes,3,FALSE))</f>
        <v>BC327A</v>
      </c>
      <c r="W24" s="25"/>
      <c r="X24" s="25"/>
      <c r="Y24" s="25"/>
      <c r="Z24" s="25"/>
      <c r="AA24" s="25"/>
      <c r="AB24" s="22" t="str">
        <f>IF(OR(ISBLANK(VLOOKUP($AN24,ListaDePartes,4,FALSE)),ISERROR(VLOOKUP($AN24,ListaDePartes,4,FALSE))),"",CONCATENATE(VLOOKUP($AN24,ListaDePartes,4,FALSE)," &gt;&gt;  ",VLOOKUP($AN24,ListaDePartes,5,FALSE)))</f>
        <v>AG &gt;&gt;  BC327A</v>
      </c>
      <c r="AC24" s="22"/>
      <c r="AD24" s="22"/>
      <c r="AE24" s="22"/>
      <c r="AF24" s="22"/>
      <c r="AG24" s="22"/>
      <c r="AH24" s="22"/>
      <c r="AI24" s="22"/>
      <c r="AJ24" s="22"/>
      <c r="AK24" s="23"/>
      <c r="AN24" s="15" t="s">
        <v>123</v>
      </c>
      <c r="AO24" s="15"/>
      <c r="AT24" t="str">
        <f t="shared" ref="AT24:AT25" si="19">A24</f>
        <v>T5</v>
      </c>
      <c r="AU24">
        <f t="shared" ref="AU24:AU25" si="20">D24</f>
        <v>1</v>
      </c>
      <c r="AV24" t="str">
        <f t="shared" ref="AV24:AV25" si="21">F24</f>
        <v>Transistor de señal pequeña  PNP 60V 800 mA</v>
      </c>
      <c r="AW24" t="str">
        <f t="shared" ref="AW24:AW25" si="22">IF((LEN(AB24)&gt;1),CONCATENATE(V24,"  &gt;&gt; en  ",AB24),V24)</f>
        <v>BC327A  &gt;&gt; en  AG &gt;&gt;  BC327A</v>
      </c>
      <c r="AY24" t="b">
        <f t="shared" ref="AY24:AY25" si="23">ISBLANK(AB24)</f>
        <v>0</v>
      </c>
      <c r="AZ24">
        <f t="shared" ref="AZ24:AZ25" si="24">LEN(AB24)</f>
        <v>13</v>
      </c>
    </row>
    <row r="25" spans="1:52" ht="15" customHeight="1" x14ac:dyDescent="0.25">
      <c r="A25" s="26" t="s">
        <v>199</v>
      </c>
      <c r="B25" s="25"/>
      <c r="C25" s="25"/>
      <c r="D25" s="22">
        <v>1</v>
      </c>
      <c r="E25" s="22"/>
      <c r="F25" s="24" t="str">
        <f t="shared" si="0"/>
        <v>Transistor de señal pequeña  NPN 45V 500 mA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2"/>
      <c r="U25" s="22"/>
      <c r="V25" s="25" t="str">
        <f>IF(OR(ISERROR(VLOOKUP($AN25,ListaDePartes,3,FALSE)), ISBLANK(VLOOKUP($AN25,ListaDePartes,3,FALSE))),"",VLOOKUP($AN25,ListaDePartes,3,FALSE))</f>
        <v>BC547A</v>
      </c>
      <c r="W25" s="25"/>
      <c r="X25" s="25"/>
      <c r="Y25" s="25"/>
      <c r="Z25" s="25"/>
      <c r="AA25" s="25"/>
      <c r="AB25" s="22" t="str">
        <f>IF(OR(ISBLANK(VLOOKUP($AN25,ListaDePartes,4,FALSE)),ISERROR(VLOOKUP($AN25,ListaDePartes,4,FALSE))),"",CONCATENATE(VLOOKUP($AN25,ListaDePartes,4,FALSE)," &gt;&gt;  ",VLOOKUP($AN25,ListaDePartes,5,FALSE)))</f>
        <v>AG &gt;&gt;  BC547A</v>
      </c>
      <c r="AC25" s="22"/>
      <c r="AD25" s="22"/>
      <c r="AE25" s="22"/>
      <c r="AF25" s="22"/>
      <c r="AG25" s="22"/>
      <c r="AH25" s="22"/>
      <c r="AI25" s="22"/>
      <c r="AJ25" s="22"/>
      <c r="AK25" s="23"/>
      <c r="AN25" s="15" t="s">
        <v>128</v>
      </c>
      <c r="AO25" s="15"/>
      <c r="AT25" t="str">
        <f t="shared" si="19"/>
        <v>T6</v>
      </c>
      <c r="AU25">
        <f t="shared" si="20"/>
        <v>1</v>
      </c>
      <c r="AV25" t="str">
        <f t="shared" si="21"/>
        <v>Transistor de señal pequeña  NPN 45V 500 mA</v>
      </c>
      <c r="AW25" t="str">
        <f t="shared" si="22"/>
        <v>BC547A  &gt;&gt; en  AG &gt;&gt;  BC547A</v>
      </c>
      <c r="AY25" t="b">
        <f t="shared" si="23"/>
        <v>0</v>
      </c>
      <c r="AZ25">
        <f t="shared" si="24"/>
        <v>13</v>
      </c>
    </row>
    <row r="26" spans="1:52" ht="15" customHeight="1" x14ac:dyDescent="0.25">
      <c r="A26" s="26" t="s">
        <v>43</v>
      </c>
      <c r="B26" s="25"/>
      <c r="C26" s="25"/>
      <c r="D26" s="22">
        <v>1</v>
      </c>
      <c r="E26" s="22"/>
      <c r="F26" s="24" t="str">
        <f t="shared" si="0"/>
        <v>Optoacoplador salida a transistor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2"/>
      <c r="U26" s="22"/>
      <c r="V26" s="25" t="str">
        <f>IF(OR(ISERROR(VLOOKUP($AN26,ListaDePartes,3,FALSE)), ISBLANK(VLOOKUP($AN26,ListaDePartes,3,FALSE))),"",VLOOKUP($AN26,ListaDePartes,3,FALSE))</f>
        <v>4N25</v>
      </c>
      <c r="W26" s="25"/>
      <c r="X26" s="25"/>
      <c r="Y26" s="25"/>
      <c r="Z26" s="25"/>
      <c r="AA26" s="25"/>
      <c r="AB26" s="22" t="str">
        <f>IF(OR(ISBLANK(VLOOKUP($AN26,ListaDePartes,4,FALSE)),ISERROR(VLOOKUP($AN26,ListaDePartes,4,FALSE))),"",CONCATENATE(VLOOKUP($AN26,ListaDePartes,4,FALSE)," &gt;&gt;  ",VLOOKUP($AN26,ListaDePartes,5,FALSE)))</f>
        <v/>
      </c>
      <c r="AC26" s="22"/>
      <c r="AD26" s="22"/>
      <c r="AE26" s="22"/>
      <c r="AF26" s="22"/>
      <c r="AG26" s="22"/>
      <c r="AH26" s="22"/>
      <c r="AI26" s="22"/>
      <c r="AJ26" s="22"/>
      <c r="AK26" s="23"/>
      <c r="AN26" s="15" t="s">
        <v>2</v>
      </c>
      <c r="AO26" s="15"/>
      <c r="AT26" t="str">
        <f t="shared" si="1"/>
        <v>OP1</v>
      </c>
      <c r="AU26">
        <f t="shared" si="2"/>
        <v>1</v>
      </c>
      <c r="AV26" t="str">
        <f t="shared" si="3"/>
        <v>Optoacoplador salida a transistor</v>
      </c>
      <c r="AW26" t="str">
        <f t="shared" si="4"/>
        <v>4N25</v>
      </c>
      <c r="AY26" t="b">
        <f t="shared" si="5"/>
        <v>0</v>
      </c>
      <c r="AZ26">
        <f t="shared" si="6"/>
        <v>0</v>
      </c>
    </row>
    <row r="27" spans="1:52" ht="15" customHeight="1" x14ac:dyDescent="0.25">
      <c r="A27" s="26" t="s">
        <v>44</v>
      </c>
      <c r="B27" s="25"/>
      <c r="C27" s="25"/>
      <c r="D27" s="22">
        <v>1</v>
      </c>
      <c r="E27" s="22"/>
      <c r="F27" s="24" t="str">
        <f t="shared" si="0"/>
        <v>Optoacoplador salida a transistor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2"/>
      <c r="U27" s="22"/>
      <c r="V27" s="25" t="str">
        <f>IF(OR(ISERROR(VLOOKUP($AN27,ListaDePartes,3,FALSE)), ISBLANK(VLOOKUP($AN27,ListaDePartes,3,FALSE))),"",VLOOKUP($AN27,ListaDePartes,3,FALSE))</f>
        <v>4N25</v>
      </c>
      <c r="W27" s="25"/>
      <c r="X27" s="25"/>
      <c r="Y27" s="25"/>
      <c r="Z27" s="25"/>
      <c r="AA27" s="25"/>
      <c r="AB27" s="22" t="str">
        <f>IF(OR(ISBLANK(VLOOKUP($AN27,ListaDePartes,4,FALSE)),ISERROR(VLOOKUP($AN27,ListaDePartes,4,FALSE))),"",CONCATENATE(VLOOKUP($AN27,ListaDePartes,4,FALSE)," &gt;&gt;  ",VLOOKUP($AN27,ListaDePartes,5,FALSE)))</f>
        <v/>
      </c>
      <c r="AC27" s="22"/>
      <c r="AD27" s="22"/>
      <c r="AE27" s="22"/>
      <c r="AF27" s="22"/>
      <c r="AG27" s="22"/>
      <c r="AH27" s="22"/>
      <c r="AI27" s="22"/>
      <c r="AJ27" s="22"/>
      <c r="AK27" s="23"/>
      <c r="AN27" s="15" t="s">
        <v>2</v>
      </c>
      <c r="AO27" s="15"/>
      <c r="AT27" t="str">
        <f t="shared" si="1"/>
        <v>OP2</v>
      </c>
      <c r="AU27">
        <f t="shared" si="2"/>
        <v>1</v>
      </c>
      <c r="AV27" t="str">
        <f t="shared" si="3"/>
        <v>Optoacoplador salida a transistor</v>
      </c>
      <c r="AW27" t="str">
        <f t="shared" si="4"/>
        <v>4N25</v>
      </c>
      <c r="AY27" t="b">
        <f t="shared" si="5"/>
        <v>0</v>
      </c>
      <c r="AZ27">
        <f t="shared" si="6"/>
        <v>0</v>
      </c>
    </row>
    <row r="28" spans="1:52" ht="15" customHeight="1" x14ac:dyDescent="0.25">
      <c r="A28" s="26" t="s">
        <v>45</v>
      </c>
      <c r="B28" s="25"/>
      <c r="C28" s="25"/>
      <c r="D28" s="22">
        <v>1</v>
      </c>
      <c r="E28" s="22"/>
      <c r="F28" s="24" t="str">
        <f t="shared" si="0"/>
        <v>Optoacoplador salida a transistor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2"/>
      <c r="U28" s="22"/>
      <c r="V28" s="25" t="str">
        <f>IF(OR(ISERROR(VLOOKUP($AN28,ListaDePartes,3,FALSE)), ISBLANK(VLOOKUP($AN28,ListaDePartes,3,FALSE))),"",VLOOKUP($AN28,ListaDePartes,3,FALSE))</f>
        <v>4N25</v>
      </c>
      <c r="W28" s="25"/>
      <c r="X28" s="25"/>
      <c r="Y28" s="25"/>
      <c r="Z28" s="25"/>
      <c r="AA28" s="25"/>
      <c r="AB28" s="22" t="str">
        <f>IF(OR(ISBLANK(VLOOKUP($AN28,ListaDePartes,4,FALSE)),ISERROR(VLOOKUP($AN28,ListaDePartes,4,FALSE))),"",CONCATENATE(VLOOKUP($AN28,ListaDePartes,4,FALSE)," &gt;&gt;  ",VLOOKUP($AN28,ListaDePartes,5,FALSE)))</f>
        <v/>
      </c>
      <c r="AC28" s="22"/>
      <c r="AD28" s="22"/>
      <c r="AE28" s="22"/>
      <c r="AF28" s="22"/>
      <c r="AG28" s="22"/>
      <c r="AH28" s="22"/>
      <c r="AI28" s="22"/>
      <c r="AJ28" s="22"/>
      <c r="AK28" s="23"/>
      <c r="AN28" s="15" t="s">
        <v>2</v>
      </c>
      <c r="AO28" s="15"/>
      <c r="AT28" t="str">
        <f t="shared" si="1"/>
        <v>OP3</v>
      </c>
      <c r="AU28">
        <f t="shared" si="2"/>
        <v>1</v>
      </c>
      <c r="AV28" t="str">
        <f t="shared" si="3"/>
        <v>Optoacoplador salida a transistor</v>
      </c>
      <c r="AW28" t="str">
        <f t="shared" si="4"/>
        <v>4N25</v>
      </c>
      <c r="AY28" t="b">
        <f t="shared" si="5"/>
        <v>0</v>
      </c>
      <c r="AZ28">
        <f t="shared" si="6"/>
        <v>0</v>
      </c>
    </row>
    <row r="29" spans="1:52" ht="15" customHeight="1" x14ac:dyDescent="0.25">
      <c r="A29" s="26" t="s">
        <v>46</v>
      </c>
      <c r="B29" s="25"/>
      <c r="C29" s="25"/>
      <c r="D29" s="22">
        <v>1</v>
      </c>
      <c r="E29" s="22"/>
      <c r="F29" s="24" t="str">
        <f t="shared" si="0"/>
        <v xml:space="preserve">Capacitor electrolítico 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2"/>
      <c r="U29" s="22"/>
      <c r="V29" s="25" t="str">
        <f>IF(OR(ISERROR(VLOOKUP($AN29,ListaDePartes,3,FALSE)), ISBLANK(VLOOKUP($AN29,ListaDePartes,3,FALSE))),"",VLOOKUP($AN29,ListaDePartes,3,FALSE))</f>
        <v>1000 μF 25 V</v>
      </c>
      <c r="W29" s="25"/>
      <c r="X29" s="25"/>
      <c r="Y29" s="25"/>
      <c r="Z29" s="25"/>
      <c r="AA29" s="25"/>
      <c r="AB29" s="22" t="str">
        <f>IF(OR(ISBLANK(VLOOKUP($AN29,ListaDePartes,4,FALSE)),ISERROR(VLOOKUP($AN29,ListaDePartes,4,FALSE))),"",CONCATENATE(VLOOKUP($AN29,ListaDePartes,4,FALSE)," &gt;&gt;  ",VLOOKUP($AN29,ListaDePartes,5,FALSE)))</f>
        <v/>
      </c>
      <c r="AC29" s="22"/>
      <c r="AD29" s="22"/>
      <c r="AE29" s="22"/>
      <c r="AF29" s="22"/>
      <c r="AG29" s="22"/>
      <c r="AH29" s="22"/>
      <c r="AI29" s="22"/>
      <c r="AJ29" s="22"/>
      <c r="AK29" s="23"/>
      <c r="AN29" s="15" t="s">
        <v>55</v>
      </c>
      <c r="AO29" s="15"/>
      <c r="AT29" t="str">
        <f t="shared" si="1"/>
        <v>C1</v>
      </c>
      <c r="AU29">
        <f t="shared" si="2"/>
        <v>1</v>
      </c>
      <c r="AV29" t="str">
        <f t="shared" si="3"/>
        <v xml:space="preserve">Capacitor electrolítico </v>
      </c>
      <c r="AW29" t="str">
        <f t="shared" si="4"/>
        <v>1000 μF 25 V</v>
      </c>
      <c r="AY29" t="b">
        <f t="shared" si="5"/>
        <v>0</v>
      </c>
      <c r="AZ29">
        <f t="shared" si="6"/>
        <v>0</v>
      </c>
    </row>
    <row r="30" spans="1:52" ht="15" customHeight="1" x14ac:dyDescent="0.25">
      <c r="A30" s="26" t="s">
        <v>47</v>
      </c>
      <c r="B30" s="25"/>
      <c r="C30" s="25"/>
      <c r="D30" s="22">
        <v>1</v>
      </c>
      <c r="E30" s="22"/>
      <c r="F30" s="24" t="str">
        <f t="shared" si="0"/>
        <v>Capacitor de cerámica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2"/>
      <c r="U30" s="22"/>
      <c r="V30" s="25" t="str">
        <f>IF(OR(ISERROR(VLOOKUP($AN30,ListaDePartes,3,FALSE)), ISBLANK(VLOOKUP($AN30,ListaDePartes,3,FALSE))),"",VLOOKUP($AN30,ListaDePartes,3,FALSE))</f>
        <v>100 ηF</v>
      </c>
      <c r="W30" s="25"/>
      <c r="X30" s="25"/>
      <c r="Y30" s="25"/>
      <c r="Z30" s="25"/>
      <c r="AA30" s="25"/>
      <c r="AB30" s="22" t="str">
        <f>IF(OR(ISBLANK(VLOOKUP($AN30,ListaDePartes,4,FALSE)),ISERROR(VLOOKUP($AN30,ListaDePartes,4,FALSE))),"",CONCATENATE(VLOOKUP($AN30,ListaDePartes,4,FALSE)," &gt;&gt;  ",VLOOKUP($AN30,ListaDePartes,5,FALSE)))</f>
        <v/>
      </c>
      <c r="AC30" s="22"/>
      <c r="AD30" s="22"/>
      <c r="AE30" s="22"/>
      <c r="AF30" s="22"/>
      <c r="AG30" s="22"/>
      <c r="AH30" s="22"/>
      <c r="AI30" s="22"/>
      <c r="AJ30" s="22"/>
      <c r="AK30" s="23"/>
      <c r="AN30" s="15" t="s">
        <v>53</v>
      </c>
      <c r="AO30" s="15"/>
      <c r="AT30" t="str">
        <f t="shared" si="1"/>
        <v>C2</v>
      </c>
      <c r="AU30">
        <f t="shared" si="2"/>
        <v>1</v>
      </c>
      <c r="AV30" t="str">
        <f t="shared" si="3"/>
        <v>Capacitor de cerámica</v>
      </c>
      <c r="AW30" t="str">
        <f t="shared" si="4"/>
        <v>100 ηF</v>
      </c>
      <c r="AY30" t="b">
        <f t="shared" si="5"/>
        <v>0</v>
      </c>
      <c r="AZ30">
        <f t="shared" si="6"/>
        <v>0</v>
      </c>
    </row>
    <row r="31" spans="1:52" ht="15" customHeight="1" x14ac:dyDescent="0.25">
      <c r="A31" s="26" t="s">
        <v>48</v>
      </c>
      <c r="B31" s="25"/>
      <c r="C31" s="25"/>
      <c r="D31" s="22">
        <v>1</v>
      </c>
      <c r="E31" s="22"/>
      <c r="F31" s="24" t="str">
        <f t="shared" si="0"/>
        <v xml:space="preserve">Capacitor electrolítico 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2"/>
      <c r="U31" s="22"/>
      <c r="V31" s="25" t="str">
        <f>IF(OR(ISERROR(VLOOKUP($AN31,ListaDePartes,3,FALSE)), ISBLANK(VLOOKUP($AN31,ListaDePartes,3,FALSE))),"",VLOOKUP($AN31,ListaDePartes,3,FALSE))</f>
        <v>100 μF 25 V</v>
      </c>
      <c r="W31" s="25"/>
      <c r="X31" s="25"/>
      <c r="Y31" s="25"/>
      <c r="Z31" s="25"/>
      <c r="AA31" s="25"/>
      <c r="AB31" s="22" t="str">
        <f>IF(OR(ISBLANK(VLOOKUP($AN31,ListaDePartes,4,FALSE)),ISERROR(VLOOKUP($AN31,ListaDePartes,4,FALSE))),"",CONCATENATE(VLOOKUP($AN31,ListaDePartes,4,FALSE)," &gt;&gt;  ",VLOOKUP($AN31,ListaDePartes,5,FALSE)))</f>
        <v/>
      </c>
      <c r="AC31" s="22"/>
      <c r="AD31" s="22"/>
      <c r="AE31" s="22"/>
      <c r="AF31" s="22"/>
      <c r="AG31" s="22"/>
      <c r="AH31" s="22"/>
      <c r="AI31" s="22"/>
      <c r="AJ31" s="22"/>
      <c r="AK31" s="23"/>
      <c r="AN31" s="15" t="s">
        <v>50</v>
      </c>
      <c r="AO31" s="15"/>
      <c r="AT31" t="str">
        <f t="shared" si="1"/>
        <v>C3</v>
      </c>
      <c r="AU31">
        <f t="shared" si="2"/>
        <v>1</v>
      </c>
      <c r="AV31" t="str">
        <f t="shared" si="3"/>
        <v xml:space="preserve">Capacitor electrolítico </v>
      </c>
      <c r="AW31" t="str">
        <f t="shared" si="4"/>
        <v>100 μF 25 V</v>
      </c>
      <c r="AY31" t="b">
        <f t="shared" si="5"/>
        <v>0</v>
      </c>
      <c r="AZ31">
        <f t="shared" si="6"/>
        <v>0</v>
      </c>
    </row>
    <row r="32" spans="1:52" ht="15" customHeight="1" x14ac:dyDescent="0.25">
      <c r="A32" s="26" t="s">
        <v>49</v>
      </c>
      <c r="B32" s="25"/>
      <c r="C32" s="25"/>
      <c r="D32" s="22">
        <v>1</v>
      </c>
      <c r="E32" s="22"/>
      <c r="F32" s="24" t="str">
        <f t="shared" si="0"/>
        <v>Capacitor de cerámica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2"/>
      <c r="U32" s="22"/>
      <c r="V32" s="25" t="str">
        <f>IF(OR(ISERROR(VLOOKUP($AN32,ListaDePartes,3,FALSE)), ISBLANK(VLOOKUP($AN32,ListaDePartes,3,FALSE))),"",VLOOKUP($AN32,ListaDePartes,3,FALSE))</f>
        <v>100 ηF</v>
      </c>
      <c r="W32" s="25"/>
      <c r="X32" s="25"/>
      <c r="Y32" s="25"/>
      <c r="Z32" s="25"/>
      <c r="AA32" s="25"/>
      <c r="AB32" s="22" t="str">
        <f>IF(OR(ISBLANK(VLOOKUP($AN32,ListaDePartes,4,FALSE)),ISERROR(VLOOKUP($AN32,ListaDePartes,4,FALSE))),"",CONCATENATE(VLOOKUP($AN32,ListaDePartes,4,FALSE)," &gt;&gt;  ",VLOOKUP($AN32,ListaDePartes,5,FALSE)))</f>
        <v/>
      </c>
      <c r="AC32" s="22"/>
      <c r="AD32" s="22"/>
      <c r="AE32" s="22"/>
      <c r="AF32" s="22"/>
      <c r="AG32" s="22"/>
      <c r="AH32" s="22"/>
      <c r="AI32" s="22"/>
      <c r="AJ32" s="22"/>
      <c r="AK32" s="23"/>
      <c r="AN32" s="15" t="s">
        <v>53</v>
      </c>
      <c r="AO32" s="15"/>
      <c r="AT32" t="str">
        <f t="shared" si="1"/>
        <v>C4</v>
      </c>
      <c r="AU32">
        <f t="shared" si="2"/>
        <v>1</v>
      </c>
      <c r="AV32" t="str">
        <f t="shared" si="3"/>
        <v>Capacitor de cerámica</v>
      </c>
      <c r="AW32" t="str">
        <f t="shared" si="4"/>
        <v>100 ηF</v>
      </c>
      <c r="AY32" t="b">
        <f t="shared" si="5"/>
        <v>0</v>
      </c>
      <c r="AZ32">
        <f t="shared" si="6"/>
        <v>0</v>
      </c>
    </row>
    <row r="33" spans="1:51" ht="15" customHeight="1" x14ac:dyDescent="0.25">
      <c r="A33" s="26" t="s">
        <v>57</v>
      </c>
      <c r="B33" s="25"/>
      <c r="C33" s="25"/>
      <c r="D33" s="22">
        <v>1</v>
      </c>
      <c r="E33" s="22"/>
      <c r="F33" s="24" t="str">
        <f t="shared" si="0"/>
        <v>Resistencia de carbón 1/4 W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2"/>
      <c r="U33" s="22"/>
      <c r="V33" s="25" t="str">
        <f>IF(OR(ISERROR(VLOOKUP($AN33,ListaDePartes,3,FALSE)), ISBLANK(VLOOKUP($AN33,ListaDePartes,3,FALSE))),"",VLOOKUP($AN33,ListaDePartes,3,FALSE))</f>
        <v>330 Ω</v>
      </c>
      <c r="W33" s="25"/>
      <c r="X33" s="25"/>
      <c r="Y33" s="25"/>
      <c r="Z33" s="25"/>
      <c r="AA33" s="25"/>
      <c r="AB33" s="22" t="str">
        <f>IF(OR(ISBLANK(VLOOKUP($AN33,ListaDePartes,4,FALSE)),ISERROR(VLOOKUP($AN33,ListaDePartes,4,FALSE))),"",CONCATENATE(VLOOKUP($AN33,ListaDePartes,4,FALSE)," &gt;&gt;  ",VLOOKUP($AN33,ListaDePartes,5,FALSE)))</f>
        <v/>
      </c>
      <c r="AC33" s="22"/>
      <c r="AD33" s="22"/>
      <c r="AE33" s="22"/>
      <c r="AF33" s="22"/>
      <c r="AG33" s="22"/>
      <c r="AH33" s="22"/>
      <c r="AI33" s="22"/>
      <c r="AJ33" s="22"/>
      <c r="AK33" s="23"/>
      <c r="AN33" s="15" t="s">
        <v>62</v>
      </c>
      <c r="AO33" s="15"/>
      <c r="AT33" t="str">
        <f t="shared" si="1"/>
        <v>R1</v>
      </c>
      <c r="AU33">
        <f t="shared" si="2"/>
        <v>1</v>
      </c>
      <c r="AV33" t="str">
        <f t="shared" si="3"/>
        <v>Resistencia de carbón 1/4 W</v>
      </c>
      <c r="AW33" t="str">
        <f t="shared" si="4"/>
        <v>330 Ω</v>
      </c>
      <c r="AY33" t="b">
        <f t="shared" si="5"/>
        <v>0</v>
      </c>
    </row>
    <row r="34" spans="1:51" ht="15" customHeight="1" x14ac:dyDescent="0.25">
      <c r="A34" s="26" t="s">
        <v>58</v>
      </c>
      <c r="B34" s="25"/>
      <c r="C34" s="25"/>
      <c r="D34" s="22">
        <v>1</v>
      </c>
      <c r="E34" s="22"/>
      <c r="F34" s="24" t="str">
        <f t="shared" si="0"/>
        <v>Resistencia de carbón 1/4 W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2"/>
      <c r="U34" s="22"/>
      <c r="V34" s="25" t="str">
        <f>IF(OR(ISERROR(VLOOKUP($AN34,ListaDePartes,3,FALSE)), ISBLANK(VLOOKUP($AN34,ListaDePartes,3,FALSE))),"",VLOOKUP($AN34,ListaDePartes,3,FALSE))</f>
        <v>1 KΩ</v>
      </c>
      <c r="W34" s="25"/>
      <c r="X34" s="25"/>
      <c r="Y34" s="25"/>
      <c r="Z34" s="25"/>
      <c r="AA34" s="25"/>
      <c r="AB34" s="22" t="str">
        <f>IF(OR(ISBLANK(VLOOKUP($AN34,ListaDePartes,4,FALSE)),ISERROR(VLOOKUP($AN34,ListaDePartes,4,FALSE))),"",CONCATENATE(VLOOKUP($AN34,ListaDePartes,4,FALSE)," &gt;&gt;  ",VLOOKUP($AN34,ListaDePartes,5,FALSE)))</f>
        <v/>
      </c>
      <c r="AC34" s="22"/>
      <c r="AD34" s="22"/>
      <c r="AE34" s="22"/>
      <c r="AF34" s="22"/>
      <c r="AG34" s="22"/>
      <c r="AH34" s="22"/>
      <c r="AI34" s="22"/>
      <c r="AJ34" s="22"/>
      <c r="AK34" s="23"/>
      <c r="AN34" s="15" t="s">
        <v>63</v>
      </c>
      <c r="AO34" s="15"/>
      <c r="AT34" t="str">
        <f t="shared" si="1"/>
        <v>R2</v>
      </c>
      <c r="AU34">
        <f t="shared" si="2"/>
        <v>1</v>
      </c>
      <c r="AV34" t="str">
        <f t="shared" si="3"/>
        <v>Resistencia de carbón 1/4 W</v>
      </c>
      <c r="AW34" t="str">
        <f t="shared" si="4"/>
        <v>1 KΩ</v>
      </c>
      <c r="AY34" t="b">
        <f t="shared" si="5"/>
        <v>0</v>
      </c>
    </row>
    <row r="35" spans="1:51" ht="15" customHeight="1" x14ac:dyDescent="0.25">
      <c r="A35" s="26" t="s">
        <v>59</v>
      </c>
      <c r="B35" s="25"/>
      <c r="C35" s="25"/>
      <c r="D35" s="22">
        <v>1</v>
      </c>
      <c r="E35" s="22"/>
      <c r="F35" s="24" t="str">
        <f t="shared" si="0"/>
        <v>Resistencia de carbón 1/4 W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2"/>
      <c r="U35" s="22"/>
      <c r="V35" s="25" t="str">
        <f>IF(OR(ISERROR(VLOOKUP($AN35,ListaDePartes,3,FALSE)), ISBLANK(VLOOKUP($AN35,ListaDePartes,3,FALSE))),"",VLOOKUP($AN35,ListaDePartes,3,FALSE))</f>
        <v>10 KΩ</v>
      </c>
      <c r="W35" s="25"/>
      <c r="X35" s="25"/>
      <c r="Y35" s="25"/>
      <c r="Z35" s="25"/>
      <c r="AA35" s="25"/>
      <c r="AB35" s="22" t="str">
        <f>IF(OR(ISBLANK(VLOOKUP($AN35,ListaDePartes,4,FALSE)),ISERROR(VLOOKUP($AN35,ListaDePartes,4,FALSE))),"",CONCATENATE(VLOOKUP($AN35,ListaDePartes,4,FALSE)," &gt;&gt;  ",VLOOKUP($AN35,ListaDePartes,5,FALSE)))</f>
        <v/>
      </c>
      <c r="AC35" s="22"/>
      <c r="AD35" s="22"/>
      <c r="AE35" s="22"/>
      <c r="AF35" s="22"/>
      <c r="AG35" s="22"/>
      <c r="AH35" s="22"/>
      <c r="AI35" s="22"/>
      <c r="AJ35" s="22"/>
      <c r="AK35" s="23"/>
      <c r="AN35" s="15" t="s">
        <v>64</v>
      </c>
      <c r="AO35" s="15"/>
      <c r="AT35" t="str">
        <f t="shared" si="1"/>
        <v>R3</v>
      </c>
      <c r="AU35">
        <f t="shared" si="2"/>
        <v>1</v>
      </c>
      <c r="AV35" t="str">
        <f t="shared" si="3"/>
        <v>Resistencia de carbón 1/4 W</v>
      </c>
      <c r="AW35" t="str">
        <f t="shared" si="4"/>
        <v>10 KΩ</v>
      </c>
      <c r="AY35" t="b">
        <f t="shared" si="5"/>
        <v>0</v>
      </c>
    </row>
    <row r="36" spans="1:51" ht="15" customHeight="1" x14ac:dyDescent="0.25">
      <c r="A36" s="26" t="s">
        <v>60</v>
      </c>
      <c r="B36" s="25"/>
      <c r="C36" s="25"/>
      <c r="D36" s="22">
        <v>1</v>
      </c>
      <c r="E36" s="22"/>
      <c r="F36" s="24" t="str">
        <f t="shared" si="0"/>
        <v>Resistencia de carbón 1/4 W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2"/>
      <c r="U36" s="22"/>
      <c r="V36" s="25" t="str">
        <f>IF(OR(ISERROR(VLOOKUP($AN36,ListaDePartes,3,FALSE)), ISBLANK(VLOOKUP($AN36,ListaDePartes,3,FALSE))),"",VLOOKUP($AN36,ListaDePartes,3,FALSE))</f>
        <v>10 KΩ</v>
      </c>
      <c r="W36" s="25"/>
      <c r="X36" s="25"/>
      <c r="Y36" s="25"/>
      <c r="Z36" s="25"/>
      <c r="AA36" s="25"/>
      <c r="AB36" s="22" t="str">
        <f>IF(OR(ISBLANK(VLOOKUP($AN36,ListaDePartes,4,FALSE)),ISERROR(VLOOKUP($AN36,ListaDePartes,4,FALSE))),"",CONCATENATE(VLOOKUP($AN36,ListaDePartes,4,FALSE)," &gt;&gt;  ",VLOOKUP($AN36,ListaDePartes,5,FALSE)))</f>
        <v/>
      </c>
      <c r="AC36" s="22"/>
      <c r="AD36" s="22"/>
      <c r="AE36" s="22"/>
      <c r="AF36" s="22"/>
      <c r="AG36" s="22"/>
      <c r="AH36" s="22"/>
      <c r="AI36" s="22"/>
      <c r="AJ36" s="22"/>
      <c r="AK36" s="23"/>
      <c r="AN36" s="15" t="s">
        <v>64</v>
      </c>
      <c r="AO36" s="15"/>
      <c r="AT36" t="str">
        <f t="shared" si="1"/>
        <v>R4</v>
      </c>
      <c r="AU36">
        <f t="shared" si="2"/>
        <v>1</v>
      </c>
      <c r="AV36" t="str">
        <f t="shared" si="3"/>
        <v>Resistencia de carbón 1/4 W</v>
      </c>
      <c r="AW36" t="str">
        <f t="shared" si="4"/>
        <v>10 KΩ</v>
      </c>
      <c r="AY36" t="b">
        <f t="shared" si="5"/>
        <v>0</v>
      </c>
    </row>
    <row r="37" spans="1:51" ht="15" customHeight="1" x14ac:dyDescent="0.25">
      <c r="A37" s="26" t="s">
        <v>61</v>
      </c>
      <c r="B37" s="25"/>
      <c r="C37" s="25"/>
      <c r="D37" s="22">
        <v>1</v>
      </c>
      <c r="E37" s="22"/>
      <c r="F37" s="24" t="str">
        <f t="shared" si="0"/>
        <v>Resistencia de carbón 1 W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2"/>
      <c r="U37" s="22"/>
      <c r="V37" s="25" t="str">
        <f>IF(OR(ISERROR(VLOOKUP($AN37,ListaDePartes,3,FALSE)), ISBLANK(VLOOKUP($AN37,ListaDePartes,3,FALSE))),"",VLOOKUP($AN37,ListaDePartes,3,FALSE))</f>
        <v>100 Ω</v>
      </c>
      <c r="W37" s="25"/>
      <c r="X37" s="25"/>
      <c r="Y37" s="25"/>
      <c r="Z37" s="25"/>
      <c r="AA37" s="25"/>
      <c r="AB37" s="22" t="str">
        <f>IF(OR(ISBLANK(VLOOKUP($AN37,ListaDePartes,4,FALSE)),ISERROR(VLOOKUP($AN37,ListaDePartes,4,FALSE))),"",CONCATENATE(VLOOKUP($AN37,ListaDePartes,4,FALSE)," &gt;&gt;  ",VLOOKUP($AN37,ListaDePartes,5,FALSE)))</f>
        <v/>
      </c>
      <c r="AC37" s="22"/>
      <c r="AD37" s="22"/>
      <c r="AE37" s="22"/>
      <c r="AF37" s="22"/>
      <c r="AG37" s="22"/>
      <c r="AH37" s="22"/>
      <c r="AI37" s="22"/>
      <c r="AJ37" s="22"/>
      <c r="AK37" s="23"/>
      <c r="AN37" s="15" t="s">
        <v>67</v>
      </c>
      <c r="AO37" s="15"/>
      <c r="AT37" t="str">
        <f t="shared" si="1"/>
        <v>R5</v>
      </c>
      <c r="AU37">
        <f t="shared" si="2"/>
        <v>1</v>
      </c>
      <c r="AV37" t="str">
        <f t="shared" si="3"/>
        <v>Resistencia de carbón 1 W</v>
      </c>
      <c r="AW37" t="str">
        <f t="shared" si="4"/>
        <v>100 Ω</v>
      </c>
      <c r="AY37" t="b">
        <f t="shared" si="5"/>
        <v>0</v>
      </c>
    </row>
    <row r="38" spans="1:51" ht="15" customHeight="1" x14ac:dyDescent="0.25">
      <c r="A38" s="26" t="s">
        <v>70</v>
      </c>
      <c r="B38" s="25"/>
      <c r="C38" s="25"/>
      <c r="D38" s="22">
        <v>1</v>
      </c>
      <c r="E38" s="22"/>
      <c r="F38" s="24" t="str">
        <f t="shared" si="0"/>
        <v>Resistencia de carbón 1/4 W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2"/>
      <c r="U38" s="22"/>
      <c r="V38" s="25" t="str">
        <f>IF(OR(ISERROR(VLOOKUP($AN38,ListaDePartes,3,FALSE)), ISBLANK(VLOOKUP($AN38,ListaDePartes,3,FALSE))),"",VLOOKUP($AN38,ListaDePartes,3,FALSE))</f>
        <v>330 Ω</v>
      </c>
      <c r="W38" s="25"/>
      <c r="X38" s="25"/>
      <c r="Y38" s="25"/>
      <c r="Z38" s="25"/>
      <c r="AA38" s="25"/>
      <c r="AB38" s="22" t="str">
        <f>IF(OR(ISBLANK(VLOOKUP($AN38,ListaDePartes,4,FALSE)),ISERROR(VLOOKUP($AN38,ListaDePartes,4,FALSE))),"",CONCATENATE(VLOOKUP($AN38,ListaDePartes,4,FALSE)," &gt;&gt;  ",VLOOKUP($AN38,ListaDePartes,5,FALSE)))</f>
        <v/>
      </c>
      <c r="AC38" s="22"/>
      <c r="AD38" s="22"/>
      <c r="AE38" s="22"/>
      <c r="AF38" s="22"/>
      <c r="AG38" s="22"/>
      <c r="AH38" s="22"/>
      <c r="AI38" s="22"/>
      <c r="AJ38" s="22"/>
      <c r="AK38" s="23"/>
      <c r="AN38" s="15" t="s">
        <v>62</v>
      </c>
      <c r="AO38" s="15"/>
      <c r="AT38" t="str">
        <f t="shared" si="1"/>
        <v>R6</v>
      </c>
      <c r="AU38">
        <f t="shared" si="2"/>
        <v>1</v>
      </c>
      <c r="AV38" t="str">
        <f t="shared" si="3"/>
        <v>Resistencia de carbón 1/4 W</v>
      </c>
      <c r="AW38" t="str">
        <f t="shared" si="4"/>
        <v>330 Ω</v>
      </c>
      <c r="AY38" t="b">
        <f t="shared" si="5"/>
        <v>0</v>
      </c>
    </row>
    <row r="39" spans="1:51" ht="15" customHeight="1" x14ac:dyDescent="0.25">
      <c r="A39" s="26" t="s">
        <v>71</v>
      </c>
      <c r="B39" s="25"/>
      <c r="C39" s="25"/>
      <c r="D39" s="22">
        <v>1</v>
      </c>
      <c r="E39" s="22"/>
      <c r="F39" s="24" t="str">
        <f t="shared" si="0"/>
        <v>Resistencia de carbón 1/4 W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2"/>
      <c r="U39" s="22"/>
      <c r="V39" s="25" t="str">
        <f>IF(OR(ISERROR(VLOOKUP($AN39,ListaDePartes,3,FALSE)), ISBLANK(VLOOKUP($AN39,ListaDePartes,3,FALSE))),"",VLOOKUP($AN39,ListaDePartes,3,FALSE))</f>
        <v>1 KΩ</v>
      </c>
      <c r="W39" s="25"/>
      <c r="X39" s="25"/>
      <c r="Y39" s="25"/>
      <c r="Z39" s="25"/>
      <c r="AA39" s="25"/>
      <c r="AB39" s="22" t="str">
        <f>IF(OR(ISBLANK(VLOOKUP($AN39,ListaDePartes,4,FALSE)),ISERROR(VLOOKUP($AN39,ListaDePartes,4,FALSE))),"",CONCATENATE(VLOOKUP($AN39,ListaDePartes,4,FALSE)," &gt;&gt;  ",VLOOKUP($AN39,ListaDePartes,5,FALSE)))</f>
        <v/>
      </c>
      <c r="AC39" s="22"/>
      <c r="AD39" s="22"/>
      <c r="AE39" s="22"/>
      <c r="AF39" s="22"/>
      <c r="AG39" s="22"/>
      <c r="AH39" s="22"/>
      <c r="AI39" s="22"/>
      <c r="AJ39" s="22"/>
      <c r="AK39" s="23"/>
      <c r="AN39" s="15" t="s">
        <v>63</v>
      </c>
      <c r="AO39" s="15"/>
      <c r="AT39" t="str">
        <f t="shared" si="1"/>
        <v>R7</v>
      </c>
      <c r="AU39">
        <f t="shared" si="2"/>
        <v>1</v>
      </c>
      <c r="AV39" t="str">
        <f t="shared" si="3"/>
        <v>Resistencia de carbón 1/4 W</v>
      </c>
      <c r="AW39" t="str">
        <f t="shared" si="4"/>
        <v>1 KΩ</v>
      </c>
      <c r="AY39" t="b">
        <f t="shared" si="5"/>
        <v>0</v>
      </c>
    </row>
    <row r="40" spans="1:51" ht="15" customHeight="1" x14ac:dyDescent="0.25">
      <c r="A40" s="26" t="s">
        <v>72</v>
      </c>
      <c r="B40" s="25"/>
      <c r="C40" s="25"/>
      <c r="D40" s="22">
        <v>1</v>
      </c>
      <c r="E40" s="22"/>
      <c r="F40" s="24" t="str">
        <f t="shared" si="0"/>
        <v>Resistencia de carbón 1/4 W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2"/>
      <c r="U40" s="22"/>
      <c r="V40" s="25" t="str">
        <f>IF(OR(ISERROR(VLOOKUP($AN40,ListaDePartes,3,FALSE)), ISBLANK(VLOOKUP($AN40,ListaDePartes,3,FALSE))),"",VLOOKUP($AN40,ListaDePartes,3,FALSE))</f>
        <v>100 KΩ</v>
      </c>
      <c r="W40" s="25"/>
      <c r="X40" s="25"/>
      <c r="Y40" s="25"/>
      <c r="Z40" s="25"/>
      <c r="AA40" s="25"/>
      <c r="AB40" s="22" t="str">
        <f>IF(OR(ISBLANK(VLOOKUP($AN40,ListaDePartes,4,FALSE)),ISERROR(VLOOKUP($AN40,ListaDePartes,4,FALSE))),"",CONCATENATE(VLOOKUP($AN40,ListaDePartes,4,FALSE)," &gt;&gt;  ",VLOOKUP($AN40,ListaDePartes,5,FALSE)))</f>
        <v/>
      </c>
      <c r="AC40" s="22"/>
      <c r="AD40" s="22"/>
      <c r="AE40" s="22"/>
      <c r="AF40" s="22"/>
      <c r="AG40" s="22"/>
      <c r="AH40" s="22"/>
      <c r="AI40" s="22"/>
      <c r="AJ40" s="22"/>
      <c r="AK40" s="23"/>
      <c r="AN40" s="15" t="s">
        <v>81</v>
      </c>
      <c r="AO40" s="15"/>
      <c r="AT40" t="str">
        <f t="shared" si="1"/>
        <v>R8</v>
      </c>
      <c r="AU40">
        <f t="shared" si="2"/>
        <v>1</v>
      </c>
      <c r="AV40" t="str">
        <f t="shared" si="3"/>
        <v>Resistencia de carbón 1/4 W</v>
      </c>
      <c r="AW40" t="str">
        <f t="shared" si="4"/>
        <v>100 KΩ</v>
      </c>
      <c r="AY40" t="b">
        <f t="shared" si="5"/>
        <v>0</v>
      </c>
    </row>
    <row r="41" spans="1:51" ht="15" customHeight="1" x14ac:dyDescent="0.25">
      <c r="A41" s="26" t="s">
        <v>73</v>
      </c>
      <c r="B41" s="25"/>
      <c r="C41" s="25"/>
      <c r="D41" s="22">
        <v>1</v>
      </c>
      <c r="E41" s="22"/>
      <c r="F41" s="24" t="str">
        <f t="shared" si="0"/>
        <v>Resistencia de carbón 1/4 W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2"/>
      <c r="U41" s="22"/>
      <c r="V41" s="25" t="str">
        <f>IF(OR(ISERROR(VLOOKUP($AN41,ListaDePartes,3,FALSE)), ISBLANK(VLOOKUP($AN41,ListaDePartes,3,FALSE))),"",VLOOKUP($AN41,ListaDePartes,3,FALSE))</f>
        <v>1 KΩ</v>
      </c>
      <c r="W41" s="25"/>
      <c r="X41" s="25"/>
      <c r="Y41" s="25"/>
      <c r="Z41" s="25"/>
      <c r="AA41" s="25"/>
      <c r="AB41" s="22" t="str">
        <f>IF(OR(ISBLANK(VLOOKUP($AN41,ListaDePartes,4,FALSE)),ISERROR(VLOOKUP($AN41,ListaDePartes,4,FALSE))),"",CONCATENATE(VLOOKUP($AN41,ListaDePartes,4,FALSE)," &gt;&gt;  ",VLOOKUP($AN41,ListaDePartes,5,FALSE)))</f>
        <v/>
      </c>
      <c r="AC41" s="22"/>
      <c r="AD41" s="22"/>
      <c r="AE41" s="22"/>
      <c r="AF41" s="22"/>
      <c r="AG41" s="22"/>
      <c r="AH41" s="22"/>
      <c r="AI41" s="22"/>
      <c r="AJ41" s="22"/>
      <c r="AK41" s="23"/>
      <c r="AN41" s="15" t="s">
        <v>63</v>
      </c>
      <c r="AO41" s="15"/>
      <c r="AT41" t="str">
        <f t="shared" si="1"/>
        <v>R9</v>
      </c>
      <c r="AU41">
        <f t="shared" si="2"/>
        <v>1</v>
      </c>
      <c r="AV41" t="str">
        <f t="shared" si="3"/>
        <v>Resistencia de carbón 1/4 W</v>
      </c>
      <c r="AW41" t="str">
        <f t="shared" si="4"/>
        <v>1 KΩ</v>
      </c>
      <c r="AY41" t="b">
        <f t="shared" si="5"/>
        <v>0</v>
      </c>
    </row>
    <row r="42" spans="1:51" ht="15" customHeight="1" x14ac:dyDescent="0.25">
      <c r="A42" s="26" t="s">
        <v>74</v>
      </c>
      <c r="B42" s="25"/>
      <c r="C42" s="25"/>
      <c r="D42" s="22">
        <v>1</v>
      </c>
      <c r="E42" s="22"/>
      <c r="F42" s="24" t="str">
        <f t="shared" si="0"/>
        <v>Resistencia de carbón 1/4 W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2"/>
      <c r="U42" s="22"/>
      <c r="V42" s="25" t="str">
        <f>IF(OR(ISERROR(VLOOKUP($AN42,ListaDePartes,3,FALSE)), ISBLANK(VLOOKUP($AN42,ListaDePartes,3,FALSE))),"",VLOOKUP($AN42,ListaDePartes,3,FALSE))</f>
        <v>100 KΩ</v>
      </c>
      <c r="W42" s="25"/>
      <c r="X42" s="25"/>
      <c r="Y42" s="25"/>
      <c r="Z42" s="25"/>
      <c r="AA42" s="25"/>
      <c r="AB42" s="22" t="str">
        <f>IF(OR(ISBLANK(VLOOKUP($AN42,ListaDePartes,4,FALSE)),ISERROR(VLOOKUP($AN42,ListaDePartes,4,FALSE))),"",CONCATENATE(VLOOKUP($AN42,ListaDePartes,4,FALSE)," &gt;&gt;  ",VLOOKUP($AN42,ListaDePartes,5,FALSE)))</f>
        <v/>
      </c>
      <c r="AC42" s="22"/>
      <c r="AD42" s="22"/>
      <c r="AE42" s="22"/>
      <c r="AF42" s="22"/>
      <c r="AG42" s="22"/>
      <c r="AH42" s="22"/>
      <c r="AI42" s="22"/>
      <c r="AJ42" s="22"/>
      <c r="AK42" s="23"/>
      <c r="AN42" s="15" t="s">
        <v>81</v>
      </c>
      <c r="AO42" s="15"/>
      <c r="AT42" t="str">
        <f t="shared" si="1"/>
        <v>R10</v>
      </c>
      <c r="AU42">
        <f t="shared" si="2"/>
        <v>1</v>
      </c>
      <c r="AV42" t="str">
        <f t="shared" si="3"/>
        <v>Resistencia de carbón 1/4 W</v>
      </c>
      <c r="AW42" t="str">
        <f t="shared" si="4"/>
        <v>100 KΩ</v>
      </c>
      <c r="AY42" t="b">
        <f t="shared" si="5"/>
        <v>0</v>
      </c>
    </row>
    <row r="43" spans="1:51" ht="15" customHeight="1" x14ac:dyDescent="0.25">
      <c r="A43" s="26" t="s">
        <v>75</v>
      </c>
      <c r="B43" s="25"/>
      <c r="C43" s="25"/>
      <c r="D43" s="22">
        <v>1</v>
      </c>
      <c r="E43" s="22"/>
      <c r="F43" s="24" t="str">
        <f t="shared" si="0"/>
        <v>Resistencia de carbón 1/4 W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2"/>
      <c r="U43" s="22"/>
      <c r="V43" s="25" t="str">
        <f>IF(OR(ISERROR(VLOOKUP($AN43,ListaDePartes,3,FALSE)), ISBLANK(VLOOKUP($AN43,ListaDePartes,3,FALSE))),"",VLOOKUP($AN43,ListaDePartes,3,FALSE))</f>
        <v>1 KΩ</v>
      </c>
      <c r="W43" s="25"/>
      <c r="X43" s="25"/>
      <c r="Y43" s="25"/>
      <c r="Z43" s="25"/>
      <c r="AA43" s="25"/>
      <c r="AB43" s="22" t="str">
        <f>IF(OR(ISBLANK(VLOOKUP($AN43,ListaDePartes,4,FALSE)),ISERROR(VLOOKUP($AN43,ListaDePartes,4,FALSE))),"",CONCATENATE(VLOOKUP($AN43,ListaDePartes,4,FALSE)," &gt;&gt;  ",VLOOKUP($AN43,ListaDePartes,5,FALSE)))</f>
        <v/>
      </c>
      <c r="AC43" s="22"/>
      <c r="AD43" s="22"/>
      <c r="AE43" s="22"/>
      <c r="AF43" s="22"/>
      <c r="AG43" s="22"/>
      <c r="AH43" s="22"/>
      <c r="AI43" s="22"/>
      <c r="AJ43" s="22"/>
      <c r="AK43" s="23"/>
      <c r="AN43" s="15" t="s">
        <v>63</v>
      </c>
      <c r="AO43" s="15"/>
      <c r="AT43" t="str">
        <f t="shared" si="1"/>
        <v>R11</v>
      </c>
      <c r="AU43">
        <f t="shared" si="2"/>
        <v>1</v>
      </c>
      <c r="AV43" t="str">
        <f t="shared" si="3"/>
        <v>Resistencia de carbón 1/4 W</v>
      </c>
      <c r="AW43" t="str">
        <f t="shared" si="4"/>
        <v>1 KΩ</v>
      </c>
      <c r="AY43" t="b">
        <f t="shared" si="5"/>
        <v>0</v>
      </c>
    </row>
    <row r="44" spans="1:51" ht="15" customHeight="1" x14ac:dyDescent="0.25">
      <c r="A44" s="26" t="s">
        <v>76</v>
      </c>
      <c r="B44" s="25"/>
      <c r="C44" s="25"/>
      <c r="D44" s="22">
        <v>1</v>
      </c>
      <c r="E44" s="22"/>
      <c r="F44" s="24" t="str">
        <f t="shared" si="0"/>
        <v>Resistencia de carbón 1/4 W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2"/>
      <c r="U44" s="22"/>
      <c r="V44" s="25" t="str">
        <f>IF(OR(ISERROR(VLOOKUP($AN44,ListaDePartes,3,FALSE)), ISBLANK(VLOOKUP($AN44,ListaDePartes,3,FALSE))),"",VLOOKUP($AN44,ListaDePartes,3,FALSE))</f>
        <v>100 KΩ</v>
      </c>
      <c r="W44" s="25"/>
      <c r="X44" s="25"/>
      <c r="Y44" s="25"/>
      <c r="Z44" s="25"/>
      <c r="AA44" s="25"/>
      <c r="AB44" s="22" t="str">
        <f>IF(OR(ISBLANK(VLOOKUP($AN44,ListaDePartes,4,FALSE)),ISERROR(VLOOKUP($AN44,ListaDePartes,4,FALSE))),"",CONCATENATE(VLOOKUP($AN44,ListaDePartes,4,FALSE)," &gt;&gt;  ",VLOOKUP($AN44,ListaDePartes,5,FALSE)))</f>
        <v/>
      </c>
      <c r="AC44" s="22"/>
      <c r="AD44" s="22"/>
      <c r="AE44" s="22"/>
      <c r="AF44" s="22"/>
      <c r="AG44" s="22"/>
      <c r="AH44" s="22"/>
      <c r="AI44" s="22"/>
      <c r="AJ44" s="22"/>
      <c r="AK44" s="23"/>
      <c r="AN44" s="15" t="s">
        <v>81</v>
      </c>
      <c r="AO44" s="15"/>
      <c r="AT44" t="str">
        <f t="shared" si="1"/>
        <v>R12</v>
      </c>
      <c r="AU44">
        <f t="shared" si="2"/>
        <v>1</v>
      </c>
      <c r="AV44" t="str">
        <f t="shared" si="3"/>
        <v>Resistencia de carbón 1/4 W</v>
      </c>
      <c r="AW44" t="str">
        <f t="shared" si="4"/>
        <v>100 KΩ</v>
      </c>
      <c r="AY44" t="b">
        <f t="shared" si="5"/>
        <v>0</v>
      </c>
    </row>
    <row r="45" spans="1:51" ht="15" customHeight="1" x14ac:dyDescent="0.25">
      <c r="A45" s="26" t="s">
        <v>77</v>
      </c>
      <c r="B45" s="25"/>
      <c r="C45" s="25"/>
      <c r="D45" s="22">
        <v>1</v>
      </c>
      <c r="E45" s="22"/>
      <c r="F45" s="24" t="str">
        <f t="shared" si="0"/>
        <v>Resistencia de carbón 1/4 W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2"/>
      <c r="U45" s="22"/>
      <c r="V45" s="25" t="str">
        <f>IF(OR(ISERROR(VLOOKUP($AN45,ListaDePartes,3,FALSE)), ISBLANK(VLOOKUP($AN45,ListaDePartes,3,FALSE))),"",VLOOKUP($AN45,ListaDePartes,3,FALSE))</f>
        <v>330 Ω</v>
      </c>
      <c r="W45" s="25"/>
      <c r="X45" s="25"/>
      <c r="Y45" s="25"/>
      <c r="Z45" s="25"/>
      <c r="AA45" s="25"/>
      <c r="AB45" s="22" t="str">
        <f>IF(OR(ISBLANK(VLOOKUP($AN45,ListaDePartes,4,FALSE)),ISERROR(VLOOKUP($AN45,ListaDePartes,4,FALSE))),"",CONCATENATE(VLOOKUP($AN45,ListaDePartes,4,FALSE)," &gt;&gt;  ",VLOOKUP($AN45,ListaDePartes,5,FALSE)))</f>
        <v/>
      </c>
      <c r="AC45" s="22"/>
      <c r="AD45" s="22"/>
      <c r="AE45" s="22"/>
      <c r="AF45" s="22"/>
      <c r="AG45" s="22"/>
      <c r="AH45" s="22"/>
      <c r="AI45" s="22"/>
      <c r="AJ45" s="22"/>
      <c r="AK45" s="23"/>
      <c r="AN45" s="15" t="s">
        <v>62</v>
      </c>
      <c r="AO45" s="15"/>
      <c r="AT45" t="str">
        <f t="shared" si="1"/>
        <v>R13</v>
      </c>
      <c r="AU45">
        <f t="shared" si="2"/>
        <v>1</v>
      </c>
      <c r="AV45" t="str">
        <f t="shared" si="3"/>
        <v>Resistencia de carbón 1/4 W</v>
      </c>
      <c r="AW45" t="str">
        <f t="shared" si="4"/>
        <v>330 Ω</v>
      </c>
      <c r="AY45" t="b">
        <f t="shared" si="5"/>
        <v>0</v>
      </c>
    </row>
    <row r="46" spans="1:51" ht="15" customHeight="1" x14ac:dyDescent="0.25">
      <c r="A46" s="26" t="s">
        <v>78</v>
      </c>
      <c r="B46" s="25"/>
      <c r="C46" s="25"/>
      <c r="D46" s="22">
        <v>1</v>
      </c>
      <c r="E46" s="22"/>
      <c r="F46" s="24" t="str">
        <f t="shared" si="0"/>
        <v>Resistencia de carbón 1/4 W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2"/>
      <c r="U46" s="22"/>
      <c r="V46" s="25" t="str">
        <f>IF(OR(ISERROR(VLOOKUP($AN46,ListaDePartes,3,FALSE)), ISBLANK(VLOOKUP($AN46,ListaDePartes,3,FALSE))),"",VLOOKUP($AN46,ListaDePartes,3,FALSE))</f>
        <v>330 Ω</v>
      </c>
      <c r="W46" s="25"/>
      <c r="X46" s="25"/>
      <c r="Y46" s="25"/>
      <c r="Z46" s="25"/>
      <c r="AA46" s="25"/>
      <c r="AB46" s="22" t="str">
        <f>IF(OR(ISBLANK(VLOOKUP($AN46,ListaDePartes,4,FALSE)),ISERROR(VLOOKUP($AN46,ListaDePartes,4,FALSE))),"",CONCATENATE(VLOOKUP($AN46,ListaDePartes,4,FALSE)," &gt;&gt;  ",VLOOKUP($AN46,ListaDePartes,5,FALSE)))</f>
        <v/>
      </c>
      <c r="AC46" s="22"/>
      <c r="AD46" s="22"/>
      <c r="AE46" s="22"/>
      <c r="AF46" s="22"/>
      <c r="AG46" s="22"/>
      <c r="AH46" s="22"/>
      <c r="AI46" s="22"/>
      <c r="AJ46" s="22"/>
      <c r="AK46" s="23"/>
      <c r="AN46" s="15" t="s">
        <v>62</v>
      </c>
      <c r="AO46" s="15"/>
      <c r="AT46" t="str">
        <f t="shared" si="1"/>
        <v>R14</v>
      </c>
      <c r="AU46">
        <f t="shared" si="2"/>
        <v>1</v>
      </c>
      <c r="AV46" t="str">
        <f t="shared" si="3"/>
        <v>Resistencia de carbón 1/4 W</v>
      </c>
      <c r="AW46" t="str">
        <f t="shared" si="4"/>
        <v>330 Ω</v>
      </c>
      <c r="AY46" t="b">
        <f t="shared" si="5"/>
        <v>0</v>
      </c>
    </row>
    <row r="47" spans="1:51" ht="15" customHeight="1" x14ac:dyDescent="0.25">
      <c r="A47" s="26" t="s">
        <v>79</v>
      </c>
      <c r="B47" s="25"/>
      <c r="C47" s="25"/>
      <c r="D47" s="22">
        <v>1</v>
      </c>
      <c r="E47" s="22"/>
      <c r="F47" s="24" t="str">
        <f t="shared" si="0"/>
        <v>Resistencia de carbón 1/4 W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2"/>
      <c r="U47" s="22"/>
      <c r="V47" s="25" t="str">
        <f>IF(OR(ISERROR(VLOOKUP($AN47,ListaDePartes,3,FALSE)), ISBLANK(VLOOKUP($AN47,ListaDePartes,3,FALSE))),"",VLOOKUP($AN47,ListaDePartes,3,FALSE))</f>
        <v>330 Ω</v>
      </c>
      <c r="W47" s="25"/>
      <c r="X47" s="25"/>
      <c r="Y47" s="25"/>
      <c r="Z47" s="25"/>
      <c r="AA47" s="25"/>
      <c r="AB47" s="22" t="str">
        <f>IF(OR(ISBLANK(VLOOKUP($AN47,ListaDePartes,4,FALSE)),ISERROR(VLOOKUP($AN47,ListaDePartes,4,FALSE))),"",CONCATENATE(VLOOKUP($AN47,ListaDePartes,4,FALSE)," &gt;&gt;  ",VLOOKUP($AN47,ListaDePartes,5,FALSE)))</f>
        <v/>
      </c>
      <c r="AC47" s="22"/>
      <c r="AD47" s="22"/>
      <c r="AE47" s="22"/>
      <c r="AF47" s="22"/>
      <c r="AG47" s="22"/>
      <c r="AH47" s="22"/>
      <c r="AI47" s="22"/>
      <c r="AJ47" s="22"/>
      <c r="AK47" s="23"/>
      <c r="AN47" s="15" t="s">
        <v>62</v>
      </c>
      <c r="AO47" s="15"/>
      <c r="AT47" t="str">
        <f t="shared" si="1"/>
        <v>R15</v>
      </c>
      <c r="AU47">
        <f t="shared" si="2"/>
        <v>1</v>
      </c>
      <c r="AV47" t="str">
        <f t="shared" si="3"/>
        <v>Resistencia de carbón 1/4 W</v>
      </c>
      <c r="AW47" t="str">
        <f t="shared" si="4"/>
        <v>330 Ω</v>
      </c>
      <c r="AY47" t="b">
        <f t="shared" si="5"/>
        <v>0</v>
      </c>
    </row>
    <row r="48" spans="1:51" ht="15" customHeight="1" x14ac:dyDescent="0.25">
      <c r="A48" s="26" t="s">
        <v>80</v>
      </c>
      <c r="B48" s="25"/>
      <c r="C48" s="25"/>
      <c r="D48" s="22">
        <v>1</v>
      </c>
      <c r="E48" s="22"/>
      <c r="F48" s="24" t="str">
        <f t="shared" si="0"/>
        <v>Resistencia de carbón 1/4 W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2"/>
      <c r="U48" s="22"/>
      <c r="V48" s="25" t="str">
        <f>IF(OR(ISERROR(VLOOKUP($AN48,ListaDePartes,3,FALSE)), ISBLANK(VLOOKUP($AN48,ListaDePartes,3,FALSE))),"",VLOOKUP($AN48,ListaDePartes,3,FALSE))</f>
        <v>5.6 KΩ</v>
      </c>
      <c r="W48" s="25"/>
      <c r="X48" s="25"/>
      <c r="Y48" s="25"/>
      <c r="Z48" s="25"/>
      <c r="AA48" s="25"/>
      <c r="AB48" s="22" t="str">
        <f>IF(OR(ISBLANK(VLOOKUP($AN48,ListaDePartes,4,FALSE)),ISERROR(VLOOKUP($AN48,ListaDePartes,4,FALSE))),"",CONCATENATE(VLOOKUP($AN48,ListaDePartes,4,FALSE)," &gt;&gt;  ",VLOOKUP($AN48,ListaDePartes,5,FALSE)))</f>
        <v/>
      </c>
      <c r="AC48" s="22"/>
      <c r="AD48" s="22"/>
      <c r="AE48" s="22"/>
      <c r="AF48" s="22"/>
      <c r="AG48" s="22"/>
      <c r="AH48" s="22"/>
      <c r="AI48" s="22"/>
      <c r="AJ48" s="22"/>
      <c r="AK48" s="23"/>
      <c r="AN48" s="15" t="s">
        <v>91</v>
      </c>
      <c r="AO48" s="15"/>
      <c r="AT48" t="str">
        <f t="shared" si="1"/>
        <v>R16</v>
      </c>
      <c r="AU48">
        <f t="shared" si="2"/>
        <v>1</v>
      </c>
      <c r="AV48" t="str">
        <f t="shared" si="3"/>
        <v>Resistencia de carbón 1/4 W</v>
      </c>
      <c r="AW48" t="str">
        <f t="shared" si="4"/>
        <v>5.6 KΩ</v>
      </c>
      <c r="AY48" t="b">
        <f t="shared" si="5"/>
        <v>0</v>
      </c>
    </row>
    <row r="49" spans="1:51" ht="15" customHeight="1" x14ac:dyDescent="0.25">
      <c r="A49" s="26" t="s">
        <v>158</v>
      </c>
      <c r="B49" s="25"/>
      <c r="C49" s="25"/>
      <c r="D49" s="22">
        <v>1</v>
      </c>
      <c r="E49" s="22"/>
      <c r="F49" s="24" t="str">
        <f t="shared" si="0"/>
        <v>Resistencia de carbón 1/4 W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2"/>
      <c r="U49" s="22"/>
      <c r="V49" s="25" t="str">
        <f>IF(OR(ISERROR(VLOOKUP($AN49,ListaDePartes,3,FALSE)), ISBLANK(VLOOKUP($AN49,ListaDePartes,3,FALSE))),"",VLOOKUP($AN49,ListaDePartes,3,FALSE))</f>
        <v>330 Ω</v>
      </c>
      <c r="W49" s="25"/>
      <c r="X49" s="25"/>
      <c r="Y49" s="25"/>
      <c r="Z49" s="25"/>
      <c r="AA49" s="25"/>
      <c r="AB49" s="22" t="str">
        <f>IF(OR(ISBLANK(VLOOKUP($AN49,ListaDePartes,4,FALSE)),ISERROR(VLOOKUP($AN49,ListaDePartes,4,FALSE))),"",CONCATENATE(VLOOKUP($AN49,ListaDePartes,4,FALSE)," &gt;&gt;  ",VLOOKUP($AN49,ListaDePartes,5,FALSE)))</f>
        <v/>
      </c>
      <c r="AC49" s="22"/>
      <c r="AD49" s="22"/>
      <c r="AE49" s="22"/>
      <c r="AF49" s="22"/>
      <c r="AG49" s="22"/>
      <c r="AH49" s="22"/>
      <c r="AI49" s="22"/>
      <c r="AJ49" s="22"/>
      <c r="AK49" s="23"/>
      <c r="AN49" s="15" t="s">
        <v>62</v>
      </c>
      <c r="AO49" s="15"/>
      <c r="AT49" t="str">
        <f t="shared" si="1"/>
        <v>R17</v>
      </c>
      <c r="AU49">
        <f t="shared" si="2"/>
        <v>1</v>
      </c>
      <c r="AV49" t="str">
        <f t="shared" si="3"/>
        <v>Resistencia de carbón 1/4 W</v>
      </c>
      <c r="AW49" t="str">
        <f t="shared" si="4"/>
        <v>330 Ω</v>
      </c>
      <c r="AY49" t="b">
        <f t="shared" si="5"/>
        <v>0</v>
      </c>
    </row>
    <row r="50" spans="1:51" ht="15" customHeight="1" x14ac:dyDescent="0.25">
      <c r="A50" s="26" t="s">
        <v>200</v>
      </c>
      <c r="B50" s="25"/>
      <c r="C50" s="25"/>
      <c r="D50" s="22">
        <v>1</v>
      </c>
      <c r="E50" s="22"/>
      <c r="F50" s="24" t="str">
        <f t="shared" si="0"/>
        <v>Resistencia de carbón 1/4 W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2"/>
      <c r="U50" s="22"/>
      <c r="V50" s="25" t="str">
        <f>IF(OR(ISERROR(VLOOKUP($AN50,ListaDePartes,3,FALSE)), ISBLANK(VLOOKUP($AN50,ListaDePartes,3,FALSE))),"",VLOOKUP($AN50,ListaDePartes,3,FALSE))</f>
        <v>5.6 KΩ</v>
      </c>
      <c r="W50" s="25"/>
      <c r="X50" s="25"/>
      <c r="Y50" s="25"/>
      <c r="Z50" s="25"/>
      <c r="AA50" s="25"/>
      <c r="AB50" s="22" t="str">
        <f>IF(OR(ISBLANK(VLOOKUP($AN50,ListaDePartes,4,FALSE)),ISERROR(VLOOKUP($AN50,ListaDePartes,4,FALSE))),"",CONCATENATE(VLOOKUP($AN50,ListaDePartes,4,FALSE)," &gt;&gt;  ",VLOOKUP($AN50,ListaDePartes,5,FALSE)))</f>
        <v/>
      </c>
      <c r="AC50" s="22"/>
      <c r="AD50" s="22"/>
      <c r="AE50" s="22"/>
      <c r="AF50" s="22"/>
      <c r="AG50" s="22"/>
      <c r="AH50" s="22"/>
      <c r="AI50" s="22"/>
      <c r="AJ50" s="22"/>
      <c r="AK50" s="23"/>
      <c r="AN50" s="15" t="s">
        <v>91</v>
      </c>
      <c r="AO50" s="15"/>
      <c r="AT50" t="str">
        <f t="shared" ref="AT50:AT51" si="25">A50</f>
        <v>R18</v>
      </c>
      <c r="AU50">
        <f t="shared" ref="AU50:AU51" si="26">D50</f>
        <v>1</v>
      </c>
      <c r="AV50" t="str">
        <f t="shared" ref="AV50:AV51" si="27">F50</f>
        <v>Resistencia de carbón 1/4 W</v>
      </c>
      <c r="AW50" t="str">
        <f t="shared" ref="AW50:AW51" si="28">IF((LEN(AB50)&gt;1),CONCATENATE(V50,"  &gt;&gt; en  ",AB50),V50)</f>
        <v>5.6 KΩ</v>
      </c>
      <c r="AY50" t="b">
        <f t="shared" ref="AY50:AY51" si="29">ISBLANK(AB50)</f>
        <v>0</v>
      </c>
    </row>
    <row r="51" spans="1:51" ht="15" customHeight="1" x14ac:dyDescent="0.25">
      <c r="A51" s="26" t="s">
        <v>201</v>
      </c>
      <c r="B51" s="25"/>
      <c r="C51" s="25"/>
      <c r="D51" s="22">
        <v>1</v>
      </c>
      <c r="E51" s="22"/>
      <c r="F51" s="24" t="str">
        <f t="shared" si="0"/>
        <v>Resistencia de carbón 1/4 W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2"/>
      <c r="U51" s="22"/>
      <c r="V51" s="25" t="str">
        <f>IF(OR(ISERROR(VLOOKUP($AN51,ListaDePartes,3,FALSE)), ISBLANK(VLOOKUP($AN51,ListaDePartes,3,FALSE))),"",VLOOKUP($AN51,ListaDePartes,3,FALSE))</f>
        <v>330 Ω</v>
      </c>
      <c r="W51" s="25"/>
      <c r="X51" s="25"/>
      <c r="Y51" s="25"/>
      <c r="Z51" s="25"/>
      <c r="AA51" s="25"/>
      <c r="AB51" s="22" t="str">
        <f>IF(OR(ISBLANK(VLOOKUP($AN51,ListaDePartes,4,FALSE)),ISERROR(VLOOKUP($AN51,ListaDePartes,4,FALSE))),"",CONCATENATE(VLOOKUP($AN51,ListaDePartes,4,FALSE)," &gt;&gt;  ",VLOOKUP($AN51,ListaDePartes,5,FALSE)))</f>
        <v/>
      </c>
      <c r="AC51" s="22"/>
      <c r="AD51" s="22"/>
      <c r="AE51" s="22"/>
      <c r="AF51" s="22"/>
      <c r="AG51" s="22"/>
      <c r="AH51" s="22"/>
      <c r="AI51" s="22"/>
      <c r="AJ51" s="22"/>
      <c r="AK51" s="23"/>
      <c r="AN51" s="15" t="s">
        <v>62</v>
      </c>
      <c r="AO51" s="15"/>
      <c r="AT51" t="str">
        <f t="shared" si="25"/>
        <v>R19</v>
      </c>
      <c r="AU51">
        <f t="shared" si="26"/>
        <v>1</v>
      </c>
      <c r="AV51" t="str">
        <f t="shared" si="27"/>
        <v>Resistencia de carbón 1/4 W</v>
      </c>
      <c r="AW51" t="str">
        <f t="shared" si="28"/>
        <v>330 Ω</v>
      </c>
      <c r="AY51" t="b">
        <f t="shared" si="29"/>
        <v>0</v>
      </c>
    </row>
    <row r="52" spans="1:51" ht="15" customHeight="1" x14ac:dyDescent="0.25">
      <c r="A52" s="26" t="s">
        <v>202</v>
      </c>
      <c r="B52" s="25"/>
      <c r="C52" s="25"/>
      <c r="D52" s="22">
        <v>1</v>
      </c>
      <c r="E52" s="22"/>
      <c r="F52" s="24" t="str">
        <f t="shared" si="0"/>
        <v>Resistencia de carbón 1/4 W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2"/>
      <c r="U52" s="22"/>
      <c r="V52" s="25" t="str">
        <f>IF(OR(ISERROR(VLOOKUP($AN52,ListaDePartes,3,FALSE)), ISBLANK(VLOOKUP($AN52,ListaDePartes,3,FALSE))),"",VLOOKUP($AN52,ListaDePartes,3,FALSE))</f>
        <v>5.6 KΩ</v>
      </c>
      <c r="W52" s="25"/>
      <c r="X52" s="25"/>
      <c r="Y52" s="25"/>
      <c r="Z52" s="25"/>
      <c r="AA52" s="25"/>
      <c r="AB52" s="22" t="str">
        <f>IF(OR(ISBLANK(VLOOKUP($AN52,ListaDePartes,4,FALSE)),ISERROR(VLOOKUP($AN52,ListaDePartes,4,FALSE))),"",CONCATENATE(VLOOKUP($AN52,ListaDePartes,4,FALSE)," &gt;&gt;  ",VLOOKUP($AN52,ListaDePartes,5,FALSE)))</f>
        <v/>
      </c>
      <c r="AC52" s="22"/>
      <c r="AD52" s="22"/>
      <c r="AE52" s="22"/>
      <c r="AF52" s="22"/>
      <c r="AG52" s="22"/>
      <c r="AH52" s="22"/>
      <c r="AI52" s="22"/>
      <c r="AJ52" s="22"/>
      <c r="AK52" s="23"/>
      <c r="AN52" s="15" t="s">
        <v>91</v>
      </c>
      <c r="AO52" s="15"/>
      <c r="AT52" t="str">
        <f t="shared" ref="AT52:AT61" si="30">A52</f>
        <v>R20</v>
      </c>
      <c r="AU52">
        <f t="shared" ref="AU52:AU61" si="31">D52</f>
        <v>1</v>
      </c>
      <c r="AV52" t="str">
        <f t="shared" ref="AV52:AV61" si="32">F52</f>
        <v>Resistencia de carbón 1/4 W</v>
      </c>
      <c r="AW52" t="str">
        <f t="shared" ref="AW52:AW61" si="33">IF((LEN(AB52)&gt;1),CONCATENATE(V52,"  &gt;&gt; en  ",AB52),V52)</f>
        <v>5.6 KΩ</v>
      </c>
      <c r="AY52" t="b">
        <f t="shared" ref="AY52:AY61" si="34">ISBLANK(AB52)</f>
        <v>0</v>
      </c>
    </row>
    <row r="53" spans="1:51" ht="15" customHeight="1" x14ac:dyDescent="0.25">
      <c r="A53" s="26" t="s">
        <v>203</v>
      </c>
      <c r="B53" s="25"/>
      <c r="C53" s="25"/>
      <c r="D53" s="22">
        <v>1</v>
      </c>
      <c r="E53" s="22"/>
      <c r="F53" s="24" t="str">
        <f t="shared" si="0"/>
        <v>Resistencia de carbón 1/4 W</v>
      </c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2"/>
      <c r="U53" s="22"/>
      <c r="V53" s="25" t="str">
        <f>IF(OR(ISERROR(VLOOKUP($AN53,ListaDePartes,3,FALSE)), ISBLANK(VLOOKUP($AN53,ListaDePartes,3,FALSE))),"",VLOOKUP($AN53,ListaDePartes,3,FALSE))</f>
        <v>330 Ω</v>
      </c>
      <c r="W53" s="25"/>
      <c r="X53" s="25"/>
      <c r="Y53" s="25"/>
      <c r="Z53" s="25"/>
      <c r="AA53" s="25"/>
      <c r="AB53" s="22" t="str">
        <f>IF(OR(ISBLANK(VLOOKUP($AN53,ListaDePartes,4,FALSE)),ISERROR(VLOOKUP($AN53,ListaDePartes,4,FALSE))),"",CONCATENATE(VLOOKUP($AN53,ListaDePartes,4,FALSE)," &gt;&gt;  ",VLOOKUP($AN53,ListaDePartes,5,FALSE)))</f>
        <v/>
      </c>
      <c r="AC53" s="22"/>
      <c r="AD53" s="22"/>
      <c r="AE53" s="22"/>
      <c r="AF53" s="22"/>
      <c r="AG53" s="22"/>
      <c r="AH53" s="22"/>
      <c r="AI53" s="22"/>
      <c r="AJ53" s="22"/>
      <c r="AK53" s="23"/>
      <c r="AN53" s="15" t="s">
        <v>62</v>
      </c>
      <c r="AO53" s="15"/>
      <c r="AT53" t="str">
        <f t="shared" si="30"/>
        <v>R21</v>
      </c>
      <c r="AU53">
        <f t="shared" si="31"/>
        <v>1</v>
      </c>
      <c r="AV53" t="str">
        <f t="shared" si="32"/>
        <v>Resistencia de carbón 1/4 W</v>
      </c>
      <c r="AW53" t="str">
        <f t="shared" si="33"/>
        <v>330 Ω</v>
      </c>
      <c r="AY53" t="b">
        <f t="shared" si="34"/>
        <v>0</v>
      </c>
    </row>
    <row r="54" spans="1:51" ht="15" customHeight="1" x14ac:dyDescent="0.25">
      <c r="A54" s="26" t="s">
        <v>204</v>
      </c>
      <c r="B54" s="25"/>
      <c r="C54" s="25"/>
      <c r="D54" s="22">
        <v>1</v>
      </c>
      <c r="E54" s="22"/>
      <c r="F54" s="24" t="str">
        <f t="shared" si="0"/>
        <v>Resistencia de carbón 1 W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2"/>
      <c r="U54" s="22"/>
      <c r="V54" s="25" t="str">
        <f>IF(OR(ISERROR(VLOOKUP($AN54,ListaDePartes,3,FALSE)), ISBLANK(VLOOKUP($AN54,ListaDePartes,3,FALSE))),"",VLOOKUP($AN54,ListaDePartes,3,FALSE))</f>
        <v>47 Ω</v>
      </c>
      <c r="W54" s="25"/>
      <c r="X54" s="25"/>
      <c r="Y54" s="25"/>
      <c r="Z54" s="25"/>
      <c r="AA54" s="25"/>
      <c r="AB54" s="22" t="str">
        <f>IF(OR(ISBLANK(VLOOKUP($AN54,ListaDePartes,4,FALSE)),ISERROR(VLOOKUP($AN54,ListaDePartes,4,FALSE))),"",CONCATENATE(VLOOKUP($AN54,ListaDePartes,4,FALSE)," &gt;&gt;  ",VLOOKUP($AN54,ListaDePartes,5,FALSE)))</f>
        <v/>
      </c>
      <c r="AC54" s="22"/>
      <c r="AD54" s="22"/>
      <c r="AE54" s="22"/>
      <c r="AF54" s="22"/>
      <c r="AG54" s="22"/>
      <c r="AH54" s="22"/>
      <c r="AI54" s="22"/>
      <c r="AJ54" s="22"/>
      <c r="AK54" s="23"/>
      <c r="AN54" s="15" t="s">
        <v>119</v>
      </c>
      <c r="AO54" s="15"/>
      <c r="AT54" t="str">
        <f t="shared" si="30"/>
        <v>R22</v>
      </c>
      <c r="AU54">
        <f t="shared" si="31"/>
        <v>1</v>
      </c>
      <c r="AV54" t="str">
        <f t="shared" si="32"/>
        <v>Resistencia de carbón 1 W</v>
      </c>
      <c r="AW54" t="str">
        <f t="shared" si="33"/>
        <v>47 Ω</v>
      </c>
      <c r="AY54" t="b">
        <f t="shared" si="34"/>
        <v>0</v>
      </c>
    </row>
    <row r="55" spans="1:51" ht="15" customHeight="1" x14ac:dyDescent="0.25">
      <c r="A55" s="26" t="s">
        <v>205</v>
      </c>
      <c r="B55" s="25"/>
      <c r="C55" s="25"/>
      <c r="D55" s="22">
        <v>1</v>
      </c>
      <c r="E55" s="22"/>
      <c r="F55" s="24" t="str">
        <f t="shared" si="0"/>
        <v>Resistencia de carbón 1/4 W</v>
      </c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2"/>
      <c r="U55" s="22"/>
      <c r="V55" s="25" t="str">
        <f>IF(OR(ISERROR(VLOOKUP($AN55,ListaDePartes,3,FALSE)), ISBLANK(VLOOKUP($AN55,ListaDePartes,3,FALSE))),"",VLOOKUP($AN55,ListaDePartes,3,FALSE))</f>
        <v>100 KΩ</v>
      </c>
      <c r="W55" s="25"/>
      <c r="X55" s="25"/>
      <c r="Y55" s="25"/>
      <c r="Z55" s="25"/>
      <c r="AA55" s="25"/>
      <c r="AB55" s="22" t="str">
        <f>IF(OR(ISBLANK(VLOOKUP($AN55,ListaDePartes,4,FALSE)),ISERROR(VLOOKUP($AN55,ListaDePartes,4,FALSE))),"",CONCATENATE(VLOOKUP($AN55,ListaDePartes,4,FALSE)," &gt;&gt;  ",VLOOKUP($AN55,ListaDePartes,5,FALSE)))</f>
        <v/>
      </c>
      <c r="AC55" s="22"/>
      <c r="AD55" s="22"/>
      <c r="AE55" s="22"/>
      <c r="AF55" s="22"/>
      <c r="AG55" s="22"/>
      <c r="AH55" s="22"/>
      <c r="AI55" s="22"/>
      <c r="AJ55" s="22"/>
      <c r="AK55" s="23"/>
      <c r="AN55" s="15" t="s">
        <v>213</v>
      </c>
      <c r="AO55" s="15"/>
      <c r="AT55" t="str">
        <f t="shared" si="30"/>
        <v>R23</v>
      </c>
      <c r="AU55">
        <f t="shared" si="31"/>
        <v>1</v>
      </c>
      <c r="AV55" t="str">
        <f t="shared" si="32"/>
        <v>Resistencia de carbón 1/4 W</v>
      </c>
      <c r="AW55" t="str">
        <f t="shared" si="33"/>
        <v>100 KΩ</v>
      </c>
      <c r="AY55" t="b">
        <f t="shared" si="34"/>
        <v>0</v>
      </c>
    </row>
    <row r="56" spans="1:51" ht="15" customHeight="1" x14ac:dyDescent="0.25">
      <c r="A56" s="26" t="s">
        <v>206</v>
      </c>
      <c r="B56" s="25"/>
      <c r="C56" s="25"/>
      <c r="D56" s="22">
        <v>1</v>
      </c>
      <c r="E56" s="22"/>
      <c r="F56" s="24" t="str">
        <f t="shared" si="0"/>
        <v>Resistencia de carbón 1/4 W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2"/>
      <c r="U56" s="22"/>
      <c r="V56" s="25" t="str">
        <f>IF(OR(ISERROR(VLOOKUP($AN56,ListaDePartes,3,FALSE)), ISBLANK(VLOOKUP($AN56,ListaDePartes,3,FALSE))),"",VLOOKUP($AN56,ListaDePartes,3,FALSE))</f>
        <v>10 KΩ</v>
      </c>
      <c r="W56" s="25"/>
      <c r="X56" s="25"/>
      <c r="Y56" s="25"/>
      <c r="Z56" s="25"/>
      <c r="AA56" s="25"/>
      <c r="AB56" s="22" t="str">
        <f>IF(OR(ISBLANK(VLOOKUP($AN56,ListaDePartes,4,FALSE)),ISERROR(VLOOKUP($AN56,ListaDePartes,4,FALSE))),"",CONCATENATE(VLOOKUP($AN56,ListaDePartes,4,FALSE)," &gt;&gt;  ",VLOOKUP($AN56,ListaDePartes,5,FALSE)))</f>
        <v/>
      </c>
      <c r="AC56" s="22"/>
      <c r="AD56" s="22"/>
      <c r="AE56" s="22"/>
      <c r="AF56" s="22"/>
      <c r="AG56" s="22"/>
      <c r="AH56" s="22"/>
      <c r="AI56" s="22"/>
      <c r="AJ56" s="22"/>
      <c r="AK56" s="23"/>
      <c r="AN56" s="15" t="s">
        <v>214</v>
      </c>
      <c r="AO56" s="15"/>
      <c r="AT56" t="str">
        <f t="shared" si="30"/>
        <v>R24</v>
      </c>
      <c r="AU56">
        <f t="shared" si="31"/>
        <v>1</v>
      </c>
      <c r="AV56" t="str">
        <f t="shared" si="32"/>
        <v>Resistencia de carbón 1/4 W</v>
      </c>
      <c r="AW56" t="str">
        <f t="shared" si="33"/>
        <v>10 KΩ</v>
      </c>
      <c r="AY56" t="b">
        <f t="shared" si="34"/>
        <v>0</v>
      </c>
    </row>
    <row r="57" spans="1:51" ht="15" customHeight="1" x14ac:dyDescent="0.25">
      <c r="A57" s="26" t="s">
        <v>207</v>
      </c>
      <c r="B57" s="25"/>
      <c r="C57" s="25"/>
      <c r="D57" s="22">
        <v>1</v>
      </c>
      <c r="E57" s="22"/>
      <c r="F57" s="24" t="str">
        <f t="shared" si="0"/>
        <v>Resistencia de carbón 1/4 W</v>
      </c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2"/>
      <c r="U57" s="22"/>
      <c r="V57" s="25" t="str">
        <f>IF(OR(ISERROR(VLOOKUP($AN57,ListaDePartes,3,FALSE)), ISBLANK(VLOOKUP($AN57,ListaDePartes,3,FALSE))),"",VLOOKUP($AN57,ListaDePartes,3,FALSE))</f>
        <v>100 KΩ</v>
      </c>
      <c r="W57" s="25"/>
      <c r="X57" s="25"/>
      <c r="Y57" s="25"/>
      <c r="Z57" s="25"/>
      <c r="AA57" s="25"/>
      <c r="AB57" s="22" t="str">
        <f>IF(OR(ISBLANK(VLOOKUP($AN57,ListaDePartes,4,FALSE)),ISERROR(VLOOKUP($AN57,ListaDePartes,4,FALSE))),"",CONCATENATE(VLOOKUP($AN57,ListaDePartes,4,FALSE)," &gt;&gt;  ",VLOOKUP($AN57,ListaDePartes,5,FALSE)))</f>
        <v/>
      </c>
      <c r="AC57" s="22"/>
      <c r="AD57" s="22"/>
      <c r="AE57" s="22"/>
      <c r="AF57" s="22"/>
      <c r="AG57" s="22"/>
      <c r="AH57" s="22"/>
      <c r="AI57" s="22"/>
      <c r="AJ57" s="22"/>
      <c r="AK57" s="23"/>
      <c r="AN57" s="15" t="s">
        <v>213</v>
      </c>
      <c r="AO57" s="15"/>
      <c r="AT57" t="str">
        <f t="shared" si="30"/>
        <v>R25</v>
      </c>
      <c r="AU57">
        <f t="shared" si="31"/>
        <v>1</v>
      </c>
      <c r="AV57" t="str">
        <f t="shared" si="32"/>
        <v>Resistencia de carbón 1/4 W</v>
      </c>
      <c r="AW57" t="str">
        <f t="shared" si="33"/>
        <v>100 KΩ</v>
      </c>
      <c r="AY57" t="b">
        <f t="shared" si="34"/>
        <v>0</v>
      </c>
    </row>
    <row r="58" spans="1:51" ht="15" customHeight="1" x14ac:dyDescent="0.25">
      <c r="A58" s="26" t="s">
        <v>208</v>
      </c>
      <c r="B58" s="25"/>
      <c r="C58" s="25"/>
      <c r="D58" s="22">
        <v>1</v>
      </c>
      <c r="E58" s="22"/>
      <c r="F58" s="24" t="str">
        <f t="shared" si="0"/>
        <v>Resistencia de carbón 1/4 W</v>
      </c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2"/>
      <c r="U58" s="22"/>
      <c r="V58" s="25" t="str">
        <f>IF(OR(ISERROR(VLOOKUP($AN58,ListaDePartes,3,FALSE)), ISBLANK(VLOOKUP($AN58,ListaDePartes,3,FALSE))),"",VLOOKUP($AN58,ListaDePartes,3,FALSE))</f>
        <v>100 KΩ</v>
      </c>
      <c r="W58" s="25"/>
      <c r="X58" s="25"/>
      <c r="Y58" s="25"/>
      <c r="Z58" s="25"/>
      <c r="AA58" s="25"/>
      <c r="AB58" s="22" t="str">
        <f>IF(OR(ISBLANK(VLOOKUP($AN58,ListaDePartes,4,FALSE)),ISERROR(VLOOKUP($AN58,ListaDePartes,4,FALSE))),"",CONCATENATE(VLOOKUP($AN58,ListaDePartes,4,FALSE)," &gt;&gt;  ",VLOOKUP($AN58,ListaDePartes,5,FALSE)))</f>
        <v/>
      </c>
      <c r="AC58" s="22"/>
      <c r="AD58" s="22"/>
      <c r="AE58" s="22"/>
      <c r="AF58" s="22"/>
      <c r="AG58" s="22"/>
      <c r="AH58" s="22"/>
      <c r="AI58" s="22"/>
      <c r="AJ58" s="22"/>
      <c r="AK58" s="23"/>
      <c r="AN58" s="15" t="s">
        <v>213</v>
      </c>
      <c r="AO58" s="15"/>
      <c r="AT58" t="str">
        <f t="shared" si="30"/>
        <v>R26</v>
      </c>
      <c r="AU58">
        <f t="shared" si="31"/>
        <v>1</v>
      </c>
      <c r="AV58" t="str">
        <f t="shared" si="32"/>
        <v>Resistencia de carbón 1/4 W</v>
      </c>
      <c r="AW58" t="str">
        <f t="shared" si="33"/>
        <v>100 KΩ</v>
      </c>
      <c r="AY58" t="b">
        <f t="shared" si="34"/>
        <v>0</v>
      </c>
    </row>
    <row r="59" spans="1:51" ht="15" customHeight="1" x14ac:dyDescent="0.25">
      <c r="A59" s="26" t="s">
        <v>209</v>
      </c>
      <c r="B59" s="25"/>
      <c r="C59" s="25"/>
      <c r="D59" s="22">
        <v>1</v>
      </c>
      <c r="E59" s="22"/>
      <c r="F59" s="24" t="str">
        <f t="shared" si="0"/>
        <v>Resistencia de carbón 1/4 W</v>
      </c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2"/>
      <c r="U59" s="22"/>
      <c r="V59" s="25" t="str">
        <f>IF(OR(ISERROR(VLOOKUP($AN59,ListaDePartes,3,FALSE)), ISBLANK(VLOOKUP($AN59,ListaDePartes,3,FALSE))),"",VLOOKUP($AN59,ListaDePartes,3,FALSE))</f>
        <v>68 KΩ</v>
      </c>
      <c r="W59" s="25"/>
      <c r="X59" s="25"/>
      <c r="Y59" s="25"/>
      <c r="Z59" s="25"/>
      <c r="AA59" s="25"/>
      <c r="AB59" s="22" t="str">
        <f>IF(OR(ISBLANK(VLOOKUP($AN59,ListaDePartes,4,FALSE)),ISERROR(VLOOKUP($AN59,ListaDePartes,4,FALSE))),"",CONCATENATE(VLOOKUP($AN59,ListaDePartes,4,FALSE)," &gt;&gt;  ",VLOOKUP($AN59,ListaDePartes,5,FALSE)))</f>
        <v/>
      </c>
      <c r="AC59" s="22"/>
      <c r="AD59" s="22"/>
      <c r="AE59" s="22"/>
      <c r="AF59" s="22"/>
      <c r="AG59" s="22"/>
      <c r="AH59" s="22"/>
      <c r="AI59" s="22"/>
      <c r="AJ59" s="22"/>
      <c r="AK59" s="23"/>
      <c r="AN59" s="15" t="s">
        <v>121</v>
      </c>
      <c r="AO59" s="15"/>
      <c r="AT59" t="str">
        <f t="shared" si="30"/>
        <v>R27</v>
      </c>
      <c r="AU59">
        <f t="shared" si="31"/>
        <v>1</v>
      </c>
      <c r="AV59" t="str">
        <f t="shared" si="32"/>
        <v>Resistencia de carbón 1/4 W</v>
      </c>
      <c r="AW59" t="str">
        <f t="shared" si="33"/>
        <v>68 KΩ</v>
      </c>
      <c r="AY59" t="b">
        <f t="shared" si="34"/>
        <v>0</v>
      </c>
    </row>
    <row r="60" spans="1:51" ht="15" customHeight="1" x14ac:dyDescent="0.25">
      <c r="A60" s="26" t="s">
        <v>210</v>
      </c>
      <c r="B60" s="25"/>
      <c r="C60" s="25"/>
      <c r="D60" s="22">
        <v>1</v>
      </c>
      <c r="E60" s="22"/>
      <c r="F60" s="24" t="str">
        <f t="shared" si="0"/>
        <v>Resistencia de carbón 1/4 W</v>
      </c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2"/>
      <c r="U60" s="22"/>
      <c r="V60" s="25" t="str">
        <f>IF(OR(ISERROR(VLOOKUP($AN60,ListaDePartes,3,FALSE)), ISBLANK(VLOOKUP($AN60,ListaDePartes,3,FALSE))),"",VLOOKUP($AN60,ListaDePartes,3,FALSE))</f>
        <v>68 KΩ</v>
      </c>
      <c r="W60" s="25"/>
      <c r="X60" s="25"/>
      <c r="Y60" s="25"/>
      <c r="Z60" s="25"/>
      <c r="AA60" s="25"/>
      <c r="AB60" s="22" t="str">
        <f>IF(OR(ISBLANK(VLOOKUP($AN60,ListaDePartes,4,FALSE)),ISERROR(VLOOKUP($AN60,ListaDePartes,4,FALSE))),"",CONCATENATE(VLOOKUP($AN60,ListaDePartes,4,FALSE)," &gt;&gt;  ",VLOOKUP($AN60,ListaDePartes,5,FALSE)))</f>
        <v/>
      </c>
      <c r="AC60" s="22"/>
      <c r="AD60" s="22"/>
      <c r="AE60" s="22"/>
      <c r="AF60" s="22"/>
      <c r="AG60" s="22"/>
      <c r="AH60" s="22"/>
      <c r="AI60" s="22"/>
      <c r="AJ60" s="22"/>
      <c r="AK60" s="23"/>
      <c r="AN60" s="15" t="s">
        <v>121</v>
      </c>
      <c r="AO60" s="15"/>
      <c r="AT60" t="str">
        <f t="shared" si="30"/>
        <v>R28</v>
      </c>
      <c r="AU60">
        <f t="shared" si="31"/>
        <v>1</v>
      </c>
      <c r="AV60" t="str">
        <f t="shared" si="32"/>
        <v>Resistencia de carbón 1/4 W</v>
      </c>
      <c r="AW60" t="str">
        <f t="shared" si="33"/>
        <v>68 KΩ</v>
      </c>
      <c r="AY60" t="b">
        <f t="shared" si="34"/>
        <v>0</v>
      </c>
    </row>
    <row r="61" spans="1:51" ht="15" customHeight="1" x14ac:dyDescent="0.25">
      <c r="A61" s="26" t="s">
        <v>211</v>
      </c>
      <c r="B61" s="25"/>
      <c r="C61" s="25"/>
      <c r="D61" s="22">
        <v>1</v>
      </c>
      <c r="E61" s="22"/>
      <c r="F61" s="24" t="str">
        <f t="shared" si="0"/>
        <v>Resistencia de carbón 1/4 W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2"/>
      <c r="U61" s="22"/>
      <c r="V61" s="25" t="str">
        <f>IF(OR(ISERROR(VLOOKUP($AN61,ListaDePartes,3,FALSE)), ISBLANK(VLOOKUP($AN61,ListaDePartes,3,FALSE))),"",VLOOKUP($AN61,ListaDePartes,3,FALSE))</f>
        <v>8.2 KΩ</v>
      </c>
      <c r="W61" s="25"/>
      <c r="X61" s="25"/>
      <c r="Y61" s="25"/>
      <c r="Z61" s="25"/>
      <c r="AA61" s="25"/>
      <c r="AB61" s="22" t="str">
        <f>IF(OR(ISBLANK(VLOOKUP($AN61,ListaDePartes,4,FALSE)),ISERROR(VLOOKUP($AN61,ListaDePartes,4,FALSE))),"",CONCATENATE(VLOOKUP($AN61,ListaDePartes,4,FALSE)," &gt;&gt;  ",VLOOKUP($AN61,ListaDePartes,5,FALSE)))</f>
        <v/>
      </c>
      <c r="AC61" s="22"/>
      <c r="AD61" s="22"/>
      <c r="AE61" s="22"/>
      <c r="AF61" s="22"/>
      <c r="AG61" s="22"/>
      <c r="AH61" s="22"/>
      <c r="AI61" s="22"/>
      <c r="AJ61" s="22"/>
      <c r="AK61" s="23"/>
      <c r="AN61" s="15" t="s">
        <v>221</v>
      </c>
      <c r="AO61" s="15"/>
      <c r="AT61" t="str">
        <f t="shared" si="30"/>
        <v>R29</v>
      </c>
      <c r="AU61">
        <f t="shared" si="31"/>
        <v>1</v>
      </c>
      <c r="AV61" t="str">
        <f t="shared" si="32"/>
        <v>Resistencia de carbón 1/4 W</v>
      </c>
      <c r="AW61" t="str">
        <f t="shared" si="33"/>
        <v>8.2 KΩ</v>
      </c>
      <c r="AY61" t="b">
        <f t="shared" si="34"/>
        <v>0</v>
      </c>
    </row>
    <row r="62" spans="1:51" ht="15" customHeight="1" x14ac:dyDescent="0.25">
      <c r="A62" s="26" t="s">
        <v>212</v>
      </c>
      <c r="B62" s="25"/>
      <c r="C62" s="25"/>
      <c r="D62" s="22">
        <v>1</v>
      </c>
      <c r="E62" s="22"/>
      <c r="F62" s="24" t="str">
        <f t="shared" si="0"/>
        <v>Trimpot cuadrado de 1 vuelta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2"/>
      <c r="U62" s="22"/>
      <c r="V62" s="25" t="str">
        <f>IF(OR(ISERROR(VLOOKUP($AN62,ListaDePartes,3,FALSE)), ISBLANK(VLOOKUP($AN62,ListaDePartes,3,FALSE))),"",VLOOKUP($AN62,ListaDePartes,3,FALSE))</f>
        <v>10K</v>
      </c>
      <c r="W62" s="25"/>
      <c r="X62" s="25"/>
      <c r="Y62" s="25"/>
      <c r="Z62" s="25"/>
      <c r="AA62" s="25"/>
      <c r="AB62" s="22" t="str">
        <f>IF(OR(ISBLANK(VLOOKUP($AN62,ListaDePartes,4,FALSE)),ISERROR(VLOOKUP($AN62,ListaDePartes,4,FALSE))),"",CONCATENATE(VLOOKUP($AN62,ListaDePartes,4,FALSE)," &gt;&gt;  ",VLOOKUP($AN62,ListaDePartes,5,FALSE)))</f>
        <v xml:space="preserve">AG &gt;&gt;  3386P-1-103/SUNTAN </v>
      </c>
      <c r="AC62" s="22"/>
      <c r="AD62" s="22"/>
      <c r="AE62" s="22"/>
      <c r="AF62" s="22"/>
      <c r="AG62" s="22"/>
      <c r="AH62" s="22"/>
      <c r="AI62" s="22"/>
      <c r="AJ62" s="22"/>
      <c r="AK62" s="23"/>
      <c r="AN62" s="15" t="s">
        <v>218</v>
      </c>
      <c r="AO62" s="15"/>
      <c r="AT62" t="str">
        <f t="shared" ref="AT62" si="35">A62</f>
        <v>R30</v>
      </c>
      <c r="AU62">
        <f t="shared" ref="AU62" si="36">D62</f>
        <v>1</v>
      </c>
      <c r="AV62" t="str">
        <f t="shared" ref="AV62" si="37">F62</f>
        <v>Trimpot cuadrado de 1 vuelta</v>
      </c>
      <c r="AW62" t="str">
        <f t="shared" ref="AW62" si="38">IF((LEN(AB62)&gt;1),CONCATENATE(V62,"  &gt;&gt; en  ",AB62),V62)</f>
        <v xml:space="preserve">10K  &gt;&gt; en  AG &gt;&gt;  3386P-1-103/SUNTAN </v>
      </c>
      <c r="AY62" t="b">
        <f t="shared" ref="AY62" si="39">ISBLANK(AB62)</f>
        <v>0</v>
      </c>
    </row>
    <row r="63" spans="1:51" ht="15" customHeight="1" x14ac:dyDescent="0.25">
      <c r="A63" s="26" t="s">
        <v>87</v>
      </c>
      <c r="B63" s="25"/>
      <c r="C63" s="25"/>
      <c r="D63" s="22">
        <v>1</v>
      </c>
      <c r="E63" s="22"/>
      <c r="F63" s="24" t="str">
        <f t="shared" si="0"/>
        <v>Led 5 mm Verde</v>
      </c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2"/>
      <c r="U63" s="22"/>
      <c r="V63" s="25" t="str">
        <f>IF(OR(ISERROR(VLOOKUP($AN63,ListaDePartes,3,FALSE)), ISBLANK(VLOOKUP($AN63,ListaDePartes,3,FALSE))),"",VLOOKUP($AN63,ListaDePartes,3,FALSE))</f>
        <v xml:space="preserve"> </v>
      </c>
      <c r="W63" s="25"/>
      <c r="X63" s="25"/>
      <c r="Y63" s="25"/>
      <c r="Z63" s="25"/>
      <c r="AA63" s="25"/>
      <c r="AB63" s="22" t="str">
        <f>IF(OR(ISBLANK(VLOOKUP($AN63,ListaDePartes,4,FALSE)),ISERROR(VLOOKUP($AN63,ListaDePartes,4,FALSE))),"",CONCATENATE(VLOOKUP($AN63,ListaDePartes,4,FALSE)," &gt;&gt;  ",VLOOKUP($AN63,ListaDePartes,5,FALSE)))</f>
        <v/>
      </c>
      <c r="AC63" s="22"/>
      <c r="AD63" s="22"/>
      <c r="AE63" s="22"/>
      <c r="AF63" s="22"/>
      <c r="AG63" s="22"/>
      <c r="AH63" s="22"/>
      <c r="AI63" s="22"/>
      <c r="AJ63" s="22"/>
      <c r="AK63" s="23"/>
      <c r="AN63" s="15" t="s">
        <v>83</v>
      </c>
      <c r="AO63" s="15"/>
      <c r="AT63" t="str">
        <f t="shared" si="1"/>
        <v>LED1</v>
      </c>
      <c r="AU63">
        <f t="shared" si="2"/>
        <v>1</v>
      </c>
      <c r="AV63" t="str">
        <f t="shared" si="3"/>
        <v>Led 5 mm Verde</v>
      </c>
      <c r="AW63" t="str">
        <f t="shared" si="4"/>
        <v xml:space="preserve"> </v>
      </c>
      <c r="AY63" t="b">
        <f t="shared" si="5"/>
        <v>0</v>
      </c>
    </row>
    <row r="64" spans="1:51" ht="15" customHeight="1" x14ac:dyDescent="0.25">
      <c r="A64" s="26" t="s">
        <v>88</v>
      </c>
      <c r="B64" s="25"/>
      <c r="C64" s="25"/>
      <c r="D64" s="22">
        <v>1</v>
      </c>
      <c r="E64" s="22"/>
      <c r="F64" s="24" t="str">
        <f t="shared" si="0"/>
        <v>Led 5 mm Verde</v>
      </c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2"/>
      <c r="U64" s="22"/>
      <c r="V64" s="25" t="str">
        <f>IF(OR(ISERROR(VLOOKUP($AN64,ListaDePartes,3,FALSE)), ISBLANK(VLOOKUP($AN64,ListaDePartes,3,FALSE))),"",VLOOKUP($AN64,ListaDePartes,3,FALSE))</f>
        <v xml:space="preserve"> </v>
      </c>
      <c r="W64" s="25"/>
      <c r="X64" s="25"/>
      <c r="Y64" s="25"/>
      <c r="Z64" s="25"/>
      <c r="AA64" s="25"/>
      <c r="AB64" s="22" t="str">
        <f>IF(OR(ISBLANK(VLOOKUP($AN64,ListaDePartes,4,FALSE)),ISERROR(VLOOKUP($AN64,ListaDePartes,4,FALSE))),"",CONCATENATE(VLOOKUP($AN64,ListaDePartes,4,FALSE)," &gt;&gt;  ",VLOOKUP($AN64,ListaDePartes,5,FALSE)))</f>
        <v/>
      </c>
      <c r="AC64" s="22"/>
      <c r="AD64" s="22"/>
      <c r="AE64" s="22"/>
      <c r="AF64" s="22"/>
      <c r="AG64" s="22"/>
      <c r="AH64" s="22"/>
      <c r="AI64" s="22"/>
      <c r="AJ64" s="22"/>
      <c r="AK64" s="23"/>
      <c r="AN64" s="15" t="s">
        <v>83</v>
      </c>
      <c r="AO64" s="15"/>
      <c r="AT64" t="str">
        <f t="shared" si="1"/>
        <v>LED2</v>
      </c>
      <c r="AU64">
        <f t="shared" si="2"/>
        <v>1</v>
      </c>
      <c r="AV64" t="str">
        <f t="shared" si="3"/>
        <v>Led 5 mm Verde</v>
      </c>
      <c r="AW64" t="str">
        <f t="shared" si="4"/>
        <v xml:space="preserve"> </v>
      </c>
      <c r="AY64" t="b">
        <f t="shared" si="5"/>
        <v>0</v>
      </c>
    </row>
    <row r="65" spans="1:51" ht="15" customHeight="1" x14ac:dyDescent="0.25">
      <c r="A65" s="26" t="s">
        <v>89</v>
      </c>
      <c r="B65" s="25"/>
      <c r="C65" s="25"/>
      <c r="D65" s="22">
        <v>1</v>
      </c>
      <c r="E65" s="22"/>
      <c r="F65" s="24" t="str">
        <f t="shared" si="0"/>
        <v>Led 5 mm Verde</v>
      </c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2"/>
      <c r="U65" s="22"/>
      <c r="V65" s="25" t="str">
        <f>IF(OR(ISERROR(VLOOKUP($AN65,ListaDePartes,3,FALSE)), ISBLANK(VLOOKUP($AN65,ListaDePartes,3,FALSE))),"",VLOOKUP($AN65,ListaDePartes,3,FALSE))</f>
        <v xml:space="preserve"> </v>
      </c>
      <c r="W65" s="25"/>
      <c r="X65" s="25"/>
      <c r="Y65" s="25"/>
      <c r="Z65" s="25"/>
      <c r="AA65" s="25"/>
      <c r="AB65" s="22" t="str">
        <f>IF(OR(ISBLANK(VLOOKUP($AN65,ListaDePartes,4,FALSE)),ISERROR(VLOOKUP($AN65,ListaDePartes,4,FALSE))),"",CONCATENATE(VLOOKUP($AN65,ListaDePartes,4,FALSE)," &gt;&gt;  ",VLOOKUP($AN65,ListaDePartes,5,FALSE)))</f>
        <v/>
      </c>
      <c r="AC65" s="22"/>
      <c r="AD65" s="22"/>
      <c r="AE65" s="22"/>
      <c r="AF65" s="22"/>
      <c r="AG65" s="22"/>
      <c r="AH65" s="22"/>
      <c r="AI65" s="22"/>
      <c r="AJ65" s="22"/>
      <c r="AK65" s="23"/>
      <c r="AN65" s="15" t="s">
        <v>83</v>
      </c>
      <c r="AO65" s="15"/>
      <c r="AT65" t="str">
        <f t="shared" si="1"/>
        <v>LED3</v>
      </c>
      <c r="AU65">
        <f t="shared" si="2"/>
        <v>1</v>
      </c>
      <c r="AV65" t="str">
        <f t="shared" si="3"/>
        <v>Led 5 mm Verde</v>
      </c>
      <c r="AW65" t="str">
        <f t="shared" si="4"/>
        <v xml:space="preserve"> </v>
      </c>
      <c r="AY65" t="b">
        <f t="shared" si="5"/>
        <v>0</v>
      </c>
    </row>
    <row r="66" spans="1:51" ht="15" customHeight="1" x14ac:dyDescent="0.25">
      <c r="A66" s="26" t="s">
        <v>90</v>
      </c>
      <c r="B66" s="25"/>
      <c r="C66" s="25"/>
      <c r="D66" s="22">
        <v>1</v>
      </c>
      <c r="E66" s="22"/>
      <c r="F66" s="24" t="str">
        <f t="shared" si="0"/>
        <v>Led 5 mm Rojo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2"/>
      <c r="U66" s="22"/>
      <c r="V66" s="25" t="str">
        <f>IF(OR(ISERROR(VLOOKUP($AN66,ListaDePartes,3,FALSE)), ISBLANK(VLOOKUP($AN66,ListaDePartes,3,FALSE))),"",VLOOKUP($AN66,ListaDePartes,3,FALSE))</f>
        <v xml:space="preserve"> </v>
      </c>
      <c r="W66" s="25"/>
      <c r="X66" s="25"/>
      <c r="Y66" s="25"/>
      <c r="Z66" s="25"/>
      <c r="AA66" s="25"/>
      <c r="AB66" s="22" t="str">
        <f>IF(OR(ISBLANK(VLOOKUP($AN66,ListaDePartes,4,FALSE)),ISERROR(VLOOKUP($AN66,ListaDePartes,4,FALSE))),"",CONCATENATE(VLOOKUP($AN66,ListaDePartes,4,FALSE)," &gt;&gt;  ",VLOOKUP($AN66,ListaDePartes,5,FALSE)))</f>
        <v/>
      </c>
      <c r="AC66" s="22"/>
      <c r="AD66" s="22"/>
      <c r="AE66" s="22"/>
      <c r="AF66" s="22"/>
      <c r="AG66" s="22"/>
      <c r="AH66" s="22"/>
      <c r="AI66" s="22"/>
      <c r="AJ66" s="22"/>
      <c r="AK66" s="23"/>
      <c r="AN66" s="15" t="s">
        <v>84</v>
      </c>
      <c r="AO66" s="15"/>
      <c r="AT66" t="str">
        <f t="shared" si="1"/>
        <v>LED4</v>
      </c>
      <c r="AU66">
        <f t="shared" si="2"/>
        <v>1</v>
      </c>
      <c r="AV66" t="str">
        <f t="shared" si="3"/>
        <v>Led 5 mm Rojo</v>
      </c>
      <c r="AW66" t="str">
        <f t="shared" si="4"/>
        <v xml:space="preserve"> </v>
      </c>
      <c r="AY66" t="b">
        <f t="shared" si="5"/>
        <v>0</v>
      </c>
    </row>
    <row r="67" spans="1:51" ht="15" customHeight="1" x14ac:dyDescent="0.25">
      <c r="A67" s="26" t="s">
        <v>157</v>
      </c>
      <c r="B67" s="25"/>
      <c r="C67" s="25"/>
      <c r="D67" s="22">
        <v>1</v>
      </c>
      <c r="E67" s="22"/>
      <c r="F67" s="24" t="str">
        <f t="shared" si="0"/>
        <v>Led 5 mm Verde</v>
      </c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2"/>
      <c r="U67" s="22"/>
      <c r="V67" s="25" t="str">
        <f>IF(OR(ISERROR(VLOOKUP($AN67,ListaDePartes,3,FALSE)), ISBLANK(VLOOKUP($AN67,ListaDePartes,3,FALSE))),"",VLOOKUP($AN67,ListaDePartes,3,FALSE))</f>
        <v xml:space="preserve"> </v>
      </c>
      <c r="W67" s="25"/>
      <c r="X67" s="25"/>
      <c r="Y67" s="25"/>
      <c r="Z67" s="25"/>
      <c r="AA67" s="25"/>
      <c r="AB67" s="22" t="str">
        <f>IF(OR(ISBLANK(VLOOKUP($AN67,ListaDePartes,4,FALSE)),ISERROR(VLOOKUP($AN67,ListaDePartes,4,FALSE))),"",CONCATENATE(VLOOKUP($AN67,ListaDePartes,4,FALSE)," &gt;&gt;  ",VLOOKUP($AN67,ListaDePartes,5,FALSE)))</f>
        <v/>
      </c>
      <c r="AC67" s="22"/>
      <c r="AD67" s="22"/>
      <c r="AE67" s="22"/>
      <c r="AF67" s="22"/>
      <c r="AG67" s="22"/>
      <c r="AH67" s="22"/>
      <c r="AI67" s="22"/>
      <c r="AJ67" s="22"/>
      <c r="AK67" s="23"/>
      <c r="AN67" s="15" t="s">
        <v>83</v>
      </c>
      <c r="AO67" s="15"/>
      <c r="AT67" t="str">
        <f t="shared" si="1"/>
        <v>LED5</v>
      </c>
      <c r="AU67">
        <f t="shared" si="2"/>
        <v>1</v>
      </c>
      <c r="AV67" t="str">
        <f t="shared" si="3"/>
        <v>Led 5 mm Verde</v>
      </c>
      <c r="AW67" t="str">
        <f t="shared" si="4"/>
        <v xml:space="preserve"> </v>
      </c>
      <c r="AY67" t="b">
        <f t="shared" si="5"/>
        <v>0</v>
      </c>
    </row>
    <row r="68" spans="1:51" ht="15" customHeight="1" x14ac:dyDescent="0.25">
      <c r="A68" s="26" t="s">
        <v>222</v>
      </c>
      <c r="B68" s="25"/>
      <c r="C68" s="25"/>
      <c r="D68" s="22">
        <v>1</v>
      </c>
      <c r="E68" s="22"/>
      <c r="F68" s="24" t="str">
        <f t="shared" si="0"/>
        <v>Led 5 mm Verde</v>
      </c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2"/>
      <c r="U68" s="22"/>
      <c r="V68" s="25" t="str">
        <f>IF(OR(ISERROR(VLOOKUP($AN68,ListaDePartes,3,FALSE)), ISBLANK(VLOOKUP($AN68,ListaDePartes,3,FALSE))),"",VLOOKUP($AN68,ListaDePartes,3,FALSE))</f>
        <v xml:space="preserve"> </v>
      </c>
      <c r="W68" s="25"/>
      <c r="X68" s="25"/>
      <c r="Y68" s="25"/>
      <c r="Z68" s="25"/>
      <c r="AA68" s="25"/>
      <c r="AB68" s="22" t="str">
        <f>IF(OR(ISBLANK(VLOOKUP($AN68,ListaDePartes,4,FALSE)),ISERROR(VLOOKUP($AN68,ListaDePartes,4,FALSE))),"",CONCATENATE(VLOOKUP($AN68,ListaDePartes,4,FALSE)," &gt;&gt;  ",VLOOKUP($AN68,ListaDePartes,5,FALSE)))</f>
        <v/>
      </c>
      <c r="AC68" s="22"/>
      <c r="AD68" s="22"/>
      <c r="AE68" s="22"/>
      <c r="AF68" s="22"/>
      <c r="AG68" s="22"/>
      <c r="AH68" s="22"/>
      <c r="AI68" s="22"/>
      <c r="AJ68" s="22"/>
      <c r="AK68" s="23"/>
      <c r="AN68" s="15" t="s">
        <v>83</v>
      </c>
      <c r="AO68" s="15"/>
      <c r="AT68" t="str">
        <f t="shared" ref="AT68" si="40">A68</f>
        <v>LED6</v>
      </c>
      <c r="AU68">
        <f t="shared" ref="AU68" si="41">D68</f>
        <v>1</v>
      </c>
      <c r="AV68" t="str">
        <f t="shared" ref="AV68" si="42">F68</f>
        <v>Led 5 mm Verde</v>
      </c>
      <c r="AW68" t="str">
        <f t="shared" ref="AW68" si="43">IF((LEN(AB68)&gt;1),CONCATENATE(V68,"  &gt;&gt; en  ",AB68),V68)</f>
        <v xml:space="preserve"> </v>
      </c>
      <c r="AY68" t="b">
        <f t="shared" ref="AY68" si="44">ISBLANK(AB68)</f>
        <v>0</v>
      </c>
    </row>
    <row r="69" spans="1:51" ht="15" customHeight="1" x14ac:dyDescent="0.25">
      <c r="A69" s="26" t="s">
        <v>223</v>
      </c>
      <c r="B69" s="25"/>
      <c r="C69" s="25"/>
      <c r="D69" s="22">
        <v>1</v>
      </c>
      <c r="E69" s="22"/>
      <c r="F69" s="24" t="str">
        <f t="shared" si="0"/>
        <v>Led 5 mm Verde</v>
      </c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2"/>
      <c r="U69" s="22"/>
      <c r="V69" s="25" t="str">
        <f>IF(OR(ISERROR(VLOOKUP($AN69,ListaDePartes,3,FALSE)), ISBLANK(VLOOKUP($AN69,ListaDePartes,3,FALSE))),"",VLOOKUP($AN69,ListaDePartes,3,FALSE))</f>
        <v xml:space="preserve"> </v>
      </c>
      <c r="W69" s="25"/>
      <c r="X69" s="25"/>
      <c r="Y69" s="25"/>
      <c r="Z69" s="25"/>
      <c r="AA69" s="25"/>
      <c r="AB69" s="22" t="str">
        <f>IF(OR(ISBLANK(VLOOKUP($AN69,ListaDePartes,4,FALSE)),ISERROR(VLOOKUP($AN69,ListaDePartes,4,FALSE))),"",CONCATENATE(VLOOKUP($AN69,ListaDePartes,4,FALSE)," &gt;&gt;  ",VLOOKUP($AN69,ListaDePartes,5,FALSE)))</f>
        <v/>
      </c>
      <c r="AC69" s="22"/>
      <c r="AD69" s="22"/>
      <c r="AE69" s="22"/>
      <c r="AF69" s="22"/>
      <c r="AG69" s="22"/>
      <c r="AH69" s="22"/>
      <c r="AI69" s="22"/>
      <c r="AJ69" s="22"/>
      <c r="AK69" s="23"/>
      <c r="AN69" s="15" t="s">
        <v>83</v>
      </c>
      <c r="AO69" s="15"/>
      <c r="AT69" t="str">
        <f t="shared" ref="AT69" si="45">A69</f>
        <v>LED7</v>
      </c>
      <c r="AU69">
        <f t="shared" ref="AU69" si="46">D69</f>
        <v>1</v>
      </c>
      <c r="AV69" t="str">
        <f t="shared" ref="AV69" si="47">F69</f>
        <v>Led 5 mm Verde</v>
      </c>
      <c r="AW69" t="str">
        <f t="shared" ref="AW69" si="48">IF((LEN(AB69)&gt;1),CONCATENATE(V69,"  &gt;&gt; en  ",AB69),V69)</f>
        <v xml:space="preserve"> </v>
      </c>
      <c r="AY69" t="b">
        <f t="shared" ref="AY69" si="49">ISBLANK(AB69)</f>
        <v>0</v>
      </c>
    </row>
    <row r="70" spans="1:51" ht="15" customHeight="1" x14ac:dyDescent="0.25">
      <c r="A70" s="26" t="s">
        <v>96</v>
      </c>
      <c r="B70" s="25"/>
      <c r="C70" s="25"/>
      <c r="D70" s="22">
        <v>1</v>
      </c>
      <c r="E70" s="22"/>
      <c r="F70" s="24" t="str">
        <f t="shared" si="0"/>
        <v xml:space="preserve">Relevador </v>
      </c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2"/>
      <c r="U70" s="22"/>
      <c r="V70" s="25" t="str">
        <f>IF(OR(ISERROR(VLOOKUP($AN70,ListaDePartes,3,FALSE)), ISBLANK(VLOOKUP($AN70,ListaDePartes,3,FALSE))),"",VLOOKUP($AN70,ListaDePartes,3,FALSE))</f>
        <v>SPDT, 12V, 10A</v>
      </c>
      <c r="W70" s="25"/>
      <c r="X70" s="25"/>
      <c r="Y70" s="25"/>
      <c r="Z70" s="25"/>
      <c r="AA70" s="25"/>
      <c r="AB70" s="22" t="str">
        <f>IF(OR(ISBLANK(VLOOKUP($AN70,ListaDePartes,4,FALSE)),ISERROR(VLOOKUP($AN70,ListaDePartes,4,FALSE))),"",CONCATENATE(VLOOKUP($AN70,ListaDePartes,4,FALSE)," &gt;&gt;  ",VLOOKUP($AN70,ListaDePartes,5,FALSE)))</f>
        <v/>
      </c>
      <c r="AC70" s="22"/>
      <c r="AD70" s="22"/>
      <c r="AE70" s="22"/>
      <c r="AF70" s="22"/>
      <c r="AG70" s="22"/>
      <c r="AH70" s="22"/>
      <c r="AI70" s="22"/>
      <c r="AJ70" s="22"/>
      <c r="AK70" s="23"/>
      <c r="AN70" s="15" t="s">
        <v>100</v>
      </c>
      <c r="AO70" s="15"/>
      <c r="AT70" t="str">
        <f t="shared" si="1"/>
        <v>K1</v>
      </c>
      <c r="AU70">
        <f t="shared" si="2"/>
        <v>1</v>
      </c>
      <c r="AV70" t="str">
        <f t="shared" si="3"/>
        <v xml:space="preserve">Relevador </v>
      </c>
      <c r="AW70" t="str">
        <f t="shared" si="4"/>
        <v>SPDT, 12V, 10A</v>
      </c>
      <c r="AY70" t="b">
        <f t="shared" si="5"/>
        <v>0</v>
      </c>
    </row>
    <row r="71" spans="1:51" ht="15" customHeight="1" x14ac:dyDescent="0.25">
      <c r="A71" s="26" t="s">
        <v>224</v>
      </c>
      <c r="B71" s="25"/>
      <c r="C71" s="25"/>
      <c r="D71" s="22">
        <v>1</v>
      </c>
      <c r="E71" s="22"/>
      <c r="F71" s="24" t="str">
        <f t="shared" si="0"/>
        <v xml:space="preserve">Relevador </v>
      </c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2"/>
      <c r="U71" s="22"/>
      <c r="V71" s="25" t="str">
        <f>IF(OR(ISERROR(VLOOKUP($AN71,ListaDePartes,3,FALSE)), ISBLANK(VLOOKUP($AN71,ListaDePartes,3,FALSE))),"",VLOOKUP($AN71,ListaDePartes,3,FALSE))</f>
        <v>SPDT, 12V, 10A</v>
      </c>
      <c r="W71" s="25"/>
      <c r="X71" s="25"/>
      <c r="Y71" s="25"/>
      <c r="Z71" s="25"/>
      <c r="AA71" s="25"/>
      <c r="AB71" s="22" t="str">
        <f>IF(OR(ISBLANK(VLOOKUP($AN71,ListaDePartes,4,FALSE)),ISERROR(VLOOKUP($AN71,ListaDePartes,4,FALSE))),"",CONCATENATE(VLOOKUP($AN71,ListaDePartes,4,FALSE)," &gt;&gt;  ",VLOOKUP($AN71,ListaDePartes,5,FALSE)))</f>
        <v/>
      </c>
      <c r="AC71" s="22"/>
      <c r="AD71" s="22"/>
      <c r="AE71" s="22"/>
      <c r="AF71" s="22"/>
      <c r="AG71" s="22"/>
      <c r="AH71" s="22"/>
      <c r="AI71" s="22"/>
      <c r="AJ71" s="22"/>
      <c r="AK71" s="23"/>
      <c r="AN71" s="15" t="s">
        <v>100</v>
      </c>
      <c r="AO71" s="15"/>
      <c r="AT71" t="str">
        <f t="shared" ref="AT71" si="50">A71</f>
        <v>K2</v>
      </c>
      <c r="AU71">
        <f t="shared" ref="AU71" si="51">D71</f>
        <v>1</v>
      </c>
      <c r="AV71" t="str">
        <f t="shared" ref="AV71" si="52">F71</f>
        <v xml:space="preserve">Relevador </v>
      </c>
      <c r="AW71" t="str">
        <f t="shared" ref="AW71" si="53">IF((LEN(AB71)&gt;1),CONCATENATE(V71,"  &gt;&gt; en  ",AB71),V71)</f>
        <v>SPDT, 12V, 10A</v>
      </c>
      <c r="AY71" t="b">
        <f t="shared" ref="AY71" si="54">ISBLANK(AB71)</f>
        <v>0</v>
      </c>
    </row>
    <row r="72" spans="1:51" ht="15" customHeight="1" x14ac:dyDescent="0.25">
      <c r="A72" s="26" t="s">
        <v>225</v>
      </c>
      <c r="B72" s="25"/>
      <c r="C72" s="25"/>
      <c r="D72" s="22">
        <v>1</v>
      </c>
      <c r="E72" s="22"/>
      <c r="F72" s="24" t="str">
        <f t="shared" si="0"/>
        <v xml:space="preserve">Relevador </v>
      </c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2"/>
      <c r="U72" s="22"/>
      <c r="V72" s="25" t="str">
        <f>IF(OR(ISERROR(VLOOKUP($AN72,ListaDePartes,3,FALSE)), ISBLANK(VLOOKUP($AN72,ListaDePartes,3,FALSE))),"",VLOOKUP($AN72,ListaDePartes,3,FALSE))</f>
        <v>SPDT, 12V, 10A</v>
      </c>
      <c r="W72" s="25"/>
      <c r="X72" s="25"/>
      <c r="Y72" s="25"/>
      <c r="Z72" s="25"/>
      <c r="AA72" s="25"/>
      <c r="AB72" s="22" t="str">
        <f>IF(OR(ISBLANK(VLOOKUP($AN72,ListaDePartes,4,FALSE)),ISERROR(VLOOKUP($AN72,ListaDePartes,4,FALSE))),"",CONCATENATE(VLOOKUP($AN72,ListaDePartes,4,FALSE)," &gt;&gt;  ",VLOOKUP($AN72,ListaDePartes,5,FALSE)))</f>
        <v/>
      </c>
      <c r="AC72" s="22"/>
      <c r="AD72" s="22"/>
      <c r="AE72" s="22"/>
      <c r="AF72" s="22"/>
      <c r="AG72" s="22"/>
      <c r="AH72" s="22"/>
      <c r="AI72" s="22"/>
      <c r="AJ72" s="22"/>
      <c r="AK72" s="23"/>
      <c r="AN72" s="15" t="s">
        <v>100</v>
      </c>
      <c r="AO72" s="15"/>
      <c r="AT72" t="str">
        <f t="shared" ref="AT72" si="55">A72</f>
        <v>K3</v>
      </c>
      <c r="AU72">
        <f t="shared" ref="AU72" si="56">D72</f>
        <v>1</v>
      </c>
      <c r="AV72" t="str">
        <f t="shared" ref="AV72" si="57">F72</f>
        <v xml:space="preserve">Relevador </v>
      </c>
      <c r="AW72" t="str">
        <f t="shared" ref="AW72" si="58">IF((LEN(AB72)&gt;1),CONCATENATE(V72,"  &gt;&gt; en  ",AB72),V72)</f>
        <v>SPDT, 12V, 10A</v>
      </c>
      <c r="AY72" t="b">
        <f t="shared" ref="AY72" si="59">ISBLANK(AB72)</f>
        <v>0</v>
      </c>
    </row>
    <row r="73" spans="1:51" ht="15" customHeight="1" x14ac:dyDescent="0.25">
      <c r="A73" s="26" t="s">
        <v>162</v>
      </c>
      <c r="B73" s="25"/>
      <c r="C73" s="25"/>
      <c r="D73" s="22">
        <v>1</v>
      </c>
      <c r="E73" s="22"/>
      <c r="F73" s="24" t="str">
        <f t="shared" si="0"/>
        <v>Arduino Micro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2"/>
      <c r="U73" s="22"/>
      <c r="V73" s="25" t="str">
        <f>IF(OR(ISERROR(VLOOKUP($AN73,ListaDePartes,3,FALSE)), ISBLANK(VLOOKUP($AN73,ListaDePartes,3,FALSE))),"",VLOOKUP($AN73,ListaDePartes,3,FALSE))</f>
        <v xml:space="preserve"> </v>
      </c>
      <c r="W73" s="25"/>
      <c r="X73" s="25"/>
      <c r="Y73" s="25"/>
      <c r="Z73" s="25"/>
      <c r="AA73" s="25"/>
      <c r="AB73" s="22" t="str">
        <f>IF(OR(ISBLANK(VLOOKUP($AN73,ListaDePartes,4,FALSE)),ISERROR(VLOOKUP($AN73,ListaDePartes,4,FALSE))),"",CONCATENATE(VLOOKUP($AN73,ListaDePartes,4,FALSE)," &gt;&gt;  ",VLOOKUP($AN73,ListaDePartes,5,FALSE)))</f>
        <v xml:space="preserve">AG &gt;&gt;  OKY2011 </v>
      </c>
      <c r="AC73" s="22"/>
      <c r="AD73" s="22"/>
      <c r="AE73" s="22"/>
      <c r="AF73" s="22"/>
      <c r="AG73" s="22"/>
      <c r="AH73" s="22"/>
      <c r="AI73" s="22"/>
      <c r="AJ73" s="22"/>
      <c r="AK73" s="23"/>
      <c r="AN73" s="15" t="s">
        <v>160</v>
      </c>
      <c r="AO73" s="15"/>
      <c r="AT73" t="str">
        <f t="shared" si="1"/>
        <v>MICRO</v>
      </c>
      <c r="AU73">
        <f t="shared" si="2"/>
        <v>1</v>
      </c>
      <c r="AV73" t="str">
        <f t="shared" si="3"/>
        <v>Arduino Micro</v>
      </c>
      <c r="AW73" t="str">
        <f t="shared" si="4"/>
        <v xml:space="preserve">   &gt;&gt; en  AG &gt;&gt;  OKY2011 </v>
      </c>
      <c r="AY73" t="b">
        <f t="shared" si="5"/>
        <v>0</v>
      </c>
    </row>
    <row r="74" spans="1:51" ht="15" customHeight="1" x14ac:dyDescent="0.25">
      <c r="A74" s="26" t="s">
        <v>226</v>
      </c>
      <c r="B74" s="25"/>
      <c r="C74" s="25"/>
      <c r="D74" s="22">
        <v>1</v>
      </c>
      <c r="E74" s="22"/>
      <c r="F74" s="24" t="str">
        <f t="shared" si="0"/>
        <v>Push button 2 mm</v>
      </c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2"/>
      <c r="U74" s="22"/>
      <c r="V74" s="25" t="str">
        <f>IF(OR(ISERROR(VLOOKUP($AN74,ListaDePartes,3,FALSE)), ISBLANK(VLOOKUP($AN74,ListaDePartes,3,FALSE))),"",VLOOKUP($AN74,ListaDePartes,3,FALSE))</f>
        <v/>
      </c>
      <c r="W74" s="25"/>
      <c r="X74" s="25"/>
      <c r="Y74" s="25"/>
      <c r="Z74" s="25"/>
      <c r="AA74" s="25"/>
      <c r="AB74" s="22" t="str">
        <f>IF(OR(ISBLANK(VLOOKUP($AN74,ListaDePartes,4,FALSE)),ISERROR(VLOOKUP($AN74,ListaDePartes,4,FALSE))),"",CONCATENATE(VLOOKUP($AN74,ListaDePartes,4,FALSE)," &gt;&gt;  ",VLOOKUP($AN74,ListaDePartes,5,FALSE)))</f>
        <v/>
      </c>
      <c r="AC74" s="22"/>
      <c r="AD74" s="22"/>
      <c r="AE74" s="22"/>
      <c r="AF74" s="22"/>
      <c r="AG74" s="22"/>
      <c r="AH74" s="22"/>
      <c r="AI74" s="22"/>
      <c r="AJ74" s="22"/>
      <c r="AK74" s="23"/>
      <c r="AN74" s="15" t="s">
        <v>230</v>
      </c>
      <c r="AO74" s="15"/>
      <c r="AT74" t="str">
        <f t="shared" ref="AT74" si="60">A74</f>
        <v>S1</v>
      </c>
      <c r="AU74">
        <f t="shared" ref="AU74" si="61">D74</f>
        <v>1</v>
      </c>
      <c r="AV74" t="str">
        <f t="shared" ref="AV74" si="62">F74</f>
        <v>Push button 2 mm</v>
      </c>
      <c r="AW74" t="str">
        <f t="shared" ref="AW74" si="63">IF((LEN(AB74)&gt;1),CONCATENATE(V74,"  &gt;&gt; en  ",AB74),V74)</f>
        <v/>
      </c>
      <c r="AY74" t="b">
        <f t="shared" ref="AY74" si="64">ISBLANK(AB74)</f>
        <v>0</v>
      </c>
    </row>
    <row r="75" spans="1:51" ht="15" customHeight="1" x14ac:dyDescent="0.25">
      <c r="A75" s="26" t="s">
        <v>227</v>
      </c>
      <c r="B75" s="25"/>
      <c r="C75" s="25"/>
      <c r="D75" s="22">
        <v>1</v>
      </c>
      <c r="E75" s="22"/>
      <c r="F75" s="24" t="str">
        <f t="shared" si="0"/>
        <v>Push button 2 mm</v>
      </c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2"/>
      <c r="U75" s="22"/>
      <c r="V75" s="25" t="str">
        <f>IF(OR(ISERROR(VLOOKUP($AN75,ListaDePartes,3,FALSE)), ISBLANK(VLOOKUP($AN75,ListaDePartes,3,FALSE))),"",VLOOKUP($AN75,ListaDePartes,3,FALSE))</f>
        <v/>
      </c>
      <c r="W75" s="25"/>
      <c r="X75" s="25"/>
      <c r="Y75" s="25"/>
      <c r="Z75" s="25"/>
      <c r="AA75" s="25"/>
      <c r="AB75" s="22" t="str">
        <f>IF(OR(ISBLANK(VLOOKUP($AN75,ListaDePartes,4,FALSE)),ISERROR(VLOOKUP($AN75,ListaDePartes,4,FALSE))),"",CONCATENATE(VLOOKUP($AN75,ListaDePartes,4,FALSE)," &gt;&gt;  ",VLOOKUP($AN75,ListaDePartes,5,FALSE)))</f>
        <v/>
      </c>
      <c r="AC75" s="22"/>
      <c r="AD75" s="22"/>
      <c r="AE75" s="22"/>
      <c r="AF75" s="22"/>
      <c r="AG75" s="22"/>
      <c r="AH75" s="22"/>
      <c r="AI75" s="22"/>
      <c r="AJ75" s="22"/>
      <c r="AK75" s="23"/>
      <c r="AN75" s="15" t="s">
        <v>230</v>
      </c>
      <c r="AO75" s="15"/>
      <c r="AT75" t="str">
        <f t="shared" ref="AT75" si="65">A75</f>
        <v>S2</v>
      </c>
      <c r="AU75">
        <f t="shared" ref="AU75" si="66">D75</f>
        <v>1</v>
      </c>
      <c r="AV75" t="str">
        <f t="shared" ref="AV75" si="67">F75</f>
        <v>Push button 2 mm</v>
      </c>
      <c r="AW75" t="str">
        <f t="shared" ref="AW75" si="68">IF((LEN(AB75)&gt;1),CONCATENATE(V75,"  &gt;&gt; en  ",AB75),V75)</f>
        <v/>
      </c>
      <c r="AY75" t="b">
        <f t="shared" ref="AY75" si="69">ISBLANK(AB75)</f>
        <v>0</v>
      </c>
    </row>
    <row r="76" spans="1:51" ht="15" customHeight="1" x14ac:dyDescent="0.25">
      <c r="A76" s="26" t="s">
        <v>228</v>
      </c>
      <c r="B76" s="25"/>
      <c r="C76" s="25"/>
      <c r="D76" s="22">
        <v>1</v>
      </c>
      <c r="E76" s="22"/>
      <c r="F76" s="24" t="str">
        <f t="shared" si="0"/>
        <v>Push button 2 mm</v>
      </c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2"/>
      <c r="U76" s="22"/>
      <c r="V76" s="25" t="str">
        <f>IF(OR(ISERROR(VLOOKUP($AN76,ListaDePartes,3,FALSE)), ISBLANK(VLOOKUP($AN76,ListaDePartes,3,FALSE))),"",VLOOKUP($AN76,ListaDePartes,3,FALSE))</f>
        <v/>
      </c>
      <c r="W76" s="25"/>
      <c r="X76" s="25"/>
      <c r="Y76" s="25"/>
      <c r="Z76" s="25"/>
      <c r="AA76" s="25"/>
      <c r="AB76" s="22" t="str">
        <f>IF(OR(ISBLANK(VLOOKUP($AN76,ListaDePartes,4,FALSE)),ISERROR(VLOOKUP($AN76,ListaDePartes,4,FALSE))),"",CONCATENATE(VLOOKUP($AN76,ListaDePartes,4,FALSE)," &gt;&gt;  ",VLOOKUP($AN76,ListaDePartes,5,FALSE)))</f>
        <v/>
      </c>
      <c r="AC76" s="22"/>
      <c r="AD76" s="22"/>
      <c r="AE76" s="22"/>
      <c r="AF76" s="22"/>
      <c r="AG76" s="22"/>
      <c r="AH76" s="22"/>
      <c r="AI76" s="22"/>
      <c r="AJ76" s="22"/>
      <c r="AK76" s="23"/>
      <c r="AN76" s="15" t="s">
        <v>230</v>
      </c>
      <c r="AO76" s="15"/>
      <c r="AT76" t="str">
        <f t="shared" ref="AT76" si="70">A76</f>
        <v>S3</v>
      </c>
      <c r="AU76">
        <f t="shared" ref="AU76" si="71">D76</f>
        <v>1</v>
      </c>
      <c r="AV76" t="str">
        <f t="shared" ref="AV76" si="72">F76</f>
        <v>Push button 2 mm</v>
      </c>
      <c r="AW76" t="str">
        <f t="shared" ref="AW76" si="73">IF((LEN(AB76)&gt;1),CONCATENATE(V76,"  &gt;&gt; en  ",AB76),V76)</f>
        <v/>
      </c>
      <c r="AY76" t="b">
        <f t="shared" ref="AY76" si="74">ISBLANK(AB76)</f>
        <v>0</v>
      </c>
    </row>
    <row r="77" spans="1:51" x14ac:dyDescent="0.25">
      <c r="A77" s="33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34"/>
      <c r="AN77" s="15"/>
      <c r="AO77" s="15"/>
      <c r="AT77">
        <f t="shared" si="1"/>
        <v>0</v>
      </c>
      <c r="AU77">
        <f t="shared" si="2"/>
        <v>0</v>
      </c>
      <c r="AV77">
        <f t="shared" si="3"/>
        <v>0</v>
      </c>
      <c r="AW77">
        <f t="shared" si="4"/>
        <v>0</v>
      </c>
      <c r="AY77" t="b">
        <f t="shared" si="5"/>
        <v>1</v>
      </c>
    </row>
    <row r="78" spans="1:51" x14ac:dyDescent="0.25">
      <c r="A78" s="38"/>
      <c r="B78" s="39"/>
      <c r="C78" s="40"/>
      <c r="D78" s="27" t="s">
        <v>115</v>
      </c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9"/>
      <c r="V78" s="30"/>
      <c r="W78" s="31"/>
      <c r="X78" s="31"/>
      <c r="Y78" s="31"/>
      <c r="Z78" s="31"/>
      <c r="AA78" s="32"/>
      <c r="AB78" s="22" t="str">
        <f t="shared" ref="AB78:AB88" si="75">IF(OR(ISBLANK(VLOOKUP($AN78,ListaDePartes,4,FALSE)),ISERROR(VLOOKUP($AN78,ListaDePartes,4,FALSE))),"",CONCATENATE(VLOOKUP($AN78,ListaDePartes,4,FALSE)," &gt;&gt;    ",VLOOKUP($AN78,ListaDePartes,5,FALSE)))</f>
        <v/>
      </c>
      <c r="AC78" s="22"/>
      <c r="AD78" s="22"/>
      <c r="AE78" s="22"/>
      <c r="AF78" s="22"/>
      <c r="AG78" s="22"/>
      <c r="AH78" s="22"/>
      <c r="AI78" s="22"/>
      <c r="AJ78" s="22"/>
      <c r="AK78" s="23"/>
      <c r="AT78">
        <f t="shared" si="1"/>
        <v>0</v>
      </c>
      <c r="AU78" t="str">
        <f t="shared" si="2"/>
        <v>MISCELANEOS</v>
      </c>
      <c r="AV78">
        <f t="shared" si="3"/>
        <v>0</v>
      </c>
      <c r="AW78">
        <f t="shared" si="4"/>
        <v>0</v>
      </c>
      <c r="AY78" t="b">
        <f t="shared" si="5"/>
        <v>0</v>
      </c>
    </row>
    <row r="79" spans="1:51" ht="15" customHeight="1" x14ac:dyDescent="0.25">
      <c r="A79" s="26" t="s">
        <v>234</v>
      </c>
      <c r="B79" s="25"/>
      <c r="C79" s="25"/>
      <c r="D79" s="22">
        <v>1</v>
      </c>
      <c r="E79" s="22"/>
      <c r="F79" s="24" t="str">
        <f t="shared" ref="F79:F88" si="76">IF(ISERROR(VLOOKUP($AN79,ListaDePartes,2,FALSE)),"",VLOOKUP($AN79,ListaDePartes,2,FALSE))</f>
        <v>Conector macho de 10 terminales para cable plano</v>
      </c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2"/>
      <c r="U79" s="22"/>
      <c r="V79" s="25" t="str">
        <f>IF(OR(ISERROR(VLOOKUP($AN79,ListaDePartes,3,FALSE)), ISBLANK(VLOOKUP($AN79,ListaDePartes,3,FALSE))),"",VLOOKUP($AN79,ListaDePartes,3,FALSE))</f>
        <v xml:space="preserve"> </v>
      </c>
      <c r="W79" s="25"/>
      <c r="X79" s="25"/>
      <c r="Y79" s="25"/>
      <c r="Z79" s="25"/>
      <c r="AA79" s="25"/>
      <c r="AB79" s="22" t="str">
        <f t="shared" si="75"/>
        <v>AG &gt;&gt;    FCN-2X5</v>
      </c>
      <c r="AC79" s="22"/>
      <c r="AD79" s="22"/>
      <c r="AE79" s="22"/>
      <c r="AF79" s="22"/>
      <c r="AG79" s="22"/>
      <c r="AH79" s="22"/>
      <c r="AI79" s="22"/>
      <c r="AJ79" s="22"/>
      <c r="AK79" s="23"/>
      <c r="AN79" s="15" t="s">
        <v>144</v>
      </c>
      <c r="AO79" s="15"/>
      <c r="AP79" s="15"/>
      <c r="AT79" t="str">
        <f t="shared" si="1"/>
        <v>CCTALK</v>
      </c>
      <c r="AU79">
        <f t="shared" si="2"/>
        <v>1</v>
      </c>
      <c r="AV79" t="str">
        <f t="shared" si="3"/>
        <v>Conector macho de 10 terminales para cable plano</v>
      </c>
      <c r="AW79" t="str">
        <f t="shared" si="4"/>
        <v xml:space="preserve">   &gt;&gt; en  AG &gt;&gt;    FCN-2X5</v>
      </c>
      <c r="AY79" t="b">
        <f t="shared" si="5"/>
        <v>0</v>
      </c>
    </row>
    <row r="80" spans="1:51" ht="15" customHeight="1" x14ac:dyDescent="0.25">
      <c r="A80" s="26" t="s">
        <v>1</v>
      </c>
      <c r="B80" s="25"/>
      <c r="C80" s="25"/>
      <c r="D80" s="22">
        <v>1</v>
      </c>
      <c r="E80" s="22"/>
      <c r="F80" s="24" t="str">
        <f t="shared" si="76"/>
        <v>Conector molex hembra, 6 pines, 5566</v>
      </c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2"/>
      <c r="U80" s="22"/>
      <c r="V80" s="25" t="str">
        <f>IF(OR(ISERROR(VLOOKUP($AN80,ListaDePartes,3,FALSE)), ISBLANK(VLOOKUP($AN80,ListaDePartes,3,FALSE))),"",VLOOKUP($AN80,ListaDePartes,3,FALSE))</f>
        <v xml:space="preserve"> </v>
      </c>
      <c r="W80" s="25"/>
      <c r="X80" s="25"/>
      <c r="Y80" s="25"/>
      <c r="Z80" s="25"/>
      <c r="AA80" s="25"/>
      <c r="AB80" s="22" t="str">
        <f t="shared" si="75"/>
        <v/>
      </c>
      <c r="AC80" s="22"/>
      <c r="AD80" s="22"/>
      <c r="AE80" s="22"/>
      <c r="AF80" s="22"/>
      <c r="AG80" s="22"/>
      <c r="AH80" s="22"/>
      <c r="AI80" s="22"/>
      <c r="AJ80" s="22"/>
      <c r="AK80" s="23"/>
      <c r="AN80" s="15" t="s">
        <v>110</v>
      </c>
      <c r="AO80" s="15"/>
      <c r="AP80" s="15"/>
      <c r="AT80" t="str">
        <f t="shared" si="1"/>
        <v>MDB</v>
      </c>
      <c r="AU80">
        <f t="shared" si="2"/>
        <v>1</v>
      </c>
      <c r="AV80" t="str">
        <f t="shared" si="3"/>
        <v>Conector molex hembra, 6 pines, 5566</v>
      </c>
      <c r="AW80" t="str">
        <f t="shared" si="4"/>
        <v xml:space="preserve"> </v>
      </c>
      <c r="AY80" t="b">
        <f t="shared" si="5"/>
        <v>0</v>
      </c>
    </row>
    <row r="81" spans="1:51" ht="15" customHeight="1" x14ac:dyDescent="0.25">
      <c r="A81" s="26" t="s">
        <v>106</v>
      </c>
      <c r="B81" s="25"/>
      <c r="C81" s="25"/>
      <c r="D81" s="22">
        <v>1</v>
      </c>
      <c r="E81" s="22"/>
      <c r="F81" s="24" t="str">
        <f t="shared" si="76"/>
        <v>Jack, conector  para alimentación de CD</v>
      </c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2"/>
      <c r="U81" s="22"/>
      <c r="V81" s="25" t="str">
        <f>IF(OR(ISERROR(VLOOKUP($AN81,ListaDePartes,3,FALSE)), ISBLANK(VLOOKUP($AN81,ListaDePartes,3,FALSE))),"",VLOOKUP($AN81,ListaDePartes,3,FALSE))</f>
        <v xml:space="preserve"> </v>
      </c>
      <c r="W81" s="25"/>
      <c r="X81" s="25"/>
      <c r="Y81" s="25"/>
      <c r="Z81" s="25"/>
      <c r="AA81" s="25"/>
      <c r="AB81" s="22" t="str">
        <f t="shared" si="75"/>
        <v/>
      </c>
      <c r="AC81" s="22"/>
      <c r="AD81" s="22"/>
      <c r="AE81" s="22"/>
      <c r="AF81" s="22"/>
      <c r="AG81" s="22"/>
      <c r="AH81" s="22"/>
      <c r="AI81" s="22"/>
      <c r="AJ81" s="22"/>
      <c r="AK81" s="23"/>
      <c r="AN81" s="15" t="s">
        <v>108</v>
      </c>
      <c r="AO81" s="15"/>
      <c r="AP81" s="15"/>
      <c r="AT81" t="str">
        <f t="shared" si="1"/>
        <v>J1</v>
      </c>
      <c r="AU81">
        <f t="shared" si="2"/>
        <v>1</v>
      </c>
      <c r="AV81" t="str">
        <f t="shared" si="3"/>
        <v>Jack, conector  para alimentación de CD</v>
      </c>
      <c r="AW81" t="str">
        <f t="shared" si="4"/>
        <v xml:space="preserve"> </v>
      </c>
      <c r="AY81" t="b">
        <f t="shared" si="5"/>
        <v>0</v>
      </c>
    </row>
    <row r="82" spans="1:51" ht="15" customHeight="1" x14ac:dyDescent="0.25">
      <c r="A82" s="26" t="s">
        <v>237</v>
      </c>
      <c r="B82" s="25"/>
      <c r="C82" s="25"/>
      <c r="D82" s="22">
        <v>1</v>
      </c>
      <c r="E82" s="22"/>
      <c r="F82" s="24" t="str">
        <f t="shared" si="76"/>
        <v>Portafusible tipo Europeo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2"/>
      <c r="U82" s="22"/>
      <c r="V82" s="25" t="str">
        <f>IF(OR(ISERROR(VLOOKUP($AN82,ListaDePartes,3,FALSE)), ISBLANK(VLOOKUP($AN82,ListaDePartes,3,FALSE))),"",VLOOKUP($AN82,ListaDePartes,3,FALSE))</f>
        <v xml:space="preserve"> </v>
      </c>
      <c r="W82" s="25"/>
      <c r="X82" s="25"/>
      <c r="Y82" s="25"/>
      <c r="Z82" s="25"/>
      <c r="AA82" s="25"/>
      <c r="AB82" s="22" t="str">
        <f t="shared" si="75"/>
        <v>AG &gt;&gt;    FUS-EUR</v>
      </c>
      <c r="AC82" s="22"/>
      <c r="AD82" s="22"/>
      <c r="AE82" s="22"/>
      <c r="AF82" s="22"/>
      <c r="AG82" s="22"/>
      <c r="AH82" s="22"/>
      <c r="AI82" s="22"/>
      <c r="AJ82" s="22"/>
      <c r="AK82" s="23"/>
      <c r="AN82" s="15" t="s">
        <v>109</v>
      </c>
      <c r="AO82" s="15"/>
      <c r="AP82" s="15"/>
      <c r="AT82" t="str">
        <f t="shared" si="1"/>
        <v>F1</v>
      </c>
      <c r="AU82">
        <f t="shared" si="2"/>
        <v>1</v>
      </c>
      <c r="AV82" t="str">
        <f t="shared" si="3"/>
        <v>Portafusible tipo Europeo</v>
      </c>
      <c r="AW82" t="str">
        <f t="shared" si="4"/>
        <v xml:space="preserve">   &gt;&gt; en  AG &gt;&gt;    FUS-EUR</v>
      </c>
      <c r="AY82" t="b">
        <f t="shared" si="5"/>
        <v>0</v>
      </c>
    </row>
    <row r="83" spans="1:51" x14ac:dyDescent="0.25">
      <c r="A83" s="26"/>
      <c r="B83" s="25"/>
      <c r="C83" s="25"/>
      <c r="D83" s="22">
        <v>1</v>
      </c>
      <c r="E83" s="22"/>
      <c r="F83" s="24" t="str">
        <f>IF(ISERROR(VLOOKUP($AN83,ListaDePartes,2,FALSE)),"",VLOOKUP($AN83,ListaDePartes,2,FALSE))</f>
        <v>Fusible tipo Europero 3.15A 250V</v>
      </c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2"/>
      <c r="U83" s="22"/>
      <c r="V83" s="25" t="str">
        <f>IF(OR(ISERROR(VLOOKUP($AN83,ListaDePartes,3,FALSE)), ISBLANK(VLOOKUP($AN83,ListaDePartes,3,FALSE))),"",VLOOKUP($AN83,ListaDePartes,3,FALSE))</f>
        <v xml:space="preserve"> </v>
      </c>
      <c r="W83" s="25"/>
      <c r="X83" s="25"/>
      <c r="Y83" s="25"/>
      <c r="Z83" s="25"/>
      <c r="AA83" s="25"/>
      <c r="AB83" s="22" t="str">
        <f>IF(OR(ISBLANK(VLOOKUP($AN83,ListaDePartes,4,FALSE)),ISERROR(VLOOKUP($AN83,ListaDePartes,4,FALSE))),"",CONCATENATE(VLOOKUP($AN83,ListaDePartes,4,FALSE)," &gt;&gt;    ",VLOOKUP($AN83,ListaDePartes,5,FALSE)))</f>
        <v xml:space="preserve">AG &gt;&gt;    FCE3.15 </v>
      </c>
      <c r="AC83" s="22"/>
      <c r="AD83" s="22"/>
      <c r="AE83" s="22"/>
      <c r="AF83" s="22"/>
      <c r="AG83" s="22"/>
      <c r="AH83" s="22"/>
      <c r="AI83" s="22"/>
      <c r="AJ83" s="22"/>
      <c r="AK83" s="23"/>
      <c r="AN83" s="15" t="s">
        <v>116</v>
      </c>
      <c r="AO83" s="15"/>
      <c r="AP83" s="15"/>
      <c r="AT83">
        <f>A83</f>
        <v>0</v>
      </c>
      <c r="AU83">
        <f>D83</f>
        <v>1</v>
      </c>
      <c r="AV83" t="str">
        <f>F83</f>
        <v>Fusible tipo Europero 3.15A 250V</v>
      </c>
      <c r="AW83" t="str">
        <f>IF((LEN(AB83)&gt;1),CONCATENATE(V83,"  &gt;&gt; en  ",AB83),V83)</f>
        <v xml:space="preserve">   &gt;&gt; en  AG &gt;&gt;    FCE3.15 </v>
      </c>
      <c r="AY83" t="b">
        <f>ISBLANK(AB83)</f>
        <v>0</v>
      </c>
    </row>
    <row r="84" spans="1:51" ht="15" customHeight="1" x14ac:dyDescent="0.25">
      <c r="A84" s="26"/>
      <c r="B84" s="25"/>
      <c r="C84" s="25"/>
      <c r="D84" s="22">
        <v>1</v>
      </c>
      <c r="E84" s="22"/>
      <c r="F84" s="24" t="str">
        <f t="shared" si="76"/>
        <v>TIRA CON 40 TERMINALES 1 LINEA</v>
      </c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2"/>
      <c r="U84" s="22"/>
      <c r="V84" s="25" t="str">
        <f>IF(OR(ISERROR(VLOOKUP($AN84,ListaDePartes,3,FALSE)), ISBLANK(VLOOKUP($AN84,ListaDePartes,3,FALSE))),"",VLOOKUP($AN84,ListaDePartes,3,FALSE))</f>
        <v/>
      </c>
      <c r="W84" s="25"/>
      <c r="X84" s="25"/>
      <c r="Y84" s="25"/>
      <c r="Z84" s="25"/>
      <c r="AA84" s="25"/>
      <c r="AB84" s="22" t="str">
        <f t="shared" si="75"/>
        <v/>
      </c>
      <c r="AC84" s="22"/>
      <c r="AD84" s="22"/>
      <c r="AE84" s="22"/>
      <c r="AF84" s="22"/>
      <c r="AG84" s="22"/>
      <c r="AH84" s="22"/>
      <c r="AI84" s="22"/>
      <c r="AJ84" s="22"/>
      <c r="AK84" s="23"/>
      <c r="AN84" s="15" t="s">
        <v>235</v>
      </c>
      <c r="AO84" s="15"/>
      <c r="AP84" s="15"/>
      <c r="AT84">
        <f t="shared" si="1"/>
        <v>0</v>
      </c>
      <c r="AU84">
        <f t="shared" si="2"/>
        <v>1</v>
      </c>
      <c r="AV84" t="str">
        <f t="shared" si="3"/>
        <v>TIRA CON 40 TERMINALES 1 LINEA</v>
      </c>
      <c r="AW84" t="str">
        <f t="shared" si="4"/>
        <v/>
      </c>
      <c r="AY84" t="b">
        <f t="shared" si="5"/>
        <v>0</v>
      </c>
    </row>
    <row r="85" spans="1:51" ht="15" customHeight="1" x14ac:dyDescent="0.25">
      <c r="A85" s="26"/>
      <c r="B85" s="25"/>
      <c r="C85" s="25"/>
      <c r="D85" s="22">
        <v>1</v>
      </c>
      <c r="E85" s="22"/>
      <c r="F85" s="24" t="str">
        <f t="shared" si="76"/>
        <v>Header hembra 2.54 mm DE 40 terminales</v>
      </c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2"/>
      <c r="U85" s="22"/>
      <c r="V85" s="25" t="str">
        <f>IF(OR(ISERROR(VLOOKUP($AN85,ListaDePartes,3,FALSE)), ISBLANK(VLOOKUP($AN85,ListaDePartes,3,FALSE))),"",VLOOKUP($AN85,ListaDePartes,3,FALSE))</f>
        <v xml:space="preserve"> </v>
      </c>
      <c r="W85" s="25"/>
      <c r="X85" s="25"/>
      <c r="Y85" s="25"/>
      <c r="Z85" s="25"/>
      <c r="AA85" s="25"/>
      <c r="AB85" s="22" t="str">
        <f t="shared" si="75"/>
        <v>AG &gt;&gt;    HOUSING-40</v>
      </c>
      <c r="AC85" s="22"/>
      <c r="AD85" s="22"/>
      <c r="AE85" s="22"/>
      <c r="AF85" s="22"/>
      <c r="AG85" s="22"/>
      <c r="AH85" s="22"/>
      <c r="AI85" s="22"/>
      <c r="AJ85" s="22"/>
      <c r="AK85" s="23"/>
      <c r="AN85" s="15" t="s">
        <v>113</v>
      </c>
      <c r="AO85" s="15"/>
      <c r="AP85" s="15"/>
      <c r="AT85">
        <f t="shared" si="1"/>
        <v>0</v>
      </c>
      <c r="AU85">
        <f t="shared" si="2"/>
        <v>1</v>
      </c>
      <c r="AV85" t="str">
        <f t="shared" si="3"/>
        <v>Header hembra 2.54 mm DE 40 terminales</v>
      </c>
      <c r="AW85" t="str">
        <f t="shared" si="4"/>
        <v xml:space="preserve">   &gt;&gt; en  AG &gt;&gt;    HOUSING-40</v>
      </c>
      <c r="AY85" t="b">
        <f t="shared" si="5"/>
        <v>0</v>
      </c>
    </row>
    <row r="86" spans="1:51" ht="15" customHeight="1" x14ac:dyDescent="0.25">
      <c r="A86" s="26"/>
      <c r="B86" s="25"/>
      <c r="C86" s="25"/>
      <c r="D86" s="22">
        <v>7</v>
      </c>
      <c r="E86" s="22"/>
      <c r="F86" s="24" t="str">
        <f t="shared" si="76"/>
        <v>Bornera para circuito impreso de 2 terminales</v>
      </c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2"/>
      <c r="U86" s="22"/>
      <c r="V86" s="25" t="str">
        <f>IF(OR(ISERROR(VLOOKUP($AN86,ListaDePartes,3,FALSE)), ISBLANK(VLOOKUP($AN86,ListaDePartes,3,FALSE))),"",VLOOKUP($AN86,ListaDePartes,3,FALSE))</f>
        <v xml:space="preserve"> </v>
      </c>
      <c r="W86" s="25"/>
      <c r="X86" s="25"/>
      <c r="Y86" s="25"/>
      <c r="Z86" s="25"/>
      <c r="AA86" s="25"/>
      <c r="AB86" s="22" t="str">
        <f t="shared" si="75"/>
        <v>AG &gt;&gt;    TRT-02</v>
      </c>
      <c r="AC86" s="22"/>
      <c r="AD86" s="22"/>
      <c r="AE86" s="22"/>
      <c r="AF86" s="22"/>
      <c r="AG86" s="22"/>
      <c r="AH86" s="22"/>
      <c r="AI86" s="22"/>
      <c r="AJ86" s="22"/>
      <c r="AK86" s="23"/>
      <c r="AN86" s="15" t="s">
        <v>114</v>
      </c>
      <c r="AO86" s="15"/>
      <c r="AP86" s="15"/>
      <c r="AT86">
        <f t="shared" si="1"/>
        <v>0</v>
      </c>
      <c r="AU86">
        <f t="shared" si="2"/>
        <v>7</v>
      </c>
      <c r="AV86" t="str">
        <f t="shared" si="3"/>
        <v>Bornera para circuito impreso de 2 terminales</v>
      </c>
      <c r="AW86" t="str">
        <f t="shared" si="4"/>
        <v xml:space="preserve">   &gt;&gt; en  AG &gt;&gt;    TRT-02</v>
      </c>
      <c r="AY86" t="b">
        <f t="shared" si="5"/>
        <v>0</v>
      </c>
    </row>
    <row r="87" spans="1:51" ht="15" customHeight="1" x14ac:dyDescent="0.25">
      <c r="A87" s="26"/>
      <c r="B87" s="25"/>
      <c r="C87" s="25"/>
      <c r="D87" s="22">
        <v>1</v>
      </c>
      <c r="E87" s="22"/>
      <c r="F87" s="24" t="str">
        <f t="shared" si="76"/>
        <v>Bornera para circuito impreso de 3 terminales</v>
      </c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2"/>
      <c r="U87" s="22"/>
      <c r="V87" s="25" t="str">
        <f>IF(OR(ISERROR(VLOOKUP($AN87,ListaDePartes,3,FALSE)), ISBLANK(VLOOKUP($AN87,ListaDePartes,3,FALSE))),"",VLOOKUP($AN87,ListaDePartes,3,FALSE))</f>
        <v xml:space="preserve"> </v>
      </c>
      <c r="W87" s="25"/>
      <c r="X87" s="25"/>
      <c r="Y87" s="25"/>
      <c r="Z87" s="25"/>
      <c r="AA87" s="25"/>
      <c r="AB87" s="22" t="str">
        <f t="shared" si="75"/>
        <v>AG &gt;&gt;    TRT-03</v>
      </c>
      <c r="AC87" s="22"/>
      <c r="AD87" s="22"/>
      <c r="AE87" s="22"/>
      <c r="AF87" s="22"/>
      <c r="AG87" s="22"/>
      <c r="AH87" s="22"/>
      <c r="AI87" s="22"/>
      <c r="AJ87" s="22"/>
      <c r="AK87" s="23"/>
      <c r="AN87" s="15" t="s">
        <v>231</v>
      </c>
      <c r="AO87" s="15"/>
      <c r="AP87" s="15"/>
      <c r="AT87">
        <f t="shared" ref="AT87" si="77">A87</f>
        <v>0</v>
      </c>
      <c r="AU87">
        <f t="shared" ref="AU87" si="78">D87</f>
        <v>1</v>
      </c>
      <c r="AV87" t="str">
        <f t="shared" ref="AV87" si="79">F87</f>
        <v>Bornera para circuito impreso de 3 terminales</v>
      </c>
      <c r="AW87" t="str">
        <f t="shared" ref="AW87" si="80">IF((LEN(AB87)&gt;1),CONCATENATE(V87,"  &gt;&gt; en  ",AB87),V87)</f>
        <v xml:space="preserve">   &gt;&gt; en  AG &gt;&gt;    TRT-03</v>
      </c>
      <c r="AY87" t="b">
        <f t="shared" ref="AY87" si="81">ISBLANK(AB87)</f>
        <v>0</v>
      </c>
    </row>
    <row r="88" spans="1:51" ht="15" customHeight="1" x14ac:dyDescent="0.25">
      <c r="A88" s="26"/>
      <c r="B88" s="25"/>
      <c r="C88" s="25"/>
      <c r="D88" s="22">
        <v>2</v>
      </c>
      <c r="E88" s="22"/>
      <c r="F88" s="24" t="str">
        <f t="shared" si="76"/>
        <v>JUMPER (PUENTE) PARA TIRAS</v>
      </c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2"/>
      <c r="U88" s="22"/>
      <c r="V88" s="25" t="str">
        <f>IF(OR(ISERROR(VLOOKUP($AN88,ListaDePartes,3,FALSE)), ISBLANK(VLOOKUP($AN88,ListaDePartes,3,FALSE))),"",VLOOKUP($AN88,ListaDePartes,3,FALSE))</f>
        <v/>
      </c>
      <c r="W88" s="25"/>
      <c r="X88" s="25"/>
      <c r="Y88" s="25"/>
      <c r="Z88" s="25"/>
      <c r="AA88" s="25"/>
      <c r="AB88" s="22" t="str">
        <f t="shared" si="75"/>
        <v>AG &gt;&gt;    JUMPER</v>
      </c>
      <c r="AC88" s="22"/>
      <c r="AD88" s="22"/>
      <c r="AE88" s="22"/>
      <c r="AF88" s="22"/>
      <c r="AG88" s="22"/>
      <c r="AH88" s="22"/>
      <c r="AI88" s="22"/>
      <c r="AJ88" s="22"/>
      <c r="AK88" s="23"/>
      <c r="AN88" s="15" t="s">
        <v>239</v>
      </c>
      <c r="AO88" s="15"/>
      <c r="AP88" s="15"/>
      <c r="AT88">
        <f t="shared" ref="AT88" si="82">A88</f>
        <v>0</v>
      </c>
      <c r="AU88">
        <f t="shared" ref="AU88" si="83">D88</f>
        <v>2</v>
      </c>
      <c r="AV88" t="str">
        <f t="shared" ref="AV88" si="84">F88</f>
        <v>JUMPER (PUENTE) PARA TIRAS</v>
      </c>
      <c r="AW88" t="str">
        <f t="shared" ref="AW88" si="85">IF((LEN(AB88)&gt;1),CONCATENATE(V88,"  &gt;&gt; en  ",AB88),V88)</f>
        <v xml:space="preserve">  &gt;&gt; en  AG &gt;&gt;    JUMPER</v>
      </c>
      <c r="AY88" t="b">
        <f t="shared" ref="AY88" si="86">ISBLANK(AB88)</f>
        <v>0</v>
      </c>
    </row>
    <row r="89" spans="1:51" x14ac:dyDescent="0.25">
      <c r="A89" s="7"/>
      <c r="B89" s="1"/>
      <c r="C89" s="1"/>
      <c r="D89" s="1"/>
      <c r="E89" s="1"/>
      <c r="F89" s="1"/>
      <c r="G89" s="2"/>
      <c r="H89" s="2"/>
      <c r="I89" s="2"/>
      <c r="J89" s="2"/>
      <c r="K89" s="2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4"/>
      <c r="AD89" s="4"/>
      <c r="AE89" s="4"/>
      <c r="AF89" s="1"/>
      <c r="AG89" s="1"/>
      <c r="AH89" s="1"/>
      <c r="AI89" s="1"/>
      <c r="AJ89" s="1"/>
      <c r="AK89" s="8"/>
      <c r="AN89" s="15"/>
      <c r="AO89" s="15"/>
      <c r="AP89" s="15"/>
    </row>
    <row r="90" spans="1:51" x14ac:dyDescent="0.25">
      <c r="A90" s="7"/>
      <c r="B90" s="1"/>
      <c r="C90" s="1"/>
      <c r="D90" s="1"/>
      <c r="E90" s="1"/>
      <c r="F90" s="1"/>
      <c r="G90" s="2"/>
      <c r="H90" s="2"/>
      <c r="I90" s="2"/>
      <c r="J90" s="2"/>
      <c r="K90" s="2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4"/>
      <c r="AD90" s="4"/>
      <c r="AE90" s="4"/>
      <c r="AF90" s="1"/>
      <c r="AG90" s="1"/>
      <c r="AH90" s="1"/>
      <c r="AI90" s="1"/>
      <c r="AJ90" s="1"/>
      <c r="AK90" s="8"/>
      <c r="AN90" s="15"/>
      <c r="AO90" s="15"/>
      <c r="AP90" s="15"/>
    </row>
    <row r="91" spans="1:51" x14ac:dyDescent="0.25">
      <c r="A91" s="7"/>
      <c r="B91" s="1"/>
      <c r="C91" s="1"/>
      <c r="D91" s="1"/>
      <c r="E91" s="1"/>
      <c r="F91" s="1"/>
      <c r="G91" s="2"/>
      <c r="H91" s="2"/>
      <c r="I91" s="2"/>
      <c r="J91" s="2"/>
      <c r="K91" s="2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4"/>
      <c r="AD91" s="4"/>
      <c r="AE91" s="4"/>
      <c r="AF91" s="1"/>
      <c r="AG91" s="1"/>
      <c r="AH91" s="1"/>
      <c r="AI91" s="1"/>
      <c r="AJ91" s="1"/>
      <c r="AK91" s="8"/>
      <c r="AN91" s="15"/>
      <c r="AO91" s="15"/>
      <c r="AP91" s="15"/>
    </row>
    <row r="92" spans="1:51" ht="15.75" thickBot="1" x14ac:dyDescent="0.3">
      <c r="A92" s="9"/>
      <c r="B92" s="10"/>
      <c r="C92" s="10"/>
      <c r="D92" s="10"/>
      <c r="E92" s="10"/>
      <c r="F92" s="10"/>
      <c r="G92" s="11"/>
      <c r="H92" s="11"/>
      <c r="I92" s="11"/>
      <c r="J92" s="11"/>
      <c r="K92" s="11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3"/>
      <c r="AD92" s="13"/>
      <c r="AE92" s="13"/>
      <c r="AF92" s="10"/>
      <c r="AG92" s="10"/>
      <c r="AH92" s="10"/>
      <c r="AI92" s="10"/>
      <c r="AJ92" s="10"/>
      <c r="AK92" s="14"/>
      <c r="AN92" s="15"/>
      <c r="AO92" s="15"/>
      <c r="AP92" s="15"/>
    </row>
    <row r="93" spans="1:51" x14ac:dyDescent="0.25">
      <c r="A93" s="1"/>
      <c r="B93" s="1"/>
      <c r="C93" s="1"/>
      <c r="D93" s="1"/>
      <c r="E93" s="1"/>
      <c r="F93" s="1"/>
      <c r="G93" s="2"/>
      <c r="H93" s="2"/>
      <c r="I93" s="2"/>
      <c r="J93" s="2"/>
      <c r="K93" s="2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4"/>
      <c r="AD93" s="4"/>
      <c r="AE93" s="4"/>
      <c r="AF93" s="1"/>
      <c r="AG93" s="1"/>
      <c r="AH93" s="1"/>
      <c r="AI93" s="1"/>
      <c r="AJ93" s="1"/>
      <c r="AK93" s="1"/>
    </row>
    <row r="94" spans="1:51" x14ac:dyDescent="0.25">
      <c r="A94" s="1"/>
      <c r="B94" s="1"/>
      <c r="C94" s="1"/>
      <c r="D94" s="1"/>
      <c r="E94" s="1"/>
      <c r="F94" s="1"/>
      <c r="G94" s="2"/>
      <c r="H94" s="2"/>
      <c r="I94" s="2"/>
      <c r="J94" s="2"/>
      <c r="K94" s="2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4"/>
      <c r="AD94" s="4"/>
      <c r="AE94" s="4"/>
      <c r="AF94" s="1"/>
      <c r="AG94" s="1"/>
      <c r="AH94" s="1"/>
      <c r="AI94" s="1"/>
      <c r="AJ94" s="1"/>
      <c r="AK94" s="1"/>
    </row>
    <row r="95" spans="1:51" x14ac:dyDescent="0.25">
      <c r="A95" s="1"/>
      <c r="B95" s="1"/>
      <c r="C95" s="1"/>
      <c r="D95" s="1"/>
      <c r="E95" s="1"/>
      <c r="F95" s="1"/>
      <c r="G95" s="2"/>
      <c r="H95" s="2"/>
      <c r="I95" s="2"/>
      <c r="J95" s="2"/>
      <c r="K95" s="2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4"/>
      <c r="AD95" s="4"/>
      <c r="AE95" s="4"/>
      <c r="AF95" s="1"/>
      <c r="AG95" s="1"/>
      <c r="AH95" s="1"/>
      <c r="AI95" s="1"/>
      <c r="AJ95" s="1"/>
      <c r="AK95" s="1"/>
    </row>
    <row r="96" spans="1:51" x14ac:dyDescent="0.25">
      <c r="A96" s="1"/>
      <c r="B96" s="1"/>
      <c r="C96" s="1"/>
      <c r="D96" s="1"/>
      <c r="E96" s="1"/>
      <c r="F96" s="1"/>
      <c r="G96" s="2"/>
      <c r="H96" s="2"/>
      <c r="I96" s="2"/>
      <c r="J96" s="2"/>
      <c r="K96" s="2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4"/>
      <c r="AD96" s="4"/>
      <c r="AE96" s="4"/>
      <c r="AF96" s="1"/>
      <c r="AG96" s="1"/>
      <c r="AH96" s="1"/>
      <c r="AI96" s="1"/>
      <c r="AJ96" s="1"/>
      <c r="AK96" s="1"/>
    </row>
    <row r="97" spans="1:37" x14ac:dyDescent="0.25">
      <c r="A97" s="1"/>
      <c r="B97" s="1"/>
      <c r="C97" s="1"/>
      <c r="D97" s="1"/>
      <c r="E97" s="1"/>
      <c r="F97" s="1"/>
      <c r="G97" s="2"/>
      <c r="H97" s="2"/>
      <c r="I97" s="2"/>
      <c r="J97" s="2"/>
      <c r="K97" s="2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4"/>
      <c r="AD97" s="4"/>
      <c r="AE97" s="4"/>
      <c r="AF97" s="1"/>
      <c r="AG97" s="1"/>
      <c r="AH97" s="1"/>
      <c r="AI97" s="1"/>
      <c r="AJ97" s="1"/>
      <c r="AK97" s="1"/>
    </row>
    <row r="98" spans="1:37" x14ac:dyDescent="0.25">
      <c r="A98" s="1"/>
      <c r="B98" s="1"/>
      <c r="C98" s="1"/>
      <c r="D98" s="1"/>
      <c r="E98" s="1"/>
      <c r="F98" s="1"/>
      <c r="G98" s="2"/>
      <c r="H98" s="2"/>
      <c r="I98" s="2"/>
      <c r="J98" s="2"/>
      <c r="K98" s="2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4"/>
      <c r="AD98" s="4"/>
      <c r="AE98" s="4"/>
      <c r="AF98" s="1"/>
      <c r="AG98" s="1"/>
      <c r="AH98" s="1"/>
      <c r="AI98" s="1"/>
      <c r="AJ98" s="1"/>
      <c r="AK98" s="1"/>
    </row>
    <row r="99" spans="1:37" x14ac:dyDescent="0.25">
      <c r="A99" s="1"/>
      <c r="B99" s="1"/>
      <c r="C99" s="1"/>
      <c r="D99" s="1"/>
      <c r="E99" s="1"/>
      <c r="F99" s="1"/>
      <c r="G99" s="2"/>
      <c r="H99" s="2"/>
      <c r="I99" s="2"/>
      <c r="J99" s="2"/>
      <c r="K99" s="2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4"/>
      <c r="AD99" s="4"/>
      <c r="AE99" s="4"/>
      <c r="AF99" s="1"/>
      <c r="AG99" s="1"/>
      <c r="AH99" s="1"/>
      <c r="AI99" s="1"/>
      <c r="AJ99" s="1"/>
      <c r="AK99" s="1"/>
    </row>
  </sheetData>
  <mergeCells count="414">
    <mergeCell ref="A88:C88"/>
    <mergeCell ref="D88:E88"/>
    <mergeCell ref="F88:U88"/>
    <mergeCell ref="V88:AA88"/>
    <mergeCell ref="AB88:AK88"/>
    <mergeCell ref="A76:C76"/>
    <mergeCell ref="D76:E76"/>
    <mergeCell ref="F76:U76"/>
    <mergeCell ref="V76:AA76"/>
    <mergeCell ref="AB76:AK76"/>
    <mergeCell ref="A87:C87"/>
    <mergeCell ref="D87:E87"/>
    <mergeCell ref="F87:U87"/>
    <mergeCell ref="V87:AA87"/>
    <mergeCell ref="AB87:AK87"/>
    <mergeCell ref="A74:C74"/>
    <mergeCell ref="D74:E74"/>
    <mergeCell ref="F74:U74"/>
    <mergeCell ref="V74:AA74"/>
    <mergeCell ref="AB74:AK74"/>
    <mergeCell ref="A75:C75"/>
    <mergeCell ref="D75:E75"/>
    <mergeCell ref="F75:U75"/>
    <mergeCell ref="V75:AA75"/>
    <mergeCell ref="AB75:AK75"/>
    <mergeCell ref="A71:C71"/>
    <mergeCell ref="D71:E71"/>
    <mergeCell ref="F71:U71"/>
    <mergeCell ref="V71:AA71"/>
    <mergeCell ref="AB71:AK71"/>
    <mergeCell ref="A72:C72"/>
    <mergeCell ref="D72:E72"/>
    <mergeCell ref="F72:U72"/>
    <mergeCell ref="V72:AA72"/>
    <mergeCell ref="AB72:AK72"/>
    <mergeCell ref="A68:C68"/>
    <mergeCell ref="D68:E68"/>
    <mergeCell ref="F68:U68"/>
    <mergeCell ref="V68:AA68"/>
    <mergeCell ref="AB68:AK68"/>
    <mergeCell ref="A69:C69"/>
    <mergeCell ref="D69:E69"/>
    <mergeCell ref="F69:U69"/>
    <mergeCell ref="V69:AA69"/>
    <mergeCell ref="AB69:AK69"/>
    <mergeCell ref="A61:C61"/>
    <mergeCell ref="D61:E61"/>
    <mergeCell ref="F61:U61"/>
    <mergeCell ref="V61:AA61"/>
    <mergeCell ref="AB61:AK61"/>
    <mergeCell ref="A62:C62"/>
    <mergeCell ref="D62:E62"/>
    <mergeCell ref="F62:U62"/>
    <mergeCell ref="V62:AA62"/>
    <mergeCell ref="AB62:AK62"/>
    <mergeCell ref="A59:C59"/>
    <mergeCell ref="D59:E59"/>
    <mergeCell ref="F59:U59"/>
    <mergeCell ref="V59:AA59"/>
    <mergeCell ref="AB59:AK59"/>
    <mergeCell ref="A60:C60"/>
    <mergeCell ref="D60:E60"/>
    <mergeCell ref="F60:U60"/>
    <mergeCell ref="V60:AA60"/>
    <mergeCell ref="AB60:AK60"/>
    <mergeCell ref="A57:C57"/>
    <mergeCell ref="D57:E57"/>
    <mergeCell ref="F57:U57"/>
    <mergeCell ref="V57:AA57"/>
    <mergeCell ref="AB57:AK57"/>
    <mergeCell ref="A58:C58"/>
    <mergeCell ref="D58:E58"/>
    <mergeCell ref="F58:U58"/>
    <mergeCell ref="V58:AA58"/>
    <mergeCell ref="AB58:AK58"/>
    <mergeCell ref="A55:C55"/>
    <mergeCell ref="D55:E55"/>
    <mergeCell ref="F55:U55"/>
    <mergeCell ref="V55:AA55"/>
    <mergeCell ref="AB55:AK55"/>
    <mergeCell ref="A56:C56"/>
    <mergeCell ref="D56:E56"/>
    <mergeCell ref="F56:U56"/>
    <mergeCell ref="V56:AA56"/>
    <mergeCell ref="AB56:AK56"/>
    <mergeCell ref="F52:U52"/>
    <mergeCell ref="V52:AA52"/>
    <mergeCell ref="AB52:AK52"/>
    <mergeCell ref="A53:C53"/>
    <mergeCell ref="D53:E53"/>
    <mergeCell ref="F53:U53"/>
    <mergeCell ref="V53:AA53"/>
    <mergeCell ref="AB53:AK53"/>
    <mergeCell ref="A54:C54"/>
    <mergeCell ref="D54:E54"/>
    <mergeCell ref="F54:U54"/>
    <mergeCell ref="V54:AA54"/>
    <mergeCell ref="AB54:AK54"/>
    <mergeCell ref="A25:C25"/>
    <mergeCell ref="D25:E25"/>
    <mergeCell ref="F25:U25"/>
    <mergeCell ref="V25:AA25"/>
    <mergeCell ref="AB25:AK25"/>
    <mergeCell ref="A50:C50"/>
    <mergeCell ref="D50:E50"/>
    <mergeCell ref="F50:U50"/>
    <mergeCell ref="V50:AA50"/>
    <mergeCell ref="AB50:AK50"/>
    <mergeCell ref="A23:C23"/>
    <mergeCell ref="D23:E23"/>
    <mergeCell ref="F23:U23"/>
    <mergeCell ref="V23:AA23"/>
    <mergeCell ref="AB23:AK23"/>
    <mergeCell ref="A24:C24"/>
    <mergeCell ref="D24:E24"/>
    <mergeCell ref="F24:U24"/>
    <mergeCell ref="V24:AA24"/>
    <mergeCell ref="AB24:AK24"/>
    <mergeCell ref="A17:C17"/>
    <mergeCell ref="D17:E17"/>
    <mergeCell ref="F17:U17"/>
    <mergeCell ref="V17:AA17"/>
    <mergeCell ref="AB17:AK17"/>
    <mergeCell ref="A22:C22"/>
    <mergeCell ref="D22:E22"/>
    <mergeCell ref="F22:U22"/>
    <mergeCell ref="V22:AA22"/>
    <mergeCell ref="AB22:AK22"/>
    <mergeCell ref="F73:U73"/>
    <mergeCell ref="V73:AA73"/>
    <mergeCell ref="AB73:AK73"/>
    <mergeCell ref="A67:C67"/>
    <mergeCell ref="D67:E67"/>
    <mergeCell ref="F67:U67"/>
    <mergeCell ref="V67:AA67"/>
    <mergeCell ref="AB67:AK67"/>
    <mergeCell ref="A49:C49"/>
    <mergeCell ref="D49:E49"/>
    <mergeCell ref="F49:U49"/>
    <mergeCell ref="V49:AA49"/>
    <mergeCell ref="AB49:AK49"/>
    <mergeCell ref="A64:C64"/>
    <mergeCell ref="D64:E64"/>
    <mergeCell ref="F64:U64"/>
    <mergeCell ref="V64:AA64"/>
    <mergeCell ref="A51:C51"/>
    <mergeCell ref="D51:E51"/>
    <mergeCell ref="F51:U51"/>
    <mergeCell ref="V51:AA51"/>
    <mergeCell ref="AB51:AK51"/>
    <mergeCell ref="A52:C52"/>
    <mergeCell ref="D52:E52"/>
    <mergeCell ref="AF4:AK4"/>
    <mergeCell ref="AF5:AK5"/>
    <mergeCell ref="A1:E5"/>
    <mergeCell ref="AF1:AK1"/>
    <mergeCell ref="AF2:AK2"/>
    <mergeCell ref="AF3:AK3"/>
    <mergeCell ref="F1:Z2"/>
    <mergeCell ref="F3:Z3"/>
    <mergeCell ref="F4:Z5"/>
    <mergeCell ref="AA1:AE1"/>
    <mergeCell ref="AA2:AE2"/>
    <mergeCell ref="AA3:AE3"/>
    <mergeCell ref="AA4:AE4"/>
    <mergeCell ref="AA5:AE5"/>
    <mergeCell ref="A9:C9"/>
    <mergeCell ref="D9:E9"/>
    <mergeCell ref="D19:E19"/>
    <mergeCell ref="F19:U19"/>
    <mergeCell ref="V19:AA19"/>
    <mergeCell ref="A20:C20"/>
    <mergeCell ref="D20:E20"/>
    <mergeCell ref="F20:U20"/>
    <mergeCell ref="V20:AA20"/>
    <mergeCell ref="A19:C19"/>
    <mergeCell ref="A16:C16"/>
    <mergeCell ref="D16:E16"/>
    <mergeCell ref="F16:U16"/>
    <mergeCell ref="V16:AA16"/>
    <mergeCell ref="A14:C14"/>
    <mergeCell ref="D14:E14"/>
    <mergeCell ref="F14:U14"/>
    <mergeCell ref="V14:AA14"/>
    <mergeCell ref="A15:C15"/>
    <mergeCell ref="D15:E15"/>
    <mergeCell ref="F15:U15"/>
    <mergeCell ref="V15:AA15"/>
    <mergeCell ref="A18:C18"/>
    <mergeCell ref="D18:E18"/>
    <mergeCell ref="A28:C28"/>
    <mergeCell ref="D28:E28"/>
    <mergeCell ref="F28:U28"/>
    <mergeCell ref="V28:AA28"/>
    <mergeCell ref="A29:C29"/>
    <mergeCell ref="D29:E29"/>
    <mergeCell ref="F29:U29"/>
    <mergeCell ref="V29:AA29"/>
    <mergeCell ref="A6:AK7"/>
    <mergeCell ref="A21:C21"/>
    <mergeCell ref="D21:E21"/>
    <mergeCell ref="F27:U27"/>
    <mergeCell ref="V27:AA27"/>
    <mergeCell ref="A10:C10"/>
    <mergeCell ref="F9:U9"/>
    <mergeCell ref="F10:U10"/>
    <mergeCell ref="AB18:AK18"/>
    <mergeCell ref="AB19:AK19"/>
    <mergeCell ref="AB20:AK20"/>
    <mergeCell ref="AB21:AK21"/>
    <mergeCell ref="AB26:AK26"/>
    <mergeCell ref="AB27:AK27"/>
    <mergeCell ref="AB28:AK28"/>
    <mergeCell ref="A8:C8"/>
    <mergeCell ref="D35:E35"/>
    <mergeCell ref="F35:U35"/>
    <mergeCell ref="V35:AA35"/>
    <mergeCell ref="A33:C33"/>
    <mergeCell ref="D33:E33"/>
    <mergeCell ref="F33:U33"/>
    <mergeCell ref="AB39:AK39"/>
    <mergeCell ref="AB40:AK40"/>
    <mergeCell ref="AB36:AK36"/>
    <mergeCell ref="A38:C38"/>
    <mergeCell ref="D38:E38"/>
    <mergeCell ref="F38:U38"/>
    <mergeCell ref="V38:AA38"/>
    <mergeCell ref="A39:C39"/>
    <mergeCell ref="D39:E39"/>
    <mergeCell ref="F39:U39"/>
    <mergeCell ref="V39:AA39"/>
    <mergeCell ref="AB37:AK37"/>
    <mergeCell ref="AB38:AK38"/>
    <mergeCell ref="A36:C36"/>
    <mergeCell ref="D36:E36"/>
    <mergeCell ref="F36:U36"/>
    <mergeCell ref="V36:AA36"/>
    <mergeCell ref="A37:C37"/>
    <mergeCell ref="D37:E37"/>
    <mergeCell ref="F37:U37"/>
    <mergeCell ref="V37:AA37"/>
    <mergeCell ref="AB41:AK41"/>
    <mergeCell ref="AB42:AK42"/>
    <mergeCell ref="A40:C40"/>
    <mergeCell ref="D40:E40"/>
    <mergeCell ref="F40:U40"/>
    <mergeCell ref="V40:AA40"/>
    <mergeCell ref="A41:C41"/>
    <mergeCell ref="D41:E41"/>
    <mergeCell ref="F41:U41"/>
    <mergeCell ref="V41:AA41"/>
    <mergeCell ref="AB43:AK43"/>
    <mergeCell ref="AB44:AK44"/>
    <mergeCell ref="A42:C42"/>
    <mergeCell ref="D42:E42"/>
    <mergeCell ref="F42:U42"/>
    <mergeCell ref="V42:AA42"/>
    <mergeCell ref="A43:C43"/>
    <mergeCell ref="D43:E43"/>
    <mergeCell ref="F43:U43"/>
    <mergeCell ref="V43:AA43"/>
    <mergeCell ref="A47:C47"/>
    <mergeCell ref="D47:E47"/>
    <mergeCell ref="F47:U47"/>
    <mergeCell ref="V47:AA47"/>
    <mergeCell ref="AB45:AK45"/>
    <mergeCell ref="AB46:AK46"/>
    <mergeCell ref="A44:C44"/>
    <mergeCell ref="D44:E44"/>
    <mergeCell ref="F44:U44"/>
    <mergeCell ref="V44:AA44"/>
    <mergeCell ref="A45:C45"/>
    <mergeCell ref="D45:E45"/>
    <mergeCell ref="F45:U45"/>
    <mergeCell ref="V45:AA45"/>
    <mergeCell ref="A63:C63"/>
    <mergeCell ref="D63:E63"/>
    <mergeCell ref="F63:U63"/>
    <mergeCell ref="V63:AA63"/>
    <mergeCell ref="V33:AA33"/>
    <mergeCell ref="A32:C32"/>
    <mergeCell ref="D32:E32"/>
    <mergeCell ref="F32:U32"/>
    <mergeCell ref="V32:AA32"/>
    <mergeCell ref="A34:C34"/>
    <mergeCell ref="D34:E34"/>
    <mergeCell ref="F34:U34"/>
    <mergeCell ref="V34:AA34"/>
    <mergeCell ref="A35:C35"/>
    <mergeCell ref="A48:C48"/>
    <mergeCell ref="D48:E48"/>
    <mergeCell ref="A46:C46"/>
    <mergeCell ref="D46:E46"/>
    <mergeCell ref="F46:U46"/>
    <mergeCell ref="V46:AA46"/>
    <mergeCell ref="A31:C31"/>
    <mergeCell ref="D31:E31"/>
    <mergeCell ref="F31:U31"/>
    <mergeCell ref="V31:AA31"/>
    <mergeCell ref="A11:C11"/>
    <mergeCell ref="D11:E11"/>
    <mergeCell ref="F11:U11"/>
    <mergeCell ref="V11:AA11"/>
    <mergeCell ref="A12:C12"/>
    <mergeCell ref="D12:E12"/>
    <mergeCell ref="F12:U12"/>
    <mergeCell ref="V12:AA12"/>
    <mergeCell ref="A13:C13"/>
    <mergeCell ref="D13:E13"/>
    <mergeCell ref="F13:U13"/>
    <mergeCell ref="V13:AA13"/>
    <mergeCell ref="F21:U21"/>
    <mergeCell ref="V21:AA21"/>
    <mergeCell ref="A26:C26"/>
    <mergeCell ref="D26:E26"/>
    <mergeCell ref="F26:U26"/>
    <mergeCell ref="V26:AA26"/>
    <mergeCell ref="A30:C30"/>
    <mergeCell ref="D30:E30"/>
    <mergeCell ref="A27:C27"/>
    <mergeCell ref="D27:E27"/>
    <mergeCell ref="F48:U48"/>
    <mergeCell ref="V48:AA48"/>
    <mergeCell ref="D80:E80"/>
    <mergeCell ref="F80:U80"/>
    <mergeCell ref="V80:AA80"/>
    <mergeCell ref="A73:C73"/>
    <mergeCell ref="D73:E73"/>
    <mergeCell ref="A78:C78"/>
    <mergeCell ref="A70:C70"/>
    <mergeCell ref="D70:E70"/>
    <mergeCell ref="F70:U70"/>
    <mergeCell ref="V70:AA70"/>
    <mergeCell ref="A65:C65"/>
    <mergeCell ref="D65:E65"/>
    <mergeCell ref="F65:U65"/>
    <mergeCell ref="V65:AA65"/>
    <mergeCell ref="A66:C66"/>
    <mergeCell ref="D66:E66"/>
    <mergeCell ref="F66:U66"/>
    <mergeCell ref="V66:AA66"/>
    <mergeCell ref="A79:C79"/>
    <mergeCell ref="D79:E79"/>
    <mergeCell ref="AB29:AK29"/>
    <mergeCell ref="AB30:AK30"/>
    <mergeCell ref="F30:U30"/>
    <mergeCell ref="F8:U8"/>
    <mergeCell ref="V9:AA9"/>
    <mergeCell ref="V8:AA8"/>
    <mergeCell ref="D10:E10"/>
    <mergeCell ref="V10:AA10"/>
    <mergeCell ref="AB31:AK31"/>
    <mergeCell ref="AB8:AK8"/>
    <mergeCell ref="AB9:AK9"/>
    <mergeCell ref="AB10:AK10"/>
    <mergeCell ref="AB11:AK11"/>
    <mergeCell ref="AB12:AK12"/>
    <mergeCell ref="AB13:AK13"/>
    <mergeCell ref="AB14:AK14"/>
    <mergeCell ref="AB15:AK15"/>
    <mergeCell ref="AB16:AK16"/>
    <mergeCell ref="F18:U18"/>
    <mergeCell ref="V18:AA18"/>
    <mergeCell ref="V30:AA30"/>
    <mergeCell ref="AB32:AK32"/>
    <mergeCell ref="AB33:AK33"/>
    <mergeCell ref="AB34:AK34"/>
    <mergeCell ref="AB35:AK35"/>
    <mergeCell ref="AB86:AK86"/>
    <mergeCell ref="AB83:AK83"/>
    <mergeCell ref="AB47:AK47"/>
    <mergeCell ref="AB48:AK48"/>
    <mergeCell ref="AB63:AK63"/>
    <mergeCell ref="AB64:AK64"/>
    <mergeCell ref="AB65:AK65"/>
    <mergeCell ref="AB66:AK66"/>
    <mergeCell ref="AB70:AK70"/>
    <mergeCell ref="A77:AK77"/>
    <mergeCell ref="A86:C86"/>
    <mergeCell ref="D86:E86"/>
    <mergeCell ref="F86:U86"/>
    <mergeCell ref="V86:AA86"/>
    <mergeCell ref="A83:C83"/>
    <mergeCell ref="D83:E83"/>
    <mergeCell ref="F83:U83"/>
    <mergeCell ref="V83:AA83"/>
    <mergeCell ref="A84:C84"/>
    <mergeCell ref="D84:E84"/>
    <mergeCell ref="F84:U84"/>
    <mergeCell ref="V84:AA84"/>
    <mergeCell ref="A85:C85"/>
    <mergeCell ref="D78:U78"/>
    <mergeCell ref="V78:AA78"/>
    <mergeCell ref="A82:C82"/>
    <mergeCell ref="D82:E82"/>
    <mergeCell ref="F82:U82"/>
    <mergeCell ref="V82:AA82"/>
    <mergeCell ref="D81:E81"/>
    <mergeCell ref="F81:U81"/>
    <mergeCell ref="V81:AA81"/>
    <mergeCell ref="F79:U79"/>
    <mergeCell ref="V79:AA79"/>
    <mergeCell ref="A80:C80"/>
    <mergeCell ref="A81:C81"/>
    <mergeCell ref="AB78:AK78"/>
    <mergeCell ref="AB79:AK79"/>
    <mergeCell ref="AB80:AK80"/>
    <mergeCell ref="AB81:AK81"/>
    <mergeCell ref="AB82:AK82"/>
    <mergeCell ref="AB84:AK84"/>
    <mergeCell ref="AB85:AK85"/>
    <mergeCell ref="D85:E85"/>
    <mergeCell ref="F85:U85"/>
    <mergeCell ref="V85:AA85"/>
  </mergeCells>
  <pageMargins left="0.70866141732283472" right="0.70866141732283472" top="0.74803149606299213" bottom="0.74803149606299213" header="0.31496062992125984" footer="0.31496062992125984"/>
  <pageSetup scale="90" orientation="portrait" r:id="rId1"/>
  <headerFooter>
    <oddFooter>&amp;LImpreso el día &amp;D a las &amp;T&amp;CPágina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3"/>
  <sheetViews>
    <sheetView topLeftCell="A34" workbookViewId="0">
      <selection activeCell="B19" sqref="B19"/>
    </sheetView>
  </sheetViews>
  <sheetFormatPr baseColWidth="10" defaultRowHeight="15" x14ac:dyDescent="0.25"/>
  <cols>
    <col min="1" max="1" width="43.85546875" bestFit="1" customWidth="1"/>
    <col min="2" max="2" width="14.140625" bestFit="1" customWidth="1"/>
  </cols>
  <sheetData>
    <row r="3" spans="1:2" x14ac:dyDescent="0.25">
      <c r="A3" s="18" t="s">
        <v>168</v>
      </c>
      <c r="B3" t="s">
        <v>169</v>
      </c>
    </row>
    <row r="4" spans="1:2" x14ac:dyDescent="0.25">
      <c r="A4" s="19">
        <v>0</v>
      </c>
      <c r="B4" s="20">
        <v>2</v>
      </c>
    </row>
    <row r="5" spans="1:2" x14ac:dyDescent="0.25">
      <c r="A5" s="21">
        <v>0</v>
      </c>
      <c r="B5" s="20">
        <v>2</v>
      </c>
    </row>
    <row r="6" spans="1:2" x14ac:dyDescent="0.25">
      <c r="A6" s="19" t="s">
        <v>161</v>
      </c>
      <c r="B6" s="20">
        <v>1</v>
      </c>
    </row>
    <row r="7" spans="1:2" x14ac:dyDescent="0.25">
      <c r="A7" s="21" t="s">
        <v>180</v>
      </c>
      <c r="B7" s="20">
        <v>1</v>
      </c>
    </row>
    <row r="8" spans="1:2" x14ac:dyDescent="0.25">
      <c r="A8" s="19" t="s">
        <v>167</v>
      </c>
      <c r="B8" s="20">
        <v>1</v>
      </c>
    </row>
    <row r="9" spans="1:2" x14ac:dyDescent="0.25">
      <c r="A9" s="21" t="s">
        <v>181</v>
      </c>
      <c r="B9" s="20">
        <v>1</v>
      </c>
    </row>
    <row r="10" spans="1:2" x14ac:dyDescent="0.25">
      <c r="A10" s="19" t="s">
        <v>3</v>
      </c>
      <c r="B10" s="20">
        <v>3</v>
      </c>
    </row>
    <row r="11" spans="1:2" x14ac:dyDescent="0.25">
      <c r="A11" s="21" t="s">
        <v>174</v>
      </c>
      <c r="B11" s="20">
        <v>3</v>
      </c>
    </row>
    <row r="12" spans="1:2" x14ac:dyDescent="0.25">
      <c r="A12" s="19" t="s">
        <v>51</v>
      </c>
      <c r="B12" s="20">
        <v>3</v>
      </c>
    </row>
    <row r="13" spans="1:2" x14ac:dyDescent="0.25">
      <c r="A13" s="21" t="s">
        <v>56</v>
      </c>
      <c r="B13" s="20">
        <v>1</v>
      </c>
    </row>
    <row r="14" spans="1:2" x14ac:dyDescent="0.25">
      <c r="A14" s="21" t="s">
        <v>52</v>
      </c>
      <c r="B14" s="20">
        <v>2</v>
      </c>
    </row>
    <row r="15" spans="1:2" x14ac:dyDescent="0.25">
      <c r="A15" s="19" t="s">
        <v>40</v>
      </c>
      <c r="B15" s="20">
        <v>1</v>
      </c>
    </row>
    <row r="16" spans="1:2" x14ac:dyDescent="0.25">
      <c r="A16" s="21" t="s">
        <v>41</v>
      </c>
      <c r="B16" s="20">
        <v>1</v>
      </c>
    </row>
    <row r="17" spans="1:2" x14ac:dyDescent="0.25">
      <c r="A17" s="19" t="s">
        <v>111</v>
      </c>
      <c r="B17" s="20">
        <v>1</v>
      </c>
    </row>
    <row r="18" spans="1:2" x14ac:dyDescent="0.25">
      <c r="A18" s="21" t="s">
        <v>101</v>
      </c>
      <c r="B18" s="20">
        <v>1</v>
      </c>
    </row>
    <row r="19" spans="1:2" x14ac:dyDescent="0.25">
      <c r="A19" s="19" t="s">
        <v>103</v>
      </c>
      <c r="B19" s="20">
        <v>1</v>
      </c>
    </row>
    <row r="20" spans="1:2" x14ac:dyDescent="0.25">
      <c r="A20" s="21" t="s">
        <v>101</v>
      </c>
      <c r="B20" s="20">
        <v>1</v>
      </c>
    </row>
    <row r="21" spans="1:2" x14ac:dyDescent="0.25">
      <c r="A21" s="19" t="s">
        <v>102</v>
      </c>
      <c r="B21" s="20">
        <v>1</v>
      </c>
    </row>
    <row r="22" spans="1:2" x14ac:dyDescent="0.25">
      <c r="A22" s="21" t="s">
        <v>182</v>
      </c>
      <c r="B22" s="20">
        <v>1</v>
      </c>
    </row>
    <row r="23" spans="1:2" x14ac:dyDescent="0.25">
      <c r="A23" s="19" t="s">
        <v>95</v>
      </c>
      <c r="B23" s="20">
        <v>1</v>
      </c>
    </row>
    <row r="24" spans="1:2" x14ac:dyDescent="0.25">
      <c r="A24" s="21" t="s">
        <v>93</v>
      </c>
      <c r="B24" s="20">
        <v>1</v>
      </c>
    </row>
    <row r="25" spans="1:2" x14ac:dyDescent="0.25">
      <c r="A25" s="19" t="s">
        <v>24</v>
      </c>
      <c r="B25" s="20">
        <v>2</v>
      </c>
    </row>
    <row r="26" spans="1:2" x14ac:dyDescent="0.25">
      <c r="A26" s="21" t="s">
        <v>17</v>
      </c>
      <c r="B26" s="20">
        <v>2</v>
      </c>
    </row>
    <row r="27" spans="1:2" x14ac:dyDescent="0.25">
      <c r="A27" s="19" t="s">
        <v>153</v>
      </c>
      <c r="B27" s="20">
        <v>1</v>
      </c>
    </row>
    <row r="28" spans="1:2" x14ac:dyDescent="0.25">
      <c r="A28" s="21" t="s">
        <v>183</v>
      </c>
      <c r="B28" s="20">
        <v>1</v>
      </c>
    </row>
    <row r="29" spans="1:2" x14ac:dyDescent="0.25">
      <c r="A29" s="19" t="s">
        <v>164</v>
      </c>
      <c r="B29" s="20">
        <v>1</v>
      </c>
    </row>
    <row r="30" spans="1:2" x14ac:dyDescent="0.25">
      <c r="A30" s="21" t="s">
        <v>184</v>
      </c>
      <c r="B30" s="20">
        <v>1</v>
      </c>
    </row>
    <row r="31" spans="1:2" x14ac:dyDescent="0.25">
      <c r="A31" s="19" t="s">
        <v>18</v>
      </c>
      <c r="B31" s="20">
        <v>2</v>
      </c>
    </row>
    <row r="32" spans="1:2" x14ac:dyDescent="0.25">
      <c r="A32" s="21" t="s">
        <v>175</v>
      </c>
      <c r="B32" s="20">
        <v>2</v>
      </c>
    </row>
    <row r="33" spans="1:2" x14ac:dyDescent="0.25">
      <c r="A33" s="19" t="s">
        <v>166</v>
      </c>
      <c r="B33" s="20">
        <v>1</v>
      </c>
    </row>
    <row r="34" spans="1:2" x14ac:dyDescent="0.25">
      <c r="A34" s="21" t="s">
        <v>101</v>
      </c>
      <c r="B34" s="20">
        <v>1</v>
      </c>
    </row>
    <row r="35" spans="1:2" x14ac:dyDescent="0.25">
      <c r="A35" s="19" t="s">
        <v>86</v>
      </c>
      <c r="B35" s="20">
        <v>1</v>
      </c>
    </row>
    <row r="36" spans="1:2" x14ac:dyDescent="0.25">
      <c r="A36" s="21" t="s">
        <v>101</v>
      </c>
      <c r="B36" s="20">
        <v>1</v>
      </c>
    </row>
    <row r="37" spans="1:2" x14ac:dyDescent="0.25">
      <c r="A37" s="19" t="s">
        <v>85</v>
      </c>
      <c r="B37" s="20">
        <v>4</v>
      </c>
    </row>
    <row r="38" spans="1:2" x14ac:dyDescent="0.25">
      <c r="A38" s="21" t="s">
        <v>101</v>
      </c>
      <c r="B38" s="20">
        <v>4</v>
      </c>
    </row>
    <row r="39" spans="1:2" x14ac:dyDescent="0.25">
      <c r="A39" s="19" t="s">
        <v>42</v>
      </c>
      <c r="B39" s="20">
        <v>3</v>
      </c>
    </row>
    <row r="40" spans="1:2" x14ac:dyDescent="0.25">
      <c r="A40" s="21" t="s">
        <v>2</v>
      </c>
      <c r="B40" s="20">
        <v>3</v>
      </c>
    </row>
    <row r="41" spans="1:2" x14ac:dyDescent="0.25">
      <c r="A41" s="19" t="s">
        <v>107</v>
      </c>
      <c r="B41" s="20">
        <v>1</v>
      </c>
    </row>
    <row r="42" spans="1:2" x14ac:dyDescent="0.25">
      <c r="A42" s="21" t="s">
        <v>185</v>
      </c>
      <c r="B42" s="20">
        <v>1</v>
      </c>
    </row>
    <row r="43" spans="1:2" x14ac:dyDescent="0.25">
      <c r="A43" s="19" t="s">
        <v>32</v>
      </c>
      <c r="B43" s="20">
        <v>2</v>
      </c>
    </row>
    <row r="44" spans="1:2" x14ac:dyDescent="0.25">
      <c r="A44" s="21" t="s">
        <v>10</v>
      </c>
      <c r="B44" s="20">
        <v>2</v>
      </c>
    </row>
    <row r="45" spans="1:2" x14ac:dyDescent="0.25">
      <c r="A45" s="19" t="s">
        <v>149</v>
      </c>
      <c r="B45" s="20">
        <v>1</v>
      </c>
    </row>
    <row r="46" spans="1:2" x14ac:dyDescent="0.25">
      <c r="A46" s="21" t="s">
        <v>186</v>
      </c>
      <c r="B46" s="20">
        <v>1</v>
      </c>
    </row>
    <row r="47" spans="1:2" x14ac:dyDescent="0.25">
      <c r="A47" s="19" t="s">
        <v>97</v>
      </c>
      <c r="B47" s="20">
        <v>1</v>
      </c>
    </row>
    <row r="48" spans="1:2" x14ac:dyDescent="0.25">
      <c r="A48" s="21" t="s">
        <v>159</v>
      </c>
      <c r="B48" s="20">
        <v>1</v>
      </c>
    </row>
    <row r="49" spans="1:2" x14ac:dyDescent="0.25">
      <c r="A49" s="19" t="s">
        <v>99</v>
      </c>
      <c r="B49" s="20">
        <v>1</v>
      </c>
    </row>
    <row r="50" spans="1:2" x14ac:dyDescent="0.25">
      <c r="A50" s="21" t="s">
        <v>176</v>
      </c>
      <c r="B50" s="20">
        <v>1</v>
      </c>
    </row>
    <row r="51" spans="1:2" x14ac:dyDescent="0.25">
      <c r="A51" s="19" t="s">
        <v>98</v>
      </c>
      <c r="B51" s="20">
        <v>16</v>
      </c>
    </row>
    <row r="52" spans="1:2" x14ac:dyDescent="0.25">
      <c r="A52" s="21" t="s">
        <v>171</v>
      </c>
      <c r="B52" s="20">
        <v>4</v>
      </c>
    </row>
    <row r="53" spans="1:2" x14ac:dyDescent="0.25">
      <c r="A53" s="21" t="s">
        <v>172</v>
      </c>
      <c r="B53" s="20">
        <v>2</v>
      </c>
    </row>
    <row r="54" spans="1:2" x14ac:dyDescent="0.25">
      <c r="A54" s="21" t="s">
        <v>173</v>
      </c>
      <c r="B54" s="20">
        <v>3</v>
      </c>
    </row>
    <row r="55" spans="1:2" x14ac:dyDescent="0.25">
      <c r="A55" s="21" t="s">
        <v>177</v>
      </c>
      <c r="B55" s="20">
        <v>6</v>
      </c>
    </row>
    <row r="56" spans="1:2" x14ac:dyDescent="0.25">
      <c r="A56" s="21" t="s">
        <v>178</v>
      </c>
      <c r="B56" s="20">
        <v>1</v>
      </c>
    </row>
    <row r="57" spans="1:2" x14ac:dyDescent="0.25">
      <c r="A57" s="19" t="s">
        <v>117</v>
      </c>
      <c r="B57" s="20">
        <v>1</v>
      </c>
    </row>
    <row r="58" spans="1:2" x14ac:dyDescent="0.25">
      <c r="A58" s="21" t="s">
        <v>187</v>
      </c>
      <c r="B58" s="20">
        <v>1</v>
      </c>
    </row>
    <row r="59" spans="1:2" x14ac:dyDescent="0.25">
      <c r="A59" s="19" t="s">
        <v>37</v>
      </c>
      <c r="B59" s="20">
        <v>1</v>
      </c>
    </row>
    <row r="60" spans="1:2" x14ac:dyDescent="0.25">
      <c r="A60" s="21" t="s">
        <v>35</v>
      </c>
      <c r="B60" s="20">
        <v>1</v>
      </c>
    </row>
    <row r="61" spans="1:2" x14ac:dyDescent="0.25">
      <c r="A61" s="19" t="s">
        <v>130</v>
      </c>
      <c r="B61" s="20">
        <v>1</v>
      </c>
    </row>
    <row r="62" spans="1:2" x14ac:dyDescent="0.25">
      <c r="A62" s="21" t="s">
        <v>36</v>
      </c>
      <c r="B62" s="20">
        <v>1</v>
      </c>
    </row>
    <row r="63" spans="1:2" x14ac:dyDescent="0.25">
      <c r="A63" s="19" t="s">
        <v>170</v>
      </c>
      <c r="B63" s="20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view="pageLayout" topLeftCell="J1" zoomScaleNormal="100" workbookViewId="0">
      <selection activeCell="AM20" sqref="AM20"/>
    </sheetView>
  </sheetViews>
  <sheetFormatPr baseColWidth="10" defaultColWidth="2.7109375" defaultRowHeight="15" x14ac:dyDescent="0.25"/>
  <cols>
    <col min="39" max="39" width="5" style="5" bestFit="1" customWidth="1"/>
    <col min="40" max="40" width="2.7109375" style="5"/>
  </cols>
  <sheetData>
    <row r="1" spans="1:39" x14ac:dyDescent="0.25">
      <c r="A1" s="22"/>
      <c r="B1" s="22"/>
      <c r="C1" s="22"/>
      <c r="D1" s="22"/>
      <c r="E1" s="52"/>
      <c r="F1" s="70" t="s">
        <v>4</v>
      </c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2"/>
      <c r="AA1" s="29" t="s">
        <v>0</v>
      </c>
      <c r="AB1" s="22"/>
      <c r="AC1" s="22"/>
      <c r="AD1" s="22"/>
      <c r="AE1" s="22"/>
      <c r="AF1" s="76">
        <v>43677</v>
      </c>
      <c r="AG1" s="56"/>
      <c r="AH1" s="56"/>
      <c r="AI1" s="56"/>
      <c r="AJ1" s="56"/>
    </row>
    <row r="2" spans="1:39" ht="15" customHeight="1" x14ac:dyDescent="0.25">
      <c r="A2" s="22"/>
      <c r="B2" s="22"/>
      <c r="C2" s="22"/>
      <c r="D2" s="22"/>
      <c r="E2" s="52"/>
      <c r="F2" s="73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5"/>
      <c r="AA2" s="29" t="s">
        <v>5</v>
      </c>
      <c r="AB2" s="22"/>
      <c r="AC2" s="22"/>
      <c r="AD2" s="22"/>
      <c r="AE2" s="22"/>
      <c r="AF2" s="56" t="s">
        <v>7</v>
      </c>
      <c r="AG2" s="56"/>
      <c r="AH2" s="56"/>
      <c r="AI2" s="56"/>
      <c r="AJ2" s="56"/>
    </row>
    <row r="3" spans="1:39" x14ac:dyDescent="0.25">
      <c r="A3" s="22"/>
      <c r="B3" s="22"/>
      <c r="C3" s="22"/>
      <c r="D3" s="22"/>
      <c r="E3" s="52"/>
      <c r="F3" s="60" t="s">
        <v>6</v>
      </c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69"/>
      <c r="AA3" s="29" t="s">
        <v>15</v>
      </c>
      <c r="AB3" s="22"/>
      <c r="AC3" s="22"/>
      <c r="AD3" s="22"/>
      <c r="AE3" s="22"/>
      <c r="AF3" s="22"/>
      <c r="AG3" s="22"/>
      <c r="AH3" s="22"/>
      <c r="AI3" s="22"/>
      <c r="AJ3" s="22"/>
    </row>
    <row r="4" spans="1:39" x14ac:dyDescent="0.25">
      <c r="A4" s="22"/>
      <c r="B4" s="22"/>
      <c r="C4" s="22"/>
      <c r="D4" s="22"/>
      <c r="E4" s="52"/>
      <c r="F4" s="62" t="s">
        <v>156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8"/>
      <c r="AA4" s="29" t="s">
        <v>16</v>
      </c>
      <c r="AB4" s="22"/>
      <c r="AC4" s="22"/>
      <c r="AD4" s="22"/>
      <c r="AE4" s="22"/>
      <c r="AF4" s="22"/>
      <c r="AG4" s="22"/>
      <c r="AH4" s="22"/>
      <c r="AI4" s="22"/>
      <c r="AJ4" s="22"/>
    </row>
    <row r="5" spans="1:39" x14ac:dyDescent="0.25">
      <c r="A5" s="22"/>
      <c r="B5" s="22"/>
      <c r="C5" s="22"/>
      <c r="D5" s="22"/>
      <c r="E5" s="52"/>
      <c r="F5" s="64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79"/>
      <c r="AA5" s="29"/>
      <c r="AB5" s="22"/>
      <c r="AC5" s="22"/>
      <c r="AD5" s="22"/>
      <c r="AE5" s="22"/>
      <c r="AF5" s="22"/>
      <c r="AG5" s="22"/>
      <c r="AH5" s="22"/>
      <c r="AI5" s="22"/>
      <c r="AJ5" s="22"/>
    </row>
    <row r="6" spans="1:39" x14ac:dyDescent="0.25">
      <c r="A6" s="67" t="s">
        <v>118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68"/>
    </row>
    <row r="7" spans="1:39" x14ac:dyDescent="0.25">
      <c r="A7" s="60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69"/>
    </row>
    <row r="8" spans="1:39" ht="15" customHeight="1" x14ac:dyDescent="0.25">
      <c r="A8" s="35" t="s">
        <v>8</v>
      </c>
      <c r="B8" s="35"/>
      <c r="C8" s="35"/>
      <c r="D8" s="6" t="s">
        <v>12</v>
      </c>
      <c r="E8" s="6"/>
      <c r="F8" s="35" t="s">
        <v>13</v>
      </c>
      <c r="G8" s="35"/>
      <c r="H8" s="35"/>
      <c r="I8" s="35"/>
      <c r="J8" s="35"/>
      <c r="K8" s="35"/>
      <c r="L8" s="35"/>
      <c r="M8" s="35"/>
      <c r="N8" s="35"/>
      <c r="O8" s="35"/>
      <c r="P8" s="36"/>
      <c r="Q8" s="36"/>
      <c r="R8" s="35" t="s">
        <v>14</v>
      </c>
      <c r="S8" s="35"/>
      <c r="T8" s="35"/>
      <c r="U8" s="35"/>
      <c r="V8" s="35"/>
      <c r="W8" s="35"/>
      <c r="X8" s="35"/>
      <c r="Y8" s="35"/>
      <c r="Z8" s="36" t="s">
        <v>155</v>
      </c>
      <c r="AA8" s="36"/>
      <c r="AB8" s="36"/>
      <c r="AC8" s="36"/>
      <c r="AD8" s="36"/>
      <c r="AE8" s="36"/>
      <c r="AF8" s="36"/>
      <c r="AG8" s="36"/>
      <c r="AH8" s="36"/>
      <c r="AI8" s="36"/>
      <c r="AJ8" s="36"/>
    </row>
    <row r="9" spans="1:39" ht="15" customHeight="1" x14ac:dyDescent="0.25">
      <c r="A9" s="24"/>
      <c r="B9" s="25"/>
      <c r="C9" s="25"/>
      <c r="D9" s="80">
        <v>5</v>
      </c>
      <c r="E9" s="80"/>
      <c r="F9" s="24" t="str">
        <f t="shared" ref="F9:F51" si="0">IF(ISERROR(VLOOKUP($AM9,ListaDePartes,2,FALSE)),"",VLOOKUP($AM9,ListaDePartes,2,FALSE))</f>
        <v>Resistencia de carbón 1/4 W</v>
      </c>
      <c r="G9" s="25"/>
      <c r="H9" s="25"/>
      <c r="I9" s="25"/>
      <c r="J9" s="25"/>
      <c r="K9" s="25"/>
      <c r="L9" s="25"/>
      <c r="M9" s="25"/>
      <c r="N9" s="25"/>
      <c r="O9" s="25"/>
      <c r="P9" s="22"/>
      <c r="Q9" s="22"/>
      <c r="R9" s="25" t="str">
        <f t="shared" ref="R9:R51" si="1">IF(ISERROR(VLOOKUP($AM9,ListaDePartes,3,FALSE)),"",VLOOKUP($AM9,ListaDePartes,3,FALSE))</f>
        <v>100 KΩ</v>
      </c>
      <c r="S9" s="25"/>
      <c r="T9" s="25"/>
      <c r="U9" s="25"/>
      <c r="V9" s="25"/>
      <c r="W9" s="25"/>
      <c r="X9" s="25"/>
      <c r="Y9" s="25"/>
      <c r="Z9" s="22" t="str">
        <f t="shared" ref="Z9:Z51" si="2">IF(OR(ISBLANK(VLOOKUP($AM9,ListaDePartes,4,FALSE)),ISERROR(VLOOKUP($AM9,ListaDePartes,4,FALSE))),"",CONCATENATE(VLOOKUP($AM9,ListaDePartes,4,FALSE)," &gt;&gt;    ",VLOOKUP($AM9,ListaDePartes,5,FALSE)))</f>
        <v/>
      </c>
      <c r="AA9" s="22"/>
      <c r="AB9" s="22"/>
      <c r="AC9" s="22"/>
      <c r="AD9" s="22"/>
      <c r="AE9" s="22"/>
      <c r="AF9" s="22"/>
      <c r="AG9" s="22"/>
      <c r="AH9" s="22"/>
      <c r="AI9" s="22"/>
      <c r="AJ9" s="22"/>
      <c r="AM9" s="15" t="s">
        <v>81</v>
      </c>
    </row>
    <row r="10" spans="1:39" ht="15" customHeight="1" x14ac:dyDescent="0.25">
      <c r="A10" s="24"/>
      <c r="B10" s="25"/>
      <c r="C10" s="25"/>
      <c r="D10" s="80">
        <v>5</v>
      </c>
      <c r="E10" s="80"/>
      <c r="F10" s="24" t="str">
        <f t="shared" si="0"/>
        <v>Resistencia de carbón 1/4 W</v>
      </c>
      <c r="G10" s="25"/>
      <c r="H10" s="25"/>
      <c r="I10" s="25"/>
      <c r="J10" s="25"/>
      <c r="K10" s="25"/>
      <c r="L10" s="25"/>
      <c r="M10" s="25"/>
      <c r="N10" s="25"/>
      <c r="O10" s="25"/>
      <c r="P10" s="22"/>
      <c r="Q10" s="22"/>
      <c r="R10" s="25" t="str">
        <f t="shared" si="1"/>
        <v>10 KΩ</v>
      </c>
      <c r="S10" s="25"/>
      <c r="T10" s="25"/>
      <c r="U10" s="25"/>
      <c r="V10" s="25"/>
      <c r="W10" s="25"/>
      <c r="X10" s="25"/>
      <c r="Y10" s="25"/>
      <c r="Z10" s="22" t="str">
        <f t="shared" si="2"/>
        <v/>
      </c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M10" s="15" t="s">
        <v>64</v>
      </c>
    </row>
    <row r="11" spans="1:39" ht="15" customHeight="1" x14ac:dyDescent="0.25">
      <c r="A11" s="24"/>
      <c r="B11" s="25"/>
      <c r="C11" s="25"/>
      <c r="D11" s="80">
        <v>5</v>
      </c>
      <c r="E11" s="80"/>
      <c r="F11" s="24" t="str">
        <f t="shared" si="0"/>
        <v>Resistencia de carbón 1 W</v>
      </c>
      <c r="G11" s="25"/>
      <c r="H11" s="25"/>
      <c r="I11" s="25"/>
      <c r="J11" s="25"/>
      <c r="K11" s="25"/>
      <c r="L11" s="25"/>
      <c r="M11" s="25"/>
      <c r="N11" s="25"/>
      <c r="O11" s="25"/>
      <c r="P11" s="22"/>
      <c r="Q11" s="22"/>
      <c r="R11" s="25" t="str">
        <f t="shared" si="1"/>
        <v>47 Ω</v>
      </c>
      <c r="S11" s="25"/>
      <c r="T11" s="25"/>
      <c r="U11" s="25"/>
      <c r="V11" s="25"/>
      <c r="W11" s="25"/>
      <c r="X11" s="25"/>
      <c r="Y11" s="25"/>
      <c r="Z11" s="22" t="str">
        <f t="shared" si="2"/>
        <v/>
      </c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M11" s="15" t="s">
        <v>119</v>
      </c>
    </row>
    <row r="12" spans="1:39" ht="15" customHeight="1" x14ac:dyDescent="0.25">
      <c r="A12" s="24"/>
      <c r="B12" s="25"/>
      <c r="C12" s="25"/>
      <c r="D12" s="80">
        <v>5</v>
      </c>
      <c r="E12" s="80"/>
      <c r="F12" s="24" t="str">
        <f t="shared" si="0"/>
        <v>Resistencia de carbón 1/4 W</v>
      </c>
      <c r="G12" s="25"/>
      <c r="H12" s="25"/>
      <c r="I12" s="25"/>
      <c r="J12" s="25"/>
      <c r="K12" s="25"/>
      <c r="L12" s="25"/>
      <c r="M12" s="25"/>
      <c r="N12" s="25"/>
      <c r="O12" s="25"/>
      <c r="P12" s="22"/>
      <c r="Q12" s="22"/>
      <c r="R12" s="25" t="str">
        <f t="shared" si="1"/>
        <v>68 KΩ</v>
      </c>
      <c r="S12" s="25"/>
      <c r="T12" s="25"/>
      <c r="U12" s="25"/>
      <c r="V12" s="25"/>
      <c r="W12" s="25"/>
      <c r="X12" s="25"/>
      <c r="Y12" s="25"/>
      <c r="Z12" s="22" t="str">
        <f t="shared" si="2"/>
        <v/>
      </c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M12" s="15" t="s">
        <v>121</v>
      </c>
    </row>
    <row r="13" spans="1:39" ht="15" customHeight="1" x14ac:dyDescent="0.25">
      <c r="A13" s="24"/>
      <c r="B13" s="25"/>
      <c r="C13" s="25"/>
      <c r="D13" s="80">
        <v>5</v>
      </c>
      <c r="E13" s="80"/>
      <c r="F13" s="24" t="str">
        <f>IF(ISERROR(VLOOKUP($AM13,ListaDePartes,2,FALSE)),"",VLOOKUP($AM13,ListaDePartes,2,FALSE))</f>
        <v>Resistencia de carbón 1 W</v>
      </c>
      <c r="G13" s="25"/>
      <c r="H13" s="25"/>
      <c r="I13" s="25"/>
      <c r="J13" s="25"/>
      <c r="K13" s="25"/>
      <c r="L13" s="25"/>
      <c r="M13" s="25"/>
      <c r="N13" s="25"/>
      <c r="O13" s="25"/>
      <c r="P13" s="22"/>
      <c r="Q13" s="22"/>
      <c r="R13" s="25" t="str">
        <f>IF(ISERROR(VLOOKUP($AM13,ListaDePartes,3,FALSE)),"",VLOOKUP($AM13,ListaDePartes,3,FALSE))</f>
        <v>100 Ω</v>
      </c>
      <c r="S13" s="25"/>
      <c r="T13" s="25"/>
      <c r="U13" s="25"/>
      <c r="V13" s="25"/>
      <c r="W13" s="25"/>
      <c r="X13" s="25"/>
      <c r="Y13" s="25"/>
      <c r="Z13" s="22" t="str">
        <f t="shared" si="2"/>
        <v/>
      </c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M13" s="15" t="s">
        <v>67</v>
      </c>
    </row>
    <row r="14" spans="1:39" ht="15" customHeight="1" x14ac:dyDescent="0.25">
      <c r="A14" s="24"/>
      <c r="B14" s="25"/>
      <c r="C14" s="25"/>
      <c r="D14" s="80">
        <v>2</v>
      </c>
      <c r="E14" s="80"/>
      <c r="F14" s="24" t="str">
        <f t="shared" si="0"/>
        <v>Transistor de señal pequeña  PNP 60V 800 mA</v>
      </c>
      <c r="G14" s="25"/>
      <c r="H14" s="25"/>
      <c r="I14" s="25"/>
      <c r="J14" s="25"/>
      <c r="K14" s="25"/>
      <c r="L14" s="25"/>
      <c r="M14" s="25"/>
      <c r="N14" s="25"/>
      <c r="O14" s="25"/>
      <c r="P14" s="22"/>
      <c r="Q14" s="22"/>
      <c r="R14" s="25" t="str">
        <f t="shared" si="1"/>
        <v>BC327A</v>
      </c>
      <c r="S14" s="25"/>
      <c r="T14" s="25"/>
      <c r="U14" s="25"/>
      <c r="V14" s="25"/>
      <c r="W14" s="25"/>
      <c r="X14" s="25"/>
      <c r="Y14" s="25"/>
      <c r="Z14" s="22" t="str">
        <f t="shared" si="2"/>
        <v>AG &gt;&gt;    BC327A</v>
      </c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M14" s="17" t="s">
        <v>123</v>
      </c>
    </row>
    <row r="15" spans="1:39" ht="15" customHeight="1" x14ac:dyDescent="0.25">
      <c r="A15" s="24"/>
      <c r="B15" s="25"/>
      <c r="C15" s="25"/>
      <c r="D15" s="80">
        <v>2</v>
      </c>
      <c r="E15" s="80"/>
      <c r="F15" s="24" t="str">
        <f t="shared" si="0"/>
        <v>Transistor de señal pequeña  NPN 45V 500 mA</v>
      </c>
      <c r="G15" s="25"/>
      <c r="H15" s="25"/>
      <c r="I15" s="25"/>
      <c r="J15" s="25"/>
      <c r="K15" s="25"/>
      <c r="L15" s="25"/>
      <c r="M15" s="25"/>
      <c r="N15" s="25"/>
      <c r="O15" s="25"/>
      <c r="P15" s="22"/>
      <c r="Q15" s="22"/>
      <c r="R15" s="25" t="str">
        <f t="shared" si="1"/>
        <v>BC547A</v>
      </c>
      <c r="S15" s="25"/>
      <c r="T15" s="25"/>
      <c r="U15" s="25"/>
      <c r="V15" s="25"/>
      <c r="W15" s="25"/>
      <c r="X15" s="25"/>
      <c r="Y15" s="25"/>
      <c r="Z15" s="22" t="str">
        <f t="shared" si="2"/>
        <v>AG &gt;&gt;    BC547A</v>
      </c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M15" s="15" t="s">
        <v>128</v>
      </c>
    </row>
    <row r="16" spans="1:39" ht="15" customHeight="1" x14ac:dyDescent="0.25">
      <c r="A16" s="24"/>
      <c r="B16" s="25"/>
      <c r="C16" s="25"/>
      <c r="D16" s="80">
        <v>2</v>
      </c>
      <c r="E16" s="80"/>
      <c r="F16" s="24" t="str">
        <f t="shared" si="0"/>
        <v>Diodo Schottky 30V 200mA</v>
      </c>
      <c r="G16" s="25"/>
      <c r="H16" s="25"/>
      <c r="I16" s="25"/>
      <c r="J16" s="25"/>
      <c r="K16" s="25"/>
      <c r="L16" s="25"/>
      <c r="M16" s="25"/>
      <c r="N16" s="25"/>
      <c r="O16" s="25"/>
      <c r="P16" s="22"/>
      <c r="Q16" s="22"/>
      <c r="R16" s="25" t="str">
        <f t="shared" si="1"/>
        <v>BAT85</v>
      </c>
      <c r="S16" s="25"/>
      <c r="T16" s="25"/>
      <c r="U16" s="25"/>
      <c r="V16" s="25"/>
      <c r="W16" s="25"/>
      <c r="X16" s="25"/>
      <c r="Y16" s="25"/>
      <c r="Z16" s="22" t="str">
        <f t="shared" si="2"/>
        <v>AG &gt;&gt;    BAT85</v>
      </c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M16" s="15" t="s">
        <v>124</v>
      </c>
    </row>
    <row r="17" spans="1:39" ht="15" customHeight="1" x14ac:dyDescent="0.25">
      <c r="A17" s="24"/>
      <c r="B17" s="25"/>
      <c r="C17" s="25"/>
      <c r="D17" s="80">
        <v>2</v>
      </c>
      <c r="E17" s="80"/>
      <c r="F17" s="24" t="str">
        <f>IF(ISERROR(VLOOKUP($AM17,ListaDePartes,2,FALSE)),"",VLOOKUP($AM17,ListaDePartes,2,FALSE))</f>
        <v>Regulador de Voltaje 5V 1A</v>
      </c>
      <c r="G17" s="25"/>
      <c r="H17" s="25"/>
      <c r="I17" s="25"/>
      <c r="J17" s="25"/>
      <c r="K17" s="25"/>
      <c r="L17" s="25"/>
      <c r="M17" s="25"/>
      <c r="N17" s="25"/>
      <c r="O17" s="25"/>
      <c r="P17" s="22"/>
      <c r="Q17" s="22"/>
      <c r="R17" s="25" t="str">
        <f>IF(ISERROR(VLOOKUP($AM17,ListaDePartes,3,FALSE)),"",VLOOKUP($AM17,ListaDePartes,3,FALSE))</f>
        <v>LM7805</v>
      </c>
      <c r="S17" s="25"/>
      <c r="T17" s="25"/>
      <c r="U17" s="25"/>
      <c r="V17" s="25"/>
      <c r="W17" s="25"/>
      <c r="X17" s="25"/>
      <c r="Y17" s="25"/>
      <c r="Z17" s="22" t="str">
        <f>IF(OR(ISBLANK(VLOOKUP($AM17,ListaDePartes,4,FALSE)),ISERROR(VLOOKUP($AM17,ListaDePartes,4,FALSE))),"",CONCATENATE(VLOOKUP($AM17,ListaDePartes,4,FALSE)," &gt;&gt;    ",VLOOKUP($AM17,ListaDePartes,5,FALSE)))</f>
        <v xml:space="preserve">AG &gt;&gt;    L7805CV </v>
      </c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M17" s="15" t="s">
        <v>147</v>
      </c>
    </row>
    <row r="18" spans="1:39" ht="15" customHeight="1" x14ac:dyDescent="0.25">
      <c r="A18" s="24"/>
      <c r="B18" s="25"/>
      <c r="C18" s="25"/>
      <c r="D18" s="80">
        <v>1</v>
      </c>
      <c r="E18" s="80"/>
      <c r="F18" s="24" t="str">
        <f>IF(ISERROR(VLOOKUP($AM18,ListaDePartes,2,FALSE)),"",VLOOKUP($AM18,ListaDePartes,2,FALSE))</f>
        <v>Cable plano de 10 terminales x metro</v>
      </c>
      <c r="G18" s="25"/>
      <c r="H18" s="25"/>
      <c r="I18" s="25"/>
      <c r="J18" s="25"/>
      <c r="K18" s="25"/>
      <c r="L18" s="25"/>
      <c r="M18" s="25"/>
      <c r="N18" s="25"/>
      <c r="O18" s="25"/>
      <c r="P18" s="22"/>
      <c r="Q18" s="22"/>
      <c r="R18" s="25" t="str">
        <f>IF(ISERROR(VLOOKUP($AM18,ListaDePartes,3,FALSE)),"",VLOOKUP($AM18,ListaDePartes,3,FALSE))</f>
        <v xml:space="preserve"> </v>
      </c>
      <c r="S18" s="25"/>
      <c r="T18" s="25"/>
      <c r="U18" s="25"/>
      <c r="V18" s="25"/>
      <c r="W18" s="25"/>
      <c r="X18" s="25"/>
      <c r="Y18" s="25"/>
      <c r="Z18" s="22" t="str">
        <f>IF(OR(ISBLANK(VLOOKUP($AM18,ListaDePartes,4,FALSE)),ISERROR(VLOOKUP($AM18,ListaDePartes,4,FALSE))),"",CONCATENATE(VLOOKUP($AM18,ListaDePartes,4,FALSE)," &gt;&gt;    ",VLOOKUP($AM18,ListaDePartes,5,FALSE)))</f>
        <v>AG &gt;&gt;    CP-10</v>
      </c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M18" s="15" t="s">
        <v>135</v>
      </c>
    </row>
    <row r="19" spans="1:39" ht="15" customHeight="1" x14ac:dyDescent="0.25">
      <c r="A19" s="24"/>
      <c r="B19" s="25"/>
      <c r="C19" s="25"/>
      <c r="D19" s="80">
        <v>2</v>
      </c>
      <c r="E19" s="80"/>
      <c r="F19" s="24" t="str">
        <f>IF(ISERROR(VLOOKUP($AM19,ListaDePartes,2,FALSE)),"",VLOOKUP($AM19,ListaDePartes,2,FALSE))</f>
        <v>Conector de 10 terminales para cable plano</v>
      </c>
      <c r="G19" s="25"/>
      <c r="H19" s="25"/>
      <c r="I19" s="25"/>
      <c r="J19" s="25"/>
      <c r="K19" s="25"/>
      <c r="L19" s="25"/>
      <c r="M19" s="25"/>
      <c r="N19" s="25"/>
      <c r="O19" s="25"/>
      <c r="P19" s="22"/>
      <c r="Q19" s="22"/>
      <c r="R19" s="25" t="str">
        <f>IF(ISERROR(VLOOKUP($AM19,ListaDePartes,3,FALSE)),"",VLOOKUP($AM19,ListaDePartes,3,FALSE))</f>
        <v xml:space="preserve"> </v>
      </c>
      <c r="S19" s="25"/>
      <c r="T19" s="25"/>
      <c r="U19" s="25"/>
      <c r="V19" s="25"/>
      <c r="W19" s="25"/>
      <c r="X19" s="25"/>
      <c r="Y19" s="25"/>
      <c r="Z19" s="22" t="str">
        <f>IF(OR(ISBLANK(VLOOKUP($AM19,ListaDePartes,4,FALSE)),ISERROR(VLOOKUP($AM19,ListaDePartes,4,FALSE))),"",CONCATENATE(VLOOKUP($AM19,ListaDePartes,4,FALSE)," &gt;&gt;    ",VLOOKUP($AM19,ListaDePartes,5,FALSE)))</f>
        <v>AG &gt;&gt;    FCN10</v>
      </c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M19" s="15" t="s">
        <v>143</v>
      </c>
    </row>
    <row r="20" spans="1:39" ht="15" customHeight="1" x14ac:dyDescent="0.25">
      <c r="A20" s="24"/>
      <c r="B20" s="25"/>
      <c r="C20" s="25"/>
      <c r="D20" s="80">
        <v>2</v>
      </c>
      <c r="E20" s="80"/>
      <c r="F20" s="24" t="str">
        <f>IF(ISERROR(VLOOKUP($AM20,ListaDePartes,2,FALSE)),"",VLOOKUP($AM20,ListaDePartes,2,FALSE))</f>
        <v>Conector macho de 10 terminales para cable plano</v>
      </c>
      <c r="G20" s="25"/>
      <c r="H20" s="25"/>
      <c r="I20" s="25"/>
      <c r="J20" s="25"/>
      <c r="K20" s="25"/>
      <c r="L20" s="25"/>
      <c r="M20" s="25"/>
      <c r="N20" s="25"/>
      <c r="O20" s="25"/>
      <c r="P20" s="22"/>
      <c r="Q20" s="22"/>
      <c r="R20" s="25" t="str">
        <f>IF(ISERROR(VLOOKUP($AM20,ListaDePartes,3,FALSE)),"",VLOOKUP($AM20,ListaDePartes,3,FALSE))</f>
        <v xml:space="preserve"> </v>
      </c>
      <c r="S20" s="25"/>
      <c r="T20" s="25"/>
      <c r="U20" s="25"/>
      <c r="V20" s="25"/>
      <c r="W20" s="25"/>
      <c r="X20" s="25"/>
      <c r="Y20" s="25"/>
      <c r="Z20" s="22" t="str">
        <f>IF(OR(ISBLANK(VLOOKUP($AM20,ListaDePartes,4,FALSE)),ISERROR(VLOOKUP($AM20,ListaDePartes,4,FALSE))),"",CONCATENATE(VLOOKUP($AM20,ListaDePartes,4,FALSE)," &gt;&gt;    ",VLOOKUP($AM20,ListaDePartes,5,FALSE)))</f>
        <v>AG &gt;&gt;    FCN-2X5</v>
      </c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M20" s="15" t="s">
        <v>144</v>
      </c>
    </row>
    <row r="21" spans="1:39" ht="15" customHeight="1" x14ac:dyDescent="0.25">
      <c r="A21" s="24"/>
      <c r="B21" s="25"/>
      <c r="C21" s="25"/>
      <c r="D21" s="81">
        <v>2</v>
      </c>
      <c r="E21" s="81"/>
      <c r="F21" s="24" t="str">
        <f>IF(ISERROR(VLOOKUP($AM21,ListaDePartes,2,FALSE)),"",VLOOKUP($AM21,ListaDePartes,2,FALSE))</f>
        <v>Conector USB Hembra Tipo B</v>
      </c>
      <c r="G21" s="25"/>
      <c r="H21" s="25"/>
      <c r="I21" s="25"/>
      <c r="J21" s="25"/>
      <c r="K21" s="25"/>
      <c r="L21" s="25"/>
      <c r="M21" s="25"/>
      <c r="N21" s="25"/>
      <c r="O21" s="25"/>
      <c r="P21" s="22"/>
      <c r="Q21" s="22"/>
      <c r="R21" s="25" t="str">
        <f>IF(ISERROR(VLOOKUP($AM21,ListaDePartes,3,FALSE)),"",VLOOKUP($AM21,ListaDePartes,3,FALSE))</f>
        <v xml:space="preserve"> </v>
      </c>
      <c r="S21" s="25"/>
      <c r="T21" s="25"/>
      <c r="U21" s="25"/>
      <c r="V21" s="25"/>
      <c r="W21" s="25"/>
      <c r="X21" s="25"/>
      <c r="Y21" s="25"/>
      <c r="Z21" s="22" t="str">
        <f>IF(OR(ISBLANK(VLOOKUP($AM21,ListaDePartes,4,FALSE)),ISERROR(VLOOKUP($AM21,ListaDePartes,4,FALSE))),"",CONCATENATE(VLOOKUP($AM21,ListaDePartes,4,FALSE)," &gt;&gt;    ",VLOOKUP($AM21,ListaDePartes,5,FALSE)))</f>
        <v xml:space="preserve">AG &gt;&gt;    USBB/F90_DIP </v>
      </c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M21" s="15" t="s">
        <v>104</v>
      </c>
    </row>
    <row r="22" spans="1:39" ht="15" customHeight="1" x14ac:dyDescent="0.25">
      <c r="A22" s="24"/>
      <c r="B22" s="25"/>
      <c r="C22" s="25"/>
      <c r="D22" s="81">
        <v>4</v>
      </c>
      <c r="E22" s="81"/>
      <c r="F22" s="24" t="str">
        <f t="shared" si="0"/>
        <v>Sensor de Temperatura</v>
      </c>
      <c r="G22" s="25"/>
      <c r="H22" s="25"/>
      <c r="I22" s="25"/>
      <c r="J22" s="25"/>
      <c r="K22" s="25"/>
      <c r="L22" s="25"/>
      <c r="M22" s="25"/>
      <c r="N22" s="25"/>
      <c r="O22" s="25"/>
      <c r="P22" s="22"/>
      <c r="Q22" s="22"/>
      <c r="R22" s="25" t="str">
        <f t="shared" si="1"/>
        <v>LM35DZ</v>
      </c>
      <c r="S22" s="25"/>
      <c r="T22" s="25"/>
      <c r="U22" s="25"/>
      <c r="V22" s="25"/>
      <c r="W22" s="25"/>
      <c r="X22" s="25"/>
      <c r="Y22" s="25"/>
      <c r="Z22" s="22" t="str">
        <f t="shared" si="2"/>
        <v>AG &gt;&gt;    LM35DZ</v>
      </c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M22" s="15" t="s">
        <v>30</v>
      </c>
    </row>
    <row r="23" spans="1:39" ht="15" customHeight="1" x14ac:dyDescent="0.25">
      <c r="A23" s="24"/>
      <c r="B23" s="25"/>
      <c r="C23" s="25"/>
      <c r="D23" s="81">
        <v>4</v>
      </c>
      <c r="E23" s="81"/>
      <c r="F23" s="24" t="str">
        <f t="shared" si="0"/>
        <v>Portafusible tipo Europeo</v>
      </c>
      <c r="G23" s="25"/>
      <c r="H23" s="25"/>
      <c r="I23" s="25"/>
      <c r="J23" s="25"/>
      <c r="K23" s="25"/>
      <c r="L23" s="25"/>
      <c r="M23" s="25"/>
      <c r="N23" s="25"/>
      <c r="O23" s="25"/>
      <c r="P23" s="22"/>
      <c r="Q23" s="22"/>
      <c r="R23" s="25" t="str">
        <f t="shared" si="1"/>
        <v xml:space="preserve"> </v>
      </c>
      <c r="S23" s="25"/>
      <c r="T23" s="25"/>
      <c r="U23" s="25"/>
      <c r="V23" s="25"/>
      <c r="W23" s="25"/>
      <c r="X23" s="25"/>
      <c r="Y23" s="25"/>
      <c r="Z23" s="22" t="str">
        <f t="shared" si="2"/>
        <v>AG &gt;&gt;    FUS-EUR</v>
      </c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M23" s="15" t="s">
        <v>109</v>
      </c>
    </row>
    <row r="24" spans="1:39" ht="15" customHeight="1" x14ac:dyDescent="0.25">
      <c r="A24" s="24"/>
      <c r="B24" s="25"/>
      <c r="C24" s="25"/>
      <c r="D24" s="81">
        <v>4</v>
      </c>
      <c r="E24" s="81"/>
      <c r="F24" s="24" t="str">
        <f t="shared" si="0"/>
        <v>Fusible tipo Europero 3.15A 250V</v>
      </c>
      <c r="G24" s="25"/>
      <c r="H24" s="25"/>
      <c r="I24" s="25"/>
      <c r="J24" s="25"/>
      <c r="K24" s="25"/>
      <c r="L24" s="25"/>
      <c r="M24" s="25"/>
      <c r="N24" s="25"/>
      <c r="O24" s="25"/>
      <c r="P24" s="22"/>
      <c r="Q24" s="22"/>
      <c r="R24" s="25" t="str">
        <f t="shared" si="1"/>
        <v xml:space="preserve"> </v>
      </c>
      <c r="S24" s="25"/>
      <c r="T24" s="25"/>
      <c r="U24" s="25"/>
      <c r="V24" s="25"/>
      <c r="W24" s="25"/>
      <c r="X24" s="25"/>
      <c r="Y24" s="25"/>
      <c r="Z24" s="22" t="str">
        <f t="shared" si="2"/>
        <v xml:space="preserve">AG &gt;&gt;    FCE3.15 </v>
      </c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M24" s="15" t="s">
        <v>116</v>
      </c>
    </row>
    <row r="25" spans="1:39" ht="15" customHeight="1" x14ac:dyDescent="0.25">
      <c r="A25" s="24"/>
      <c r="B25" s="25"/>
      <c r="C25" s="25"/>
      <c r="D25" s="22"/>
      <c r="E25" s="22"/>
      <c r="F25" s="24" t="str">
        <f t="shared" si="0"/>
        <v/>
      </c>
      <c r="G25" s="25"/>
      <c r="H25" s="25"/>
      <c r="I25" s="25"/>
      <c r="J25" s="25"/>
      <c r="K25" s="25"/>
      <c r="L25" s="25"/>
      <c r="M25" s="25"/>
      <c r="N25" s="25"/>
      <c r="O25" s="25"/>
      <c r="P25" s="22"/>
      <c r="Q25" s="22"/>
      <c r="R25" s="25" t="str">
        <f t="shared" si="1"/>
        <v/>
      </c>
      <c r="S25" s="25"/>
      <c r="T25" s="25"/>
      <c r="U25" s="25"/>
      <c r="V25" s="25"/>
      <c r="W25" s="25"/>
      <c r="X25" s="25"/>
      <c r="Y25" s="25"/>
      <c r="Z25" s="22" t="str">
        <f t="shared" si="2"/>
        <v/>
      </c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M25" s="15"/>
    </row>
    <row r="26" spans="1:39" ht="15" customHeight="1" x14ac:dyDescent="0.25">
      <c r="A26" s="24"/>
      <c r="B26" s="25"/>
      <c r="C26" s="25"/>
      <c r="D26" s="22"/>
      <c r="E26" s="22"/>
      <c r="F26" s="24" t="str">
        <f t="shared" si="0"/>
        <v/>
      </c>
      <c r="G26" s="25"/>
      <c r="H26" s="25"/>
      <c r="I26" s="25"/>
      <c r="J26" s="25"/>
      <c r="K26" s="25"/>
      <c r="L26" s="25"/>
      <c r="M26" s="25"/>
      <c r="N26" s="25"/>
      <c r="O26" s="25"/>
      <c r="P26" s="22"/>
      <c r="Q26" s="22"/>
      <c r="R26" s="25" t="str">
        <f t="shared" si="1"/>
        <v/>
      </c>
      <c r="S26" s="25"/>
      <c r="T26" s="25"/>
      <c r="U26" s="25"/>
      <c r="V26" s="25"/>
      <c r="W26" s="25"/>
      <c r="X26" s="25"/>
      <c r="Y26" s="25"/>
      <c r="Z26" s="22" t="str">
        <f t="shared" si="2"/>
        <v/>
      </c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M26" s="15"/>
    </row>
    <row r="27" spans="1:39" ht="15" customHeight="1" x14ac:dyDescent="0.25">
      <c r="A27" s="24"/>
      <c r="B27" s="25"/>
      <c r="C27" s="25"/>
      <c r="D27" s="22"/>
      <c r="E27" s="22"/>
      <c r="F27" s="24" t="str">
        <f t="shared" si="0"/>
        <v/>
      </c>
      <c r="G27" s="25"/>
      <c r="H27" s="25"/>
      <c r="I27" s="25"/>
      <c r="J27" s="25"/>
      <c r="K27" s="25"/>
      <c r="L27" s="25"/>
      <c r="M27" s="25"/>
      <c r="N27" s="25"/>
      <c r="O27" s="25"/>
      <c r="P27" s="22"/>
      <c r="Q27" s="22"/>
      <c r="R27" s="25" t="str">
        <f t="shared" si="1"/>
        <v/>
      </c>
      <c r="S27" s="25"/>
      <c r="T27" s="25"/>
      <c r="U27" s="25"/>
      <c r="V27" s="25"/>
      <c r="W27" s="25"/>
      <c r="X27" s="25"/>
      <c r="Y27" s="25"/>
      <c r="Z27" s="22" t="str">
        <f t="shared" si="2"/>
        <v/>
      </c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M27" s="15"/>
    </row>
    <row r="28" spans="1:39" ht="15" customHeight="1" x14ac:dyDescent="0.25">
      <c r="A28" s="24"/>
      <c r="B28" s="25"/>
      <c r="C28" s="25"/>
      <c r="D28" s="22"/>
      <c r="E28" s="22"/>
      <c r="F28" s="24" t="str">
        <f t="shared" si="0"/>
        <v/>
      </c>
      <c r="G28" s="25"/>
      <c r="H28" s="25"/>
      <c r="I28" s="25"/>
      <c r="J28" s="25"/>
      <c r="K28" s="25"/>
      <c r="L28" s="25"/>
      <c r="M28" s="25"/>
      <c r="N28" s="25"/>
      <c r="O28" s="25"/>
      <c r="P28" s="22"/>
      <c r="Q28" s="22"/>
      <c r="R28" s="25" t="str">
        <f t="shared" si="1"/>
        <v/>
      </c>
      <c r="S28" s="25"/>
      <c r="T28" s="25"/>
      <c r="U28" s="25"/>
      <c r="V28" s="25"/>
      <c r="W28" s="25"/>
      <c r="X28" s="25"/>
      <c r="Y28" s="25"/>
      <c r="Z28" s="22" t="str">
        <f t="shared" si="2"/>
        <v/>
      </c>
      <c r="AA28" s="22"/>
      <c r="AB28" s="22"/>
      <c r="AC28" s="22"/>
      <c r="AD28" s="22"/>
      <c r="AE28" s="22"/>
      <c r="AF28" s="22"/>
      <c r="AG28" s="22"/>
      <c r="AH28" s="22"/>
      <c r="AI28" s="22"/>
      <c r="AJ28" s="22"/>
    </row>
    <row r="29" spans="1:39" ht="15" customHeight="1" x14ac:dyDescent="0.25">
      <c r="A29" s="24"/>
      <c r="B29" s="25"/>
      <c r="C29" s="25"/>
      <c r="D29" s="22"/>
      <c r="E29" s="22"/>
      <c r="F29" s="24" t="str">
        <f t="shared" si="0"/>
        <v/>
      </c>
      <c r="G29" s="25"/>
      <c r="H29" s="25"/>
      <c r="I29" s="25"/>
      <c r="J29" s="25"/>
      <c r="K29" s="25"/>
      <c r="L29" s="25"/>
      <c r="M29" s="25"/>
      <c r="N29" s="25"/>
      <c r="O29" s="25"/>
      <c r="P29" s="22"/>
      <c r="Q29" s="22"/>
      <c r="R29" s="25" t="str">
        <f t="shared" si="1"/>
        <v/>
      </c>
      <c r="S29" s="25"/>
      <c r="T29" s="25"/>
      <c r="U29" s="25"/>
      <c r="V29" s="25"/>
      <c r="W29" s="25"/>
      <c r="X29" s="25"/>
      <c r="Y29" s="25"/>
      <c r="Z29" s="22" t="str">
        <f t="shared" si="2"/>
        <v/>
      </c>
      <c r="AA29" s="22"/>
      <c r="AB29" s="22"/>
      <c r="AC29" s="22"/>
      <c r="AD29" s="22"/>
      <c r="AE29" s="22"/>
      <c r="AF29" s="22"/>
      <c r="AG29" s="22"/>
      <c r="AH29" s="22"/>
      <c r="AI29" s="22"/>
      <c r="AJ29" s="22"/>
    </row>
    <row r="30" spans="1:39" ht="15" customHeight="1" x14ac:dyDescent="0.25">
      <c r="A30" s="24"/>
      <c r="B30" s="25"/>
      <c r="C30" s="25"/>
      <c r="D30" s="22"/>
      <c r="E30" s="22"/>
      <c r="F30" s="24" t="str">
        <f t="shared" si="0"/>
        <v/>
      </c>
      <c r="G30" s="25"/>
      <c r="H30" s="25"/>
      <c r="I30" s="25"/>
      <c r="J30" s="25"/>
      <c r="K30" s="25"/>
      <c r="L30" s="25"/>
      <c r="M30" s="25"/>
      <c r="N30" s="25"/>
      <c r="O30" s="25"/>
      <c r="P30" s="22"/>
      <c r="Q30" s="22"/>
      <c r="R30" s="25" t="str">
        <f t="shared" si="1"/>
        <v/>
      </c>
      <c r="S30" s="25"/>
      <c r="T30" s="25"/>
      <c r="U30" s="25"/>
      <c r="V30" s="25"/>
      <c r="W30" s="25"/>
      <c r="X30" s="25"/>
      <c r="Y30" s="25"/>
      <c r="Z30" s="22" t="str">
        <f t="shared" si="2"/>
        <v/>
      </c>
      <c r="AA30" s="22"/>
      <c r="AB30" s="22"/>
      <c r="AC30" s="22"/>
      <c r="AD30" s="22"/>
      <c r="AE30" s="22"/>
      <c r="AF30" s="22"/>
      <c r="AG30" s="22"/>
      <c r="AH30" s="22"/>
      <c r="AI30" s="22"/>
      <c r="AJ30" s="22"/>
    </row>
    <row r="31" spans="1:39" ht="15" customHeight="1" x14ac:dyDescent="0.25">
      <c r="A31" s="24"/>
      <c r="B31" s="25"/>
      <c r="C31" s="25"/>
      <c r="D31" s="22"/>
      <c r="E31" s="22"/>
      <c r="F31" s="24" t="str">
        <f t="shared" si="0"/>
        <v/>
      </c>
      <c r="G31" s="25"/>
      <c r="H31" s="25"/>
      <c r="I31" s="25"/>
      <c r="J31" s="25"/>
      <c r="K31" s="25"/>
      <c r="L31" s="25"/>
      <c r="M31" s="25"/>
      <c r="N31" s="25"/>
      <c r="O31" s="25"/>
      <c r="P31" s="22"/>
      <c r="Q31" s="22"/>
      <c r="R31" s="25" t="str">
        <f t="shared" si="1"/>
        <v/>
      </c>
      <c r="S31" s="25"/>
      <c r="T31" s="25"/>
      <c r="U31" s="25"/>
      <c r="V31" s="25"/>
      <c r="W31" s="25"/>
      <c r="X31" s="25"/>
      <c r="Y31" s="25"/>
      <c r="Z31" s="22" t="str">
        <f t="shared" si="2"/>
        <v/>
      </c>
      <c r="AA31" s="22"/>
      <c r="AB31" s="22"/>
      <c r="AC31" s="22"/>
      <c r="AD31" s="22"/>
      <c r="AE31" s="22"/>
      <c r="AF31" s="22"/>
      <c r="AG31" s="22"/>
      <c r="AH31" s="22"/>
      <c r="AI31" s="22"/>
      <c r="AJ31" s="22"/>
    </row>
    <row r="32" spans="1:39" ht="15" customHeight="1" x14ac:dyDescent="0.25">
      <c r="A32" s="24"/>
      <c r="B32" s="25"/>
      <c r="C32" s="25"/>
      <c r="D32" s="22"/>
      <c r="E32" s="22"/>
      <c r="F32" s="24" t="str">
        <f t="shared" si="0"/>
        <v/>
      </c>
      <c r="G32" s="25"/>
      <c r="H32" s="25"/>
      <c r="I32" s="25"/>
      <c r="J32" s="25"/>
      <c r="K32" s="25"/>
      <c r="L32" s="25"/>
      <c r="M32" s="25"/>
      <c r="N32" s="25"/>
      <c r="O32" s="25"/>
      <c r="P32" s="22"/>
      <c r="Q32" s="22"/>
      <c r="R32" s="25" t="str">
        <f t="shared" si="1"/>
        <v/>
      </c>
      <c r="S32" s="25"/>
      <c r="T32" s="25"/>
      <c r="U32" s="25"/>
      <c r="V32" s="25"/>
      <c r="W32" s="25"/>
      <c r="X32" s="25"/>
      <c r="Y32" s="25"/>
      <c r="Z32" s="22" t="str">
        <f t="shared" si="2"/>
        <v/>
      </c>
      <c r="AA32" s="22"/>
      <c r="AB32" s="22"/>
      <c r="AC32" s="22"/>
      <c r="AD32" s="22"/>
      <c r="AE32" s="22"/>
      <c r="AF32" s="22"/>
      <c r="AG32" s="22"/>
      <c r="AH32" s="22"/>
      <c r="AI32" s="22"/>
      <c r="AJ32" s="22"/>
    </row>
    <row r="33" spans="1:36" ht="15" customHeight="1" x14ac:dyDescent="0.25">
      <c r="A33" s="24"/>
      <c r="B33" s="25"/>
      <c r="C33" s="25"/>
      <c r="D33" s="22"/>
      <c r="E33" s="22"/>
      <c r="F33" s="24" t="str">
        <f t="shared" si="0"/>
        <v/>
      </c>
      <c r="G33" s="25"/>
      <c r="H33" s="25"/>
      <c r="I33" s="25"/>
      <c r="J33" s="25"/>
      <c r="K33" s="25"/>
      <c r="L33" s="25"/>
      <c r="M33" s="25"/>
      <c r="N33" s="25"/>
      <c r="O33" s="25"/>
      <c r="P33" s="22"/>
      <c r="Q33" s="22"/>
      <c r="R33" s="25" t="str">
        <f t="shared" si="1"/>
        <v/>
      </c>
      <c r="S33" s="25"/>
      <c r="T33" s="25"/>
      <c r="U33" s="25"/>
      <c r="V33" s="25"/>
      <c r="W33" s="25"/>
      <c r="X33" s="25"/>
      <c r="Y33" s="25"/>
      <c r="Z33" s="22" t="str">
        <f t="shared" si="2"/>
        <v/>
      </c>
      <c r="AA33" s="22"/>
      <c r="AB33" s="22"/>
      <c r="AC33" s="22"/>
      <c r="AD33" s="22"/>
      <c r="AE33" s="22"/>
      <c r="AF33" s="22"/>
      <c r="AG33" s="22"/>
      <c r="AH33" s="22"/>
      <c r="AI33" s="22"/>
      <c r="AJ33" s="22"/>
    </row>
    <row r="34" spans="1:36" ht="15" customHeight="1" x14ac:dyDescent="0.25">
      <c r="A34" s="24"/>
      <c r="B34" s="25"/>
      <c r="C34" s="25"/>
      <c r="D34" s="22"/>
      <c r="E34" s="22"/>
      <c r="F34" s="24" t="str">
        <f t="shared" si="0"/>
        <v/>
      </c>
      <c r="G34" s="25"/>
      <c r="H34" s="25"/>
      <c r="I34" s="25"/>
      <c r="J34" s="25"/>
      <c r="K34" s="25"/>
      <c r="L34" s="25"/>
      <c r="M34" s="25"/>
      <c r="N34" s="25"/>
      <c r="O34" s="25"/>
      <c r="P34" s="22"/>
      <c r="Q34" s="22"/>
      <c r="R34" s="25" t="str">
        <f t="shared" si="1"/>
        <v/>
      </c>
      <c r="S34" s="25"/>
      <c r="T34" s="25"/>
      <c r="U34" s="25"/>
      <c r="V34" s="25"/>
      <c r="W34" s="25"/>
      <c r="X34" s="25"/>
      <c r="Y34" s="25"/>
      <c r="Z34" s="22" t="str">
        <f t="shared" si="2"/>
        <v/>
      </c>
      <c r="AA34" s="22"/>
      <c r="AB34" s="22"/>
      <c r="AC34" s="22"/>
      <c r="AD34" s="22"/>
      <c r="AE34" s="22"/>
      <c r="AF34" s="22"/>
      <c r="AG34" s="22"/>
      <c r="AH34" s="22"/>
      <c r="AI34" s="22"/>
      <c r="AJ34" s="22"/>
    </row>
    <row r="35" spans="1:36" ht="15" customHeight="1" x14ac:dyDescent="0.25">
      <c r="A35" s="24"/>
      <c r="B35" s="25"/>
      <c r="C35" s="25"/>
      <c r="D35" s="22"/>
      <c r="E35" s="22"/>
      <c r="F35" s="24" t="str">
        <f t="shared" si="0"/>
        <v/>
      </c>
      <c r="G35" s="25"/>
      <c r="H35" s="25"/>
      <c r="I35" s="25"/>
      <c r="J35" s="25"/>
      <c r="K35" s="25"/>
      <c r="L35" s="25"/>
      <c r="M35" s="25"/>
      <c r="N35" s="25"/>
      <c r="O35" s="25"/>
      <c r="P35" s="22"/>
      <c r="Q35" s="22"/>
      <c r="R35" s="25" t="str">
        <f t="shared" si="1"/>
        <v/>
      </c>
      <c r="S35" s="25"/>
      <c r="T35" s="25"/>
      <c r="U35" s="25"/>
      <c r="V35" s="25"/>
      <c r="W35" s="25"/>
      <c r="X35" s="25"/>
      <c r="Y35" s="25"/>
      <c r="Z35" s="22" t="str">
        <f t="shared" si="2"/>
        <v/>
      </c>
      <c r="AA35" s="22"/>
      <c r="AB35" s="22"/>
      <c r="AC35" s="22"/>
      <c r="AD35" s="22"/>
      <c r="AE35" s="22"/>
      <c r="AF35" s="22"/>
      <c r="AG35" s="22"/>
      <c r="AH35" s="22"/>
      <c r="AI35" s="22"/>
      <c r="AJ35" s="22"/>
    </row>
    <row r="36" spans="1:36" ht="15" customHeight="1" x14ac:dyDescent="0.25">
      <c r="A36" s="24"/>
      <c r="B36" s="25"/>
      <c r="C36" s="25"/>
      <c r="D36" s="22"/>
      <c r="E36" s="22"/>
      <c r="F36" s="24" t="str">
        <f t="shared" si="0"/>
        <v/>
      </c>
      <c r="G36" s="25"/>
      <c r="H36" s="25"/>
      <c r="I36" s="25"/>
      <c r="J36" s="25"/>
      <c r="K36" s="25"/>
      <c r="L36" s="25"/>
      <c r="M36" s="25"/>
      <c r="N36" s="25"/>
      <c r="O36" s="25"/>
      <c r="P36" s="22"/>
      <c r="Q36" s="22"/>
      <c r="R36" s="25" t="str">
        <f t="shared" si="1"/>
        <v/>
      </c>
      <c r="S36" s="25"/>
      <c r="T36" s="25"/>
      <c r="U36" s="25"/>
      <c r="V36" s="25"/>
      <c r="W36" s="25"/>
      <c r="X36" s="25"/>
      <c r="Y36" s="25"/>
      <c r="Z36" s="22" t="str">
        <f t="shared" si="2"/>
        <v/>
      </c>
      <c r="AA36" s="22"/>
      <c r="AB36" s="22"/>
      <c r="AC36" s="22"/>
      <c r="AD36" s="22"/>
      <c r="AE36" s="22"/>
      <c r="AF36" s="22"/>
      <c r="AG36" s="22"/>
      <c r="AH36" s="22"/>
      <c r="AI36" s="22"/>
      <c r="AJ36" s="22"/>
    </row>
    <row r="37" spans="1:36" ht="15" customHeight="1" x14ac:dyDescent="0.25">
      <c r="A37" s="24"/>
      <c r="B37" s="25"/>
      <c r="C37" s="25"/>
      <c r="D37" s="22"/>
      <c r="E37" s="22"/>
      <c r="F37" s="24" t="str">
        <f t="shared" si="0"/>
        <v/>
      </c>
      <c r="G37" s="25"/>
      <c r="H37" s="25"/>
      <c r="I37" s="25"/>
      <c r="J37" s="25"/>
      <c r="K37" s="25"/>
      <c r="L37" s="25"/>
      <c r="M37" s="25"/>
      <c r="N37" s="25"/>
      <c r="O37" s="25"/>
      <c r="P37" s="22"/>
      <c r="Q37" s="22"/>
      <c r="R37" s="25" t="str">
        <f t="shared" si="1"/>
        <v/>
      </c>
      <c r="S37" s="25"/>
      <c r="T37" s="25"/>
      <c r="U37" s="25"/>
      <c r="V37" s="25"/>
      <c r="W37" s="25"/>
      <c r="X37" s="25"/>
      <c r="Y37" s="25"/>
      <c r="Z37" s="22" t="str">
        <f t="shared" si="2"/>
        <v/>
      </c>
      <c r="AA37" s="22"/>
      <c r="AB37" s="22"/>
      <c r="AC37" s="22"/>
      <c r="AD37" s="22"/>
      <c r="AE37" s="22"/>
      <c r="AF37" s="22"/>
      <c r="AG37" s="22"/>
      <c r="AH37" s="22"/>
      <c r="AI37" s="22"/>
      <c r="AJ37" s="22"/>
    </row>
    <row r="38" spans="1:36" ht="15" customHeight="1" x14ac:dyDescent="0.25">
      <c r="A38" s="24"/>
      <c r="B38" s="25"/>
      <c r="C38" s="25"/>
      <c r="D38" s="22"/>
      <c r="E38" s="22"/>
      <c r="F38" s="24" t="str">
        <f t="shared" si="0"/>
        <v/>
      </c>
      <c r="G38" s="25"/>
      <c r="H38" s="25"/>
      <c r="I38" s="25"/>
      <c r="J38" s="25"/>
      <c r="K38" s="25"/>
      <c r="L38" s="25"/>
      <c r="M38" s="25"/>
      <c r="N38" s="25"/>
      <c r="O38" s="25"/>
      <c r="P38" s="22"/>
      <c r="Q38" s="22"/>
      <c r="R38" s="25" t="str">
        <f t="shared" si="1"/>
        <v/>
      </c>
      <c r="S38" s="25"/>
      <c r="T38" s="25"/>
      <c r="U38" s="25"/>
      <c r="V38" s="25"/>
      <c r="W38" s="25"/>
      <c r="X38" s="25"/>
      <c r="Y38" s="25"/>
      <c r="Z38" s="22" t="str">
        <f t="shared" si="2"/>
        <v/>
      </c>
      <c r="AA38" s="22"/>
      <c r="AB38" s="22"/>
      <c r="AC38" s="22"/>
      <c r="AD38" s="22"/>
      <c r="AE38" s="22"/>
      <c r="AF38" s="22"/>
      <c r="AG38" s="22"/>
      <c r="AH38" s="22"/>
      <c r="AI38" s="22"/>
      <c r="AJ38" s="22"/>
    </row>
    <row r="39" spans="1:36" ht="15" customHeight="1" x14ac:dyDescent="0.25">
      <c r="A39" s="24"/>
      <c r="B39" s="25"/>
      <c r="C39" s="25"/>
      <c r="D39" s="22"/>
      <c r="E39" s="22"/>
      <c r="F39" s="24" t="str">
        <f t="shared" si="0"/>
        <v/>
      </c>
      <c r="G39" s="25"/>
      <c r="H39" s="25"/>
      <c r="I39" s="25"/>
      <c r="J39" s="25"/>
      <c r="K39" s="25"/>
      <c r="L39" s="25"/>
      <c r="M39" s="25"/>
      <c r="N39" s="25"/>
      <c r="O39" s="25"/>
      <c r="P39" s="22"/>
      <c r="Q39" s="22"/>
      <c r="R39" s="25" t="str">
        <f t="shared" si="1"/>
        <v/>
      </c>
      <c r="S39" s="25"/>
      <c r="T39" s="25"/>
      <c r="U39" s="25"/>
      <c r="V39" s="25"/>
      <c r="W39" s="25"/>
      <c r="X39" s="25"/>
      <c r="Y39" s="25"/>
      <c r="Z39" s="22" t="str">
        <f t="shared" si="2"/>
        <v/>
      </c>
      <c r="AA39" s="22"/>
      <c r="AB39" s="22"/>
      <c r="AC39" s="22"/>
      <c r="AD39" s="22"/>
      <c r="AE39" s="22"/>
      <c r="AF39" s="22"/>
      <c r="AG39" s="22"/>
      <c r="AH39" s="22"/>
      <c r="AI39" s="22"/>
      <c r="AJ39" s="22"/>
    </row>
    <row r="40" spans="1:36" ht="15" customHeight="1" x14ac:dyDescent="0.25">
      <c r="A40" s="24"/>
      <c r="B40" s="25"/>
      <c r="C40" s="25"/>
      <c r="D40" s="22"/>
      <c r="E40" s="22"/>
      <c r="F40" s="24" t="str">
        <f t="shared" si="0"/>
        <v/>
      </c>
      <c r="G40" s="25"/>
      <c r="H40" s="25"/>
      <c r="I40" s="25"/>
      <c r="J40" s="25"/>
      <c r="K40" s="25"/>
      <c r="L40" s="25"/>
      <c r="M40" s="25"/>
      <c r="N40" s="25"/>
      <c r="O40" s="25"/>
      <c r="P40" s="22"/>
      <c r="Q40" s="22"/>
      <c r="R40" s="25" t="str">
        <f t="shared" si="1"/>
        <v/>
      </c>
      <c r="S40" s="25"/>
      <c r="T40" s="25"/>
      <c r="U40" s="25"/>
      <c r="V40" s="25"/>
      <c r="W40" s="25"/>
      <c r="X40" s="25"/>
      <c r="Y40" s="25"/>
      <c r="Z40" s="22" t="str">
        <f t="shared" si="2"/>
        <v/>
      </c>
      <c r="AA40" s="22"/>
      <c r="AB40" s="22"/>
      <c r="AC40" s="22"/>
      <c r="AD40" s="22"/>
      <c r="AE40" s="22"/>
      <c r="AF40" s="22"/>
      <c r="AG40" s="22"/>
      <c r="AH40" s="22"/>
      <c r="AI40" s="22"/>
      <c r="AJ40" s="22"/>
    </row>
    <row r="41" spans="1:36" ht="15" customHeight="1" x14ac:dyDescent="0.25">
      <c r="A41" s="24"/>
      <c r="B41" s="25"/>
      <c r="C41" s="25"/>
      <c r="D41" s="22"/>
      <c r="E41" s="22"/>
      <c r="F41" s="24" t="str">
        <f t="shared" si="0"/>
        <v/>
      </c>
      <c r="G41" s="25"/>
      <c r="H41" s="25"/>
      <c r="I41" s="25"/>
      <c r="J41" s="25"/>
      <c r="K41" s="25"/>
      <c r="L41" s="25"/>
      <c r="M41" s="25"/>
      <c r="N41" s="25"/>
      <c r="O41" s="25"/>
      <c r="P41" s="22"/>
      <c r="Q41" s="22"/>
      <c r="R41" s="25" t="str">
        <f t="shared" si="1"/>
        <v/>
      </c>
      <c r="S41" s="25"/>
      <c r="T41" s="25"/>
      <c r="U41" s="25"/>
      <c r="V41" s="25"/>
      <c r="W41" s="25"/>
      <c r="X41" s="25"/>
      <c r="Y41" s="25"/>
      <c r="Z41" s="22" t="str">
        <f t="shared" si="2"/>
        <v/>
      </c>
      <c r="AA41" s="22"/>
      <c r="AB41" s="22"/>
      <c r="AC41" s="22"/>
      <c r="AD41" s="22"/>
      <c r="AE41" s="22"/>
      <c r="AF41" s="22"/>
      <c r="AG41" s="22"/>
      <c r="AH41" s="22"/>
      <c r="AI41" s="22"/>
      <c r="AJ41" s="22"/>
    </row>
    <row r="42" spans="1:36" ht="15" customHeight="1" x14ac:dyDescent="0.25">
      <c r="A42" s="24"/>
      <c r="B42" s="25"/>
      <c r="C42" s="25"/>
      <c r="D42" s="22"/>
      <c r="E42" s="22"/>
      <c r="F42" s="24" t="str">
        <f t="shared" si="0"/>
        <v/>
      </c>
      <c r="G42" s="25"/>
      <c r="H42" s="25"/>
      <c r="I42" s="25"/>
      <c r="J42" s="25"/>
      <c r="K42" s="25"/>
      <c r="L42" s="25"/>
      <c r="M42" s="25"/>
      <c r="N42" s="25"/>
      <c r="O42" s="25"/>
      <c r="P42" s="22"/>
      <c r="Q42" s="22"/>
      <c r="R42" s="25" t="str">
        <f t="shared" si="1"/>
        <v/>
      </c>
      <c r="S42" s="25"/>
      <c r="T42" s="25"/>
      <c r="U42" s="25"/>
      <c r="V42" s="25"/>
      <c r="W42" s="25"/>
      <c r="X42" s="25"/>
      <c r="Y42" s="25"/>
      <c r="Z42" s="22" t="str">
        <f t="shared" si="2"/>
        <v/>
      </c>
      <c r="AA42" s="22"/>
      <c r="AB42" s="22"/>
      <c r="AC42" s="22"/>
      <c r="AD42" s="22"/>
      <c r="AE42" s="22"/>
      <c r="AF42" s="22"/>
      <c r="AG42" s="22"/>
      <c r="AH42" s="22"/>
      <c r="AI42" s="22"/>
      <c r="AJ42" s="22"/>
    </row>
    <row r="43" spans="1:36" ht="15" customHeight="1" x14ac:dyDescent="0.25">
      <c r="A43" s="24"/>
      <c r="B43" s="25"/>
      <c r="C43" s="25"/>
      <c r="D43" s="22"/>
      <c r="E43" s="22"/>
      <c r="F43" s="24" t="str">
        <f t="shared" si="0"/>
        <v/>
      </c>
      <c r="G43" s="25"/>
      <c r="H43" s="25"/>
      <c r="I43" s="25"/>
      <c r="J43" s="25"/>
      <c r="K43" s="25"/>
      <c r="L43" s="25"/>
      <c r="M43" s="25"/>
      <c r="N43" s="25"/>
      <c r="O43" s="25"/>
      <c r="P43" s="22"/>
      <c r="Q43" s="22"/>
      <c r="R43" s="25" t="str">
        <f t="shared" si="1"/>
        <v/>
      </c>
      <c r="S43" s="25"/>
      <c r="T43" s="25"/>
      <c r="U43" s="25"/>
      <c r="V43" s="25"/>
      <c r="W43" s="25"/>
      <c r="X43" s="25"/>
      <c r="Y43" s="25"/>
      <c r="Z43" s="22" t="str">
        <f t="shared" si="2"/>
        <v/>
      </c>
      <c r="AA43" s="22"/>
      <c r="AB43" s="22"/>
      <c r="AC43" s="22"/>
      <c r="AD43" s="22"/>
      <c r="AE43" s="22"/>
      <c r="AF43" s="22"/>
      <c r="AG43" s="22"/>
      <c r="AH43" s="22"/>
      <c r="AI43" s="22"/>
      <c r="AJ43" s="22"/>
    </row>
    <row r="44" spans="1:36" ht="15" customHeight="1" x14ac:dyDescent="0.25">
      <c r="A44" s="24"/>
      <c r="B44" s="25"/>
      <c r="C44" s="25"/>
      <c r="D44" s="22"/>
      <c r="E44" s="22"/>
      <c r="F44" s="24" t="str">
        <f t="shared" si="0"/>
        <v/>
      </c>
      <c r="G44" s="25"/>
      <c r="H44" s="25"/>
      <c r="I44" s="25"/>
      <c r="J44" s="25"/>
      <c r="K44" s="25"/>
      <c r="L44" s="25"/>
      <c r="M44" s="25"/>
      <c r="N44" s="25"/>
      <c r="O44" s="25"/>
      <c r="P44" s="22"/>
      <c r="Q44" s="22"/>
      <c r="R44" s="25" t="str">
        <f t="shared" si="1"/>
        <v/>
      </c>
      <c r="S44" s="25"/>
      <c r="T44" s="25"/>
      <c r="U44" s="25"/>
      <c r="V44" s="25"/>
      <c r="W44" s="25"/>
      <c r="X44" s="25"/>
      <c r="Y44" s="25"/>
      <c r="Z44" s="22" t="str">
        <f t="shared" si="2"/>
        <v/>
      </c>
      <c r="AA44" s="22"/>
      <c r="AB44" s="22"/>
      <c r="AC44" s="22"/>
      <c r="AD44" s="22"/>
      <c r="AE44" s="22"/>
      <c r="AF44" s="22"/>
      <c r="AG44" s="22"/>
      <c r="AH44" s="22"/>
      <c r="AI44" s="22"/>
      <c r="AJ44" s="22"/>
    </row>
    <row r="45" spans="1:36" ht="15" customHeight="1" x14ac:dyDescent="0.25">
      <c r="A45" s="24"/>
      <c r="B45" s="25"/>
      <c r="C45" s="25"/>
      <c r="D45" s="22"/>
      <c r="E45" s="22"/>
      <c r="F45" s="24" t="str">
        <f t="shared" si="0"/>
        <v/>
      </c>
      <c r="G45" s="25"/>
      <c r="H45" s="25"/>
      <c r="I45" s="25"/>
      <c r="J45" s="25"/>
      <c r="K45" s="25"/>
      <c r="L45" s="25"/>
      <c r="M45" s="25"/>
      <c r="N45" s="25"/>
      <c r="O45" s="25"/>
      <c r="P45" s="22"/>
      <c r="Q45" s="22"/>
      <c r="R45" s="25" t="str">
        <f t="shared" si="1"/>
        <v/>
      </c>
      <c r="S45" s="25"/>
      <c r="T45" s="25"/>
      <c r="U45" s="25"/>
      <c r="V45" s="25"/>
      <c r="W45" s="25"/>
      <c r="X45" s="25"/>
      <c r="Y45" s="25"/>
      <c r="Z45" s="22" t="str">
        <f t="shared" si="2"/>
        <v/>
      </c>
      <c r="AA45" s="22"/>
      <c r="AB45" s="22"/>
      <c r="AC45" s="22"/>
      <c r="AD45" s="22"/>
      <c r="AE45" s="22"/>
      <c r="AF45" s="22"/>
      <c r="AG45" s="22"/>
      <c r="AH45" s="22"/>
      <c r="AI45" s="22"/>
      <c r="AJ45" s="22"/>
    </row>
    <row r="46" spans="1:36" ht="15" customHeight="1" x14ac:dyDescent="0.25">
      <c r="A46" s="24"/>
      <c r="B46" s="25"/>
      <c r="C46" s="25"/>
      <c r="D46" s="22"/>
      <c r="E46" s="22"/>
      <c r="F46" s="24" t="str">
        <f t="shared" si="0"/>
        <v/>
      </c>
      <c r="G46" s="25"/>
      <c r="H46" s="25"/>
      <c r="I46" s="25"/>
      <c r="J46" s="25"/>
      <c r="K46" s="25"/>
      <c r="L46" s="25"/>
      <c r="M46" s="25"/>
      <c r="N46" s="25"/>
      <c r="O46" s="25"/>
      <c r="P46" s="22"/>
      <c r="Q46" s="22"/>
      <c r="R46" s="25" t="str">
        <f t="shared" si="1"/>
        <v/>
      </c>
      <c r="S46" s="25"/>
      <c r="T46" s="25"/>
      <c r="U46" s="25"/>
      <c r="V46" s="25"/>
      <c r="W46" s="25"/>
      <c r="X46" s="25"/>
      <c r="Y46" s="25"/>
      <c r="Z46" s="22" t="str">
        <f t="shared" si="2"/>
        <v/>
      </c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  <row r="47" spans="1:36" ht="15" customHeight="1" x14ac:dyDescent="0.25">
      <c r="A47" s="24"/>
      <c r="B47" s="25"/>
      <c r="C47" s="25"/>
      <c r="D47" s="22"/>
      <c r="E47" s="22"/>
      <c r="F47" s="24" t="str">
        <f t="shared" si="0"/>
        <v/>
      </c>
      <c r="G47" s="25"/>
      <c r="H47" s="25"/>
      <c r="I47" s="25"/>
      <c r="J47" s="25"/>
      <c r="K47" s="25"/>
      <c r="L47" s="25"/>
      <c r="M47" s="25"/>
      <c r="N47" s="25"/>
      <c r="O47" s="25"/>
      <c r="P47" s="22"/>
      <c r="Q47" s="22"/>
      <c r="R47" s="25" t="str">
        <f t="shared" si="1"/>
        <v/>
      </c>
      <c r="S47" s="25"/>
      <c r="T47" s="25"/>
      <c r="U47" s="25"/>
      <c r="V47" s="25"/>
      <c r="W47" s="25"/>
      <c r="X47" s="25"/>
      <c r="Y47" s="25"/>
      <c r="Z47" s="22" t="str">
        <f t="shared" si="2"/>
        <v/>
      </c>
      <c r="AA47" s="22"/>
      <c r="AB47" s="22"/>
      <c r="AC47" s="22"/>
      <c r="AD47" s="22"/>
      <c r="AE47" s="22"/>
      <c r="AF47" s="22"/>
      <c r="AG47" s="22"/>
      <c r="AH47" s="22"/>
      <c r="AI47" s="22"/>
      <c r="AJ47" s="22"/>
    </row>
    <row r="48" spans="1:36" ht="15" customHeight="1" x14ac:dyDescent="0.25">
      <c r="A48" s="24"/>
      <c r="B48" s="25"/>
      <c r="C48" s="25"/>
      <c r="D48" s="22"/>
      <c r="E48" s="22"/>
      <c r="F48" s="24" t="str">
        <f t="shared" si="0"/>
        <v/>
      </c>
      <c r="G48" s="25"/>
      <c r="H48" s="25"/>
      <c r="I48" s="25"/>
      <c r="J48" s="25"/>
      <c r="K48" s="25"/>
      <c r="L48" s="25"/>
      <c r="M48" s="25"/>
      <c r="N48" s="25"/>
      <c r="O48" s="25"/>
      <c r="P48" s="22"/>
      <c r="Q48" s="22"/>
      <c r="R48" s="25" t="str">
        <f t="shared" si="1"/>
        <v/>
      </c>
      <c r="S48" s="25"/>
      <c r="T48" s="25"/>
      <c r="U48" s="25"/>
      <c r="V48" s="25"/>
      <c r="W48" s="25"/>
      <c r="X48" s="25"/>
      <c r="Y48" s="25"/>
      <c r="Z48" s="22" t="str">
        <f t="shared" si="2"/>
        <v/>
      </c>
      <c r="AA48" s="22"/>
      <c r="AB48" s="22"/>
      <c r="AC48" s="22"/>
      <c r="AD48" s="22"/>
      <c r="AE48" s="22"/>
      <c r="AF48" s="22"/>
      <c r="AG48" s="22"/>
      <c r="AH48" s="22"/>
      <c r="AI48" s="22"/>
      <c r="AJ48" s="22"/>
    </row>
    <row r="49" spans="1:36" ht="15" customHeight="1" x14ac:dyDescent="0.25">
      <c r="A49" s="24"/>
      <c r="B49" s="25"/>
      <c r="C49" s="25"/>
      <c r="D49" s="22"/>
      <c r="E49" s="22"/>
      <c r="F49" s="24" t="str">
        <f t="shared" si="0"/>
        <v/>
      </c>
      <c r="G49" s="25"/>
      <c r="H49" s="25"/>
      <c r="I49" s="25"/>
      <c r="J49" s="25"/>
      <c r="K49" s="25"/>
      <c r="L49" s="25"/>
      <c r="M49" s="25"/>
      <c r="N49" s="25"/>
      <c r="O49" s="25"/>
      <c r="P49" s="22"/>
      <c r="Q49" s="22"/>
      <c r="R49" s="25" t="str">
        <f t="shared" si="1"/>
        <v/>
      </c>
      <c r="S49" s="25"/>
      <c r="T49" s="25"/>
      <c r="U49" s="25"/>
      <c r="V49" s="25"/>
      <c r="W49" s="25"/>
      <c r="X49" s="25"/>
      <c r="Y49" s="25"/>
      <c r="Z49" s="22" t="str">
        <f t="shared" si="2"/>
        <v/>
      </c>
      <c r="AA49" s="22"/>
      <c r="AB49" s="22"/>
      <c r="AC49" s="22"/>
      <c r="AD49" s="22"/>
      <c r="AE49" s="22"/>
      <c r="AF49" s="22"/>
      <c r="AG49" s="22"/>
      <c r="AH49" s="22"/>
      <c r="AI49" s="22"/>
      <c r="AJ49" s="22"/>
    </row>
    <row r="50" spans="1:36" ht="15" customHeight="1" x14ac:dyDescent="0.25">
      <c r="A50" s="24"/>
      <c r="B50" s="25"/>
      <c r="C50" s="25"/>
      <c r="D50" s="22"/>
      <c r="E50" s="22"/>
      <c r="F50" s="24" t="str">
        <f t="shared" si="0"/>
        <v/>
      </c>
      <c r="G50" s="25"/>
      <c r="H50" s="25"/>
      <c r="I50" s="25"/>
      <c r="J50" s="25"/>
      <c r="K50" s="25"/>
      <c r="L50" s="25"/>
      <c r="M50" s="25"/>
      <c r="N50" s="25"/>
      <c r="O50" s="25"/>
      <c r="P50" s="22"/>
      <c r="Q50" s="22"/>
      <c r="R50" s="25" t="str">
        <f t="shared" si="1"/>
        <v/>
      </c>
      <c r="S50" s="25"/>
      <c r="T50" s="25"/>
      <c r="U50" s="25"/>
      <c r="V50" s="25"/>
      <c r="W50" s="25"/>
      <c r="X50" s="25"/>
      <c r="Y50" s="25"/>
      <c r="Z50" s="22" t="str">
        <f t="shared" si="2"/>
        <v/>
      </c>
      <c r="AA50" s="22"/>
      <c r="AB50" s="22"/>
      <c r="AC50" s="22"/>
      <c r="AD50" s="22"/>
      <c r="AE50" s="22"/>
      <c r="AF50" s="22"/>
      <c r="AG50" s="22"/>
      <c r="AH50" s="22"/>
      <c r="AI50" s="22"/>
      <c r="AJ50" s="22"/>
    </row>
    <row r="51" spans="1:36" ht="15" customHeight="1" x14ac:dyDescent="0.25">
      <c r="A51" s="24"/>
      <c r="B51" s="25"/>
      <c r="C51" s="25"/>
      <c r="D51" s="22"/>
      <c r="E51" s="22"/>
      <c r="F51" s="24" t="str">
        <f t="shared" si="0"/>
        <v/>
      </c>
      <c r="G51" s="25"/>
      <c r="H51" s="25"/>
      <c r="I51" s="25"/>
      <c r="J51" s="25"/>
      <c r="K51" s="25"/>
      <c r="L51" s="25"/>
      <c r="M51" s="25"/>
      <c r="N51" s="25"/>
      <c r="O51" s="25"/>
      <c r="P51" s="22"/>
      <c r="Q51" s="22"/>
      <c r="R51" s="25" t="str">
        <f t="shared" si="1"/>
        <v/>
      </c>
      <c r="S51" s="25"/>
      <c r="T51" s="25"/>
      <c r="U51" s="25"/>
      <c r="V51" s="25"/>
      <c r="W51" s="25"/>
      <c r="X51" s="25"/>
      <c r="Y51" s="25"/>
      <c r="Z51" s="22" t="str">
        <f t="shared" si="2"/>
        <v/>
      </c>
      <c r="AA51" s="22"/>
      <c r="AB51" s="22"/>
      <c r="AC51" s="22"/>
      <c r="AD51" s="22"/>
      <c r="AE51" s="22"/>
      <c r="AF51" s="22"/>
      <c r="AG51" s="22"/>
      <c r="AH51" s="22"/>
      <c r="AI51" s="22"/>
      <c r="AJ51" s="22"/>
    </row>
    <row r="52" spans="1:36" x14ac:dyDescent="0.25">
      <c r="A52" s="33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34"/>
    </row>
    <row r="53" spans="1:36" x14ac:dyDescent="0.25">
      <c r="A53" s="1"/>
      <c r="B53" s="1"/>
      <c r="C53" s="1"/>
      <c r="D53" s="1"/>
      <c r="E53" s="1"/>
      <c r="F53" s="1"/>
      <c r="G53" s="2"/>
      <c r="H53" s="2"/>
      <c r="I53" s="2"/>
      <c r="J53" s="2"/>
      <c r="K53" s="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4"/>
      <c r="AB53" s="4"/>
      <c r="AC53" s="4"/>
      <c r="AD53" s="4"/>
      <c r="AE53" s="4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2"/>
      <c r="H54" s="2"/>
      <c r="I54" s="2"/>
      <c r="J54" s="2"/>
      <c r="K54" s="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4"/>
      <c r="AB54" s="4"/>
      <c r="AC54" s="4"/>
      <c r="AD54" s="4"/>
      <c r="AE54" s="4"/>
      <c r="AF54" s="1"/>
      <c r="AG54" s="1"/>
      <c r="AH54" s="1"/>
      <c r="AI54" s="1"/>
      <c r="AJ54" s="1"/>
    </row>
  </sheetData>
  <mergeCells count="235">
    <mergeCell ref="A51:C51"/>
    <mergeCell ref="D51:E51"/>
    <mergeCell ref="F51:Q51"/>
    <mergeCell ref="R51:Y51"/>
    <mergeCell ref="Z51:AJ51"/>
    <mergeCell ref="A52:AJ52"/>
    <mergeCell ref="A49:C49"/>
    <mergeCell ref="D49:E49"/>
    <mergeCell ref="F49:Q49"/>
    <mergeCell ref="R49:Y49"/>
    <mergeCell ref="Z49:AJ49"/>
    <mergeCell ref="A50:C50"/>
    <mergeCell ref="D50:E50"/>
    <mergeCell ref="F50:Q50"/>
    <mergeCell ref="R50:Y50"/>
    <mergeCell ref="Z50:AJ50"/>
    <mergeCell ref="A47:C47"/>
    <mergeCell ref="D47:E47"/>
    <mergeCell ref="F47:Q47"/>
    <mergeCell ref="R47:Y47"/>
    <mergeCell ref="Z47:AJ47"/>
    <mergeCell ref="A48:C48"/>
    <mergeCell ref="D48:E48"/>
    <mergeCell ref="F48:Q48"/>
    <mergeCell ref="R48:Y48"/>
    <mergeCell ref="Z48:AJ48"/>
    <mergeCell ref="A45:C45"/>
    <mergeCell ref="D45:E45"/>
    <mergeCell ref="F45:Q45"/>
    <mergeCell ref="R45:Y45"/>
    <mergeCell ref="Z45:AJ45"/>
    <mergeCell ref="A46:C46"/>
    <mergeCell ref="D46:E46"/>
    <mergeCell ref="F46:Q46"/>
    <mergeCell ref="R46:Y46"/>
    <mergeCell ref="Z46:AJ46"/>
    <mergeCell ref="A43:C43"/>
    <mergeCell ref="D43:E43"/>
    <mergeCell ref="F43:Q43"/>
    <mergeCell ref="R43:Y43"/>
    <mergeCell ref="Z43:AJ43"/>
    <mergeCell ref="A44:C44"/>
    <mergeCell ref="D44:E44"/>
    <mergeCell ref="F44:Q44"/>
    <mergeCell ref="R44:Y44"/>
    <mergeCell ref="Z44:AJ44"/>
    <mergeCell ref="A41:C41"/>
    <mergeCell ref="D41:E41"/>
    <mergeCell ref="F41:Q41"/>
    <mergeCell ref="R41:Y41"/>
    <mergeCell ref="Z41:AJ41"/>
    <mergeCell ref="A42:C42"/>
    <mergeCell ref="D42:E42"/>
    <mergeCell ref="F42:Q42"/>
    <mergeCell ref="R42:Y42"/>
    <mergeCell ref="Z42:AJ42"/>
    <mergeCell ref="A39:C39"/>
    <mergeCell ref="D39:E39"/>
    <mergeCell ref="F39:Q39"/>
    <mergeCell ref="R39:Y39"/>
    <mergeCell ref="Z39:AJ39"/>
    <mergeCell ref="A40:C40"/>
    <mergeCell ref="D40:E40"/>
    <mergeCell ref="F40:Q40"/>
    <mergeCell ref="R40:Y40"/>
    <mergeCell ref="Z40:AJ40"/>
    <mergeCell ref="A37:C37"/>
    <mergeCell ref="D37:E37"/>
    <mergeCell ref="F37:Q37"/>
    <mergeCell ref="R37:Y37"/>
    <mergeCell ref="Z37:AJ37"/>
    <mergeCell ref="A38:C38"/>
    <mergeCell ref="D38:E38"/>
    <mergeCell ref="F38:Q38"/>
    <mergeCell ref="R38:Y38"/>
    <mergeCell ref="Z38:AJ38"/>
    <mergeCell ref="A35:C35"/>
    <mergeCell ref="D35:E35"/>
    <mergeCell ref="F35:Q35"/>
    <mergeCell ref="R35:Y35"/>
    <mergeCell ref="Z35:AJ35"/>
    <mergeCell ref="A36:C36"/>
    <mergeCell ref="D36:E36"/>
    <mergeCell ref="F36:Q36"/>
    <mergeCell ref="R36:Y36"/>
    <mergeCell ref="Z36:AJ36"/>
    <mergeCell ref="A33:C33"/>
    <mergeCell ref="D33:E33"/>
    <mergeCell ref="F33:Q33"/>
    <mergeCell ref="R33:Y33"/>
    <mergeCell ref="Z33:AJ33"/>
    <mergeCell ref="A34:C34"/>
    <mergeCell ref="D34:E34"/>
    <mergeCell ref="F34:Q34"/>
    <mergeCell ref="R34:Y34"/>
    <mergeCell ref="Z34:AJ34"/>
    <mergeCell ref="A31:C31"/>
    <mergeCell ref="D31:E31"/>
    <mergeCell ref="F31:Q31"/>
    <mergeCell ref="R31:Y31"/>
    <mergeCell ref="Z31:AJ31"/>
    <mergeCell ref="A32:C32"/>
    <mergeCell ref="D32:E32"/>
    <mergeCell ref="F32:Q32"/>
    <mergeCell ref="R32:Y32"/>
    <mergeCell ref="Z32:AJ32"/>
    <mergeCell ref="A29:C29"/>
    <mergeCell ref="D29:E29"/>
    <mergeCell ref="F29:Q29"/>
    <mergeCell ref="R29:Y29"/>
    <mergeCell ref="Z29:AJ29"/>
    <mergeCell ref="A30:C30"/>
    <mergeCell ref="D30:E30"/>
    <mergeCell ref="F30:Q30"/>
    <mergeCell ref="R30:Y30"/>
    <mergeCell ref="Z30:AJ30"/>
    <mergeCell ref="A27:C27"/>
    <mergeCell ref="D27:E27"/>
    <mergeCell ref="F27:Q27"/>
    <mergeCell ref="R27:Y27"/>
    <mergeCell ref="Z27:AJ27"/>
    <mergeCell ref="A28:C28"/>
    <mergeCell ref="D28:E28"/>
    <mergeCell ref="F28:Q28"/>
    <mergeCell ref="R28:Y28"/>
    <mergeCell ref="Z28:AJ28"/>
    <mergeCell ref="A25:C25"/>
    <mergeCell ref="D25:E25"/>
    <mergeCell ref="F25:Q25"/>
    <mergeCell ref="R25:Y25"/>
    <mergeCell ref="Z25:AJ25"/>
    <mergeCell ref="A26:C26"/>
    <mergeCell ref="D26:E26"/>
    <mergeCell ref="F26:Q26"/>
    <mergeCell ref="R26:Y26"/>
    <mergeCell ref="Z26:AJ26"/>
    <mergeCell ref="R14:Y14"/>
    <mergeCell ref="A17:C17"/>
    <mergeCell ref="D17:E17"/>
    <mergeCell ref="F17:Q17"/>
    <mergeCell ref="R17:Y17"/>
    <mergeCell ref="Z17:AJ17"/>
    <mergeCell ref="A24:C24"/>
    <mergeCell ref="D24:E24"/>
    <mergeCell ref="F24:Q24"/>
    <mergeCell ref="R24:Y24"/>
    <mergeCell ref="Z24:AJ24"/>
    <mergeCell ref="A18:C18"/>
    <mergeCell ref="D18:E18"/>
    <mergeCell ref="F18:Q18"/>
    <mergeCell ref="R18:Y18"/>
    <mergeCell ref="Z18:AJ18"/>
    <mergeCell ref="A19:C19"/>
    <mergeCell ref="D19:E19"/>
    <mergeCell ref="F19:Q19"/>
    <mergeCell ref="R19:Y19"/>
    <mergeCell ref="Z19:AJ19"/>
    <mergeCell ref="A20:C20"/>
    <mergeCell ref="D20:E20"/>
    <mergeCell ref="F20:Q20"/>
    <mergeCell ref="A23:C23"/>
    <mergeCell ref="D23:E23"/>
    <mergeCell ref="F23:Q23"/>
    <mergeCell ref="R23:Y23"/>
    <mergeCell ref="Z23:AJ23"/>
    <mergeCell ref="A16:C16"/>
    <mergeCell ref="D16:E16"/>
    <mergeCell ref="F16:Q16"/>
    <mergeCell ref="R16:Y16"/>
    <mergeCell ref="Z16:AJ16"/>
    <mergeCell ref="A22:C22"/>
    <mergeCell ref="D22:E22"/>
    <mergeCell ref="F22:Q22"/>
    <mergeCell ref="R22:Y22"/>
    <mergeCell ref="Z22:AJ22"/>
    <mergeCell ref="R20:Y20"/>
    <mergeCell ref="Z20:AJ20"/>
    <mergeCell ref="A21:C21"/>
    <mergeCell ref="D21:E21"/>
    <mergeCell ref="F21:Q21"/>
    <mergeCell ref="R21:Y21"/>
    <mergeCell ref="Z21:AJ21"/>
    <mergeCell ref="Z14:AJ14"/>
    <mergeCell ref="A15:C15"/>
    <mergeCell ref="D15:E15"/>
    <mergeCell ref="F15:Q15"/>
    <mergeCell ref="R15:Y15"/>
    <mergeCell ref="Z15:AJ15"/>
    <mergeCell ref="A11:C11"/>
    <mergeCell ref="D11:E11"/>
    <mergeCell ref="F11:Q11"/>
    <mergeCell ref="R11:Y11"/>
    <mergeCell ref="Z11:AJ11"/>
    <mergeCell ref="A12:C12"/>
    <mergeCell ref="D12:E12"/>
    <mergeCell ref="F12:Q12"/>
    <mergeCell ref="R12:Y12"/>
    <mergeCell ref="Z12:AJ12"/>
    <mergeCell ref="A13:C13"/>
    <mergeCell ref="D13:E13"/>
    <mergeCell ref="F13:Q13"/>
    <mergeCell ref="R13:Y13"/>
    <mergeCell ref="Z13:AJ13"/>
    <mergeCell ref="A14:C14"/>
    <mergeCell ref="D14:E14"/>
    <mergeCell ref="F14:Q14"/>
    <mergeCell ref="A9:C9"/>
    <mergeCell ref="D9:E9"/>
    <mergeCell ref="F9:Q9"/>
    <mergeCell ref="R9:Y9"/>
    <mergeCell ref="Z9:AJ9"/>
    <mergeCell ref="A10:C10"/>
    <mergeCell ref="D10:E10"/>
    <mergeCell ref="F10:Q10"/>
    <mergeCell ref="R10:Y10"/>
    <mergeCell ref="Z10:AJ10"/>
    <mergeCell ref="AA4:AE4"/>
    <mergeCell ref="AF4:AJ4"/>
    <mergeCell ref="AA5:AE5"/>
    <mergeCell ref="AF5:AJ5"/>
    <mergeCell ref="A6:AJ7"/>
    <mergeCell ref="A8:C8"/>
    <mergeCell ref="F8:Q8"/>
    <mergeCell ref="R8:Y8"/>
    <mergeCell ref="Z8:AJ8"/>
    <mergeCell ref="A1:E5"/>
    <mergeCell ref="F1:Z2"/>
    <mergeCell ref="AA1:AE1"/>
    <mergeCell ref="AF1:AJ1"/>
    <mergeCell ref="AA2:AE2"/>
    <mergeCell ref="AF2:AJ2"/>
    <mergeCell ref="F3:Z3"/>
    <mergeCell ref="AA3:AE3"/>
    <mergeCell ref="AF3:AJ3"/>
    <mergeCell ref="F4:Z5"/>
  </mergeCells>
  <pageMargins left="0.70866141732283472" right="0.70866141732283472" top="0.74803149606299213" bottom="0.74803149606299213" header="0.31496062992125984" footer="0.31496062992125984"/>
  <pageSetup scale="90" orientation="portrait" r:id="rId1"/>
  <headerFooter>
    <oddFooter>&amp;LImpreso el día &amp;D a las &amp;T&amp;CPágina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Hoja1</vt:lpstr>
      <vt:lpstr>ListaInterfaz</vt:lpstr>
      <vt:lpstr>Resumen de ListaInterfaz</vt:lpstr>
      <vt:lpstr>Requisición_00_CCTALK</vt:lpstr>
      <vt:lpstr>ListaInterfaz!Área_de_impresión</vt:lpstr>
      <vt:lpstr>Requisición_00_CCTALK!Área_de_impresión</vt:lpstr>
      <vt:lpstr>ListaDePartes</vt:lpstr>
      <vt:lpstr>ListaInterfaz!Títulos_a_imprimir</vt:lpstr>
      <vt:lpstr>Requisición_00_CCTALK!Títulos_a_imprimir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PRUEBA</dc:creator>
  <cp:lastModifiedBy>PRUEBA</cp:lastModifiedBy>
  <cp:lastPrinted>2019-07-31T22:20:14Z</cp:lastPrinted>
  <dcterms:created xsi:type="dcterms:W3CDTF">2019-05-17T17:27:51Z</dcterms:created>
  <dcterms:modified xsi:type="dcterms:W3CDTF">2019-08-20T17:21:28Z</dcterms:modified>
</cp:coreProperties>
</file>