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H11" i="1" l="1"/>
  <c r="S9" i="1"/>
  <c r="N14" i="1" s="1"/>
  <c r="P14" i="1" s="1"/>
  <c r="V9" i="1"/>
  <c r="V5" i="1"/>
  <c r="U13" i="1"/>
  <c r="U14" i="1"/>
  <c r="U15" i="1"/>
  <c r="U16" i="1"/>
  <c r="U17" i="1"/>
  <c r="U18" i="1"/>
  <c r="U19" i="1"/>
  <c r="U12" i="1"/>
  <c r="L20" i="1"/>
  <c r="K9" i="1"/>
  <c r="S7" i="1"/>
  <c r="L7" i="1"/>
  <c r="M7" i="1"/>
  <c r="N7" i="1"/>
  <c r="O7" i="1"/>
  <c r="P7" i="1"/>
  <c r="Q7" i="1"/>
  <c r="R7" i="1"/>
  <c r="K7" i="1"/>
  <c r="L19" i="1"/>
  <c r="L18" i="1"/>
  <c r="K16" i="1"/>
  <c r="J19" i="1"/>
  <c r="J16" i="1"/>
  <c r="L17" i="1"/>
  <c r="L16" i="1"/>
  <c r="L15" i="1"/>
  <c r="L14" i="1"/>
  <c r="L13" i="1"/>
  <c r="L12" i="1"/>
  <c r="K14" i="1"/>
  <c r="K13" i="1"/>
  <c r="K12" i="1"/>
  <c r="K18" i="1"/>
  <c r="K17" i="1"/>
  <c r="K15" i="1"/>
  <c r="J18" i="1"/>
  <c r="J17" i="1"/>
  <c r="J15" i="1"/>
  <c r="J14" i="1"/>
  <c r="J13" i="1"/>
  <c r="J12" i="1"/>
  <c r="M12" i="1" l="1"/>
  <c r="O12" i="1" s="1"/>
  <c r="M13" i="1"/>
  <c r="O13" i="1" s="1"/>
  <c r="N18" i="1"/>
  <c r="P18" i="1" s="1"/>
  <c r="M16" i="1"/>
  <c r="O16" i="1" s="1"/>
  <c r="N17" i="1"/>
  <c r="P17" i="1" s="1"/>
  <c r="N13" i="1"/>
  <c r="P13" i="1" s="1"/>
  <c r="M19" i="1"/>
  <c r="O19" i="1" s="1"/>
  <c r="M15" i="1"/>
  <c r="O15" i="1" s="1"/>
  <c r="N12" i="1"/>
  <c r="P12" i="1" s="1"/>
  <c r="Q12" i="1" s="1"/>
  <c r="N16" i="1"/>
  <c r="P16" i="1" s="1"/>
  <c r="M18" i="1"/>
  <c r="O18" i="1" s="1"/>
  <c r="Q18" i="1" s="1"/>
  <c r="M14" i="1"/>
  <c r="O14" i="1" s="1"/>
  <c r="Q14" i="1" s="1"/>
  <c r="N19" i="1"/>
  <c r="P19" i="1" s="1"/>
  <c r="N15" i="1"/>
  <c r="P15" i="1" s="1"/>
  <c r="M17" i="1"/>
  <c r="O17" i="1" s="1"/>
  <c r="R12" i="1" l="1"/>
  <c r="S12" i="1" s="1"/>
  <c r="T12" i="1" s="1"/>
  <c r="V12" i="1"/>
  <c r="Q13" i="1"/>
  <c r="R14" i="1"/>
  <c r="S14" i="1" s="1"/>
  <c r="T14" i="1" s="1"/>
  <c r="V14" i="1"/>
  <c r="Q15" i="1"/>
  <c r="Q16" i="1"/>
  <c r="Q17" i="1"/>
  <c r="R18" i="1"/>
  <c r="S18" i="1" s="1"/>
  <c r="T18" i="1" s="1"/>
  <c r="V18" i="1"/>
  <c r="Q19" i="1"/>
  <c r="V13" i="1" l="1"/>
  <c r="R13" i="1"/>
  <c r="S13" i="1" s="1"/>
  <c r="T13" i="1" s="1"/>
  <c r="V17" i="1"/>
  <c r="R17" i="1"/>
  <c r="S17" i="1" s="1"/>
  <c r="T17" i="1" s="1"/>
  <c r="Q20" i="1"/>
  <c r="V19" i="1"/>
  <c r="R19" i="1"/>
  <c r="S19" i="1" s="1"/>
  <c r="T19" i="1" s="1"/>
  <c r="R16" i="1"/>
  <c r="S16" i="1" s="1"/>
  <c r="T16" i="1" s="1"/>
  <c r="V16" i="1"/>
  <c r="R15" i="1"/>
  <c r="S15" i="1" s="1"/>
  <c r="T15" i="1" s="1"/>
  <c r="V15" i="1"/>
  <c r="V20" i="1" l="1"/>
  <c r="T20" i="1"/>
  <c r="K22" i="1" s="1"/>
  <c r="H10" i="1" l="1"/>
  <c r="C7" i="1" l="1"/>
  <c r="D7" i="1"/>
  <c r="E7" i="1"/>
  <c r="F7" i="1"/>
  <c r="G7" i="1"/>
  <c r="H7" i="1"/>
  <c r="B7" i="1"/>
  <c r="H12" i="1"/>
  <c r="H9" i="1"/>
</calcChain>
</file>

<file path=xl/sharedStrings.xml><?xml version="1.0" encoding="utf-8"?>
<sst xmlns="http://schemas.openxmlformats.org/spreadsheetml/2006/main" count="42" uniqueCount="35">
  <si>
    <t>Варіант</t>
  </si>
  <si>
    <t>Завдання</t>
  </si>
  <si>
    <t>xi</t>
  </si>
  <si>
    <t>ni</t>
  </si>
  <si>
    <t>Обєм вибірки</t>
  </si>
  <si>
    <t>Мода</t>
  </si>
  <si>
    <t>Вибіркове середнє</t>
  </si>
  <si>
    <t>Розмах вибірки</t>
  </si>
  <si>
    <t>xi*ni</t>
  </si>
  <si>
    <t>В-дь:</t>
  </si>
  <si>
    <t>1-Б</t>
  </si>
  <si>
    <t>3-Г</t>
  </si>
  <si>
    <t>4-А</t>
  </si>
  <si>
    <t>2-Д</t>
  </si>
  <si>
    <t>xi+1</t>
  </si>
  <si>
    <t>zi</t>
  </si>
  <si>
    <t>zi+1</t>
  </si>
  <si>
    <t>xв</t>
  </si>
  <si>
    <t>exp(zi)</t>
  </si>
  <si>
    <t>exp(zi+1)</t>
  </si>
  <si>
    <t>ni'</t>
  </si>
  <si>
    <t>n</t>
  </si>
  <si>
    <t>ni-ni'</t>
  </si>
  <si>
    <t>(ni-ni')^2</t>
  </si>
  <si>
    <t>(ni-ni')^2/ni'</t>
  </si>
  <si>
    <t>ni^2</t>
  </si>
  <si>
    <t>ni^2/ni'</t>
  </si>
  <si>
    <t>∑</t>
  </si>
  <si>
    <t>k</t>
  </si>
  <si>
    <t>l</t>
  </si>
  <si>
    <t>s</t>
  </si>
  <si>
    <t>X2кр</t>
  </si>
  <si>
    <t>X2сп</t>
  </si>
  <si>
    <t>Оскільки</t>
  </si>
  <si>
    <t xml:space="preserve">висунута гіпотеза H0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</si>
</sst>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сщт"/>
      <charset val="204"/>
    </font>
    <font>
      <sz val="10"/>
      <color theme="1"/>
      <name val="Consolas"/>
      <family val="3"/>
      <charset val="204"/>
    </font>
    <font>
      <sz val="11"/>
      <color theme="1"/>
      <name val="Consolas"/>
      <family val="3"/>
      <charset val="204"/>
    </font>
    <font>
      <sz val="9"/>
      <color theme="1"/>
      <name val="Consolas"/>
      <family val="3"/>
      <charset val="204"/>
    </font>
    <font>
      <sz val="10"/>
      <color rgb="FFFF0000"/>
      <name val="Consolas"/>
      <family val="3"/>
      <charset val="204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0" fontId="3" fillId="6" borderId="0" xfId="0" applyFont="1" applyFill="1" applyBorder="1"/>
    <xf numFmtId="0" fontId="4" fillId="0" borderId="0" xfId="0" applyFont="1"/>
    <xf numFmtId="0" fontId="5" fillId="0" borderId="0" xfId="0" applyFont="1"/>
    <xf numFmtId="0" fontId="3" fillId="5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/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0" fontId="3" fillId="7" borderId="0" xfId="0" applyFont="1" applyFill="1" applyBorder="1"/>
    <xf numFmtId="0" fontId="3" fillId="5" borderId="0" xfId="0" applyFont="1" applyFill="1"/>
    <xf numFmtId="0" fontId="3" fillId="7" borderId="0" xfId="0" applyFont="1" applyFill="1"/>
    <xf numFmtId="0" fontId="3" fillId="6" borderId="0" xfId="0" applyFont="1" applyFill="1" applyBorder="1" applyAlignment="1">
      <alignment horizontal="right" vertical="center" wrapText="1"/>
    </xf>
    <xf numFmtId="0" fontId="3" fillId="9" borderId="0" xfId="0" applyFont="1" applyFill="1" applyAlignment="1">
      <alignment horizontal="right"/>
    </xf>
    <xf numFmtId="0" fontId="3" fillId="6" borderId="0" xfId="0" applyFont="1" applyFill="1" applyBorder="1" applyAlignment="1">
      <alignment horizontal="right"/>
    </xf>
    <xf numFmtId="0" fontId="3" fillId="8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 applyBorder="1" applyAlignment="1">
      <alignment horizontal="right"/>
    </xf>
    <xf numFmtId="0" fontId="3" fillId="3" borderId="0" xfId="0" applyFont="1" applyFill="1"/>
    <xf numFmtId="0" fontId="6" fillId="2" borderId="0" xfId="0" applyFont="1" applyFill="1" applyAlignment="1">
      <alignment horizontal="right"/>
    </xf>
    <xf numFmtId="2" fontId="3" fillId="2" borderId="0" xfId="0" applyNumberFormat="1" applyFont="1" applyFill="1" applyBorder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3" borderId="0" xfId="0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/>
    <xf numFmtId="0" fontId="3" fillId="3" borderId="0" xfId="0" applyFont="1" applyFill="1" applyBorder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G8" workbookViewId="0">
      <selection activeCell="N21" sqref="N21"/>
    </sheetView>
  </sheetViews>
  <sheetFormatPr defaultRowHeight="15"/>
  <cols>
    <col min="10" max="14" width="9.28515625" bestFit="1" customWidth="1"/>
    <col min="15" max="15" width="9.28515625" customWidth="1"/>
    <col min="16" max="16" width="11.28515625" customWidth="1"/>
    <col min="17" max="17" width="8.5703125" customWidth="1"/>
    <col min="18" max="18" width="8.140625" customWidth="1"/>
    <col min="19" max="19" width="11" customWidth="1"/>
    <col min="20" max="20" width="14.7109375" customWidth="1"/>
    <col min="21" max="21" width="10.140625" bestFit="1" customWidth="1"/>
    <col min="22" max="22" width="10.5703125" customWidth="1"/>
  </cols>
  <sheetData>
    <row r="1" spans="1:26">
      <c r="A1" s="2" t="s">
        <v>0</v>
      </c>
      <c r="B1" s="2">
        <v>5</v>
      </c>
      <c r="C1" s="2"/>
      <c r="D1" s="2"/>
      <c r="E1" s="2"/>
      <c r="F1" s="2"/>
      <c r="G1" s="2"/>
      <c r="H1" s="2"/>
      <c r="I1" s="2"/>
      <c r="J1" s="5"/>
      <c r="K1" s="5"/>
      <c r="L1" s="5"/>
      <c r="M1" s="5"/>
      <c r="N1" s="5"/>
      <c r="O1" s="2"/>
      <c r="P1" s="2"/>
      <c r="Q1" s="2"/>
      <c r="R1" s="2"/>
      <c r="S1" s="2"/>
      <c r="T1" s="2"/>
      <c r="U1" s="2"/>
      <c r="V1" s="2"/>
      <c r="W1" s="2"/>
      <c r="X1" s="8"/>
      <c r="Y1" s="8"/>
      <c r="Z1" s="8"/>
    </row>
    <row r="2" spans="1:26">
      <c r="A2" s="2"/>
      <c r="B2" s="2"/>
      <c r="C2" s="2"/>
      <c r="D2" s="2"/>
      <c r="E2" s="2"/>
      <c r="F2" s="2"/>
      <c r="G2" s="2"/>
      <c r="H2" s="2"/>
      <c r="I2" s="2"/>
      <c r="J2" s="5"/>
      <c r="K2" s="5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8"/>
      <c r="Y2" s="8"/>
      <c r="Z2" s="8"/>
    </row>
    <row r="3" spans="1:26">
      <c r="A3" s="9" t="s">
        <v>1</v>
      </c>
      <c r="B3" s="9">
        <v>1</v>
      </c>
      <c r="C3" s="9"/>
      <c r="D3" s="9"/>
      <c r="E3" s="9"/>
      <c r="F3" s="9"/>
      <c r="G3" s="9"/>
      <c r="H3" s="9"/>
      <c r="I3" s="3"/>
      <c r="J3" s="9" t="s">
        <v>1</v>
      </c>
      <c r="K3" s="9">
        <v>2</v>
      </c>
      <c r="L3" s="9"/>
      <c r="M3" s="9"/>
      <c r="N3" s="9"/>
      <c r="O3" s="9"/>
      <c r="P3" s="9"/>
      <c r="Q3" s="9"/>
      <c r="R3" s="9"/>
      <c r="S3" s="9"/>
      <c r="T3" s="16"/>
      <c r="U3" s="16"/>
      <c r="V3" s="16"/>
      <c r="W3" s="2"/>
      <c r="X3" s="8"/>
      <c r="Y3" s="8"/>
      <c r="Z3" s="8"/>
    </row>
    <row r="4" spans="1:26">
      <c r="A4" s="15"/>
      <c r="B4" s="15"/>
      <c r="C4" s="15"/>
      <c r="D4" s="15"/>
      <c r="E4" s="15"/>
      <c r="F4" s="15"/>
      <c r="G4" s="15"/>
      <c r="H4" s="15"/>
      <c r="I4" s="5"/>
      <c r="J4" s="15"/>
      <c r="K4" s="15"/>
      <c r="L4" s="15"/>
      <c r="M4" s="15"/>
      <c r="N4" s="15"/>
      <c r="O4" s="15"/>
      <c r="P4" s="15"/>
      <c r="Q4" s="15"/>
      <c r="R4" s="15"/>
      <c r="S4" s="15"/>
      <c r="T4" s="17"/>
      <c r="U4" s="17"/>
      <c r="V4" s="17"/>
      <c r="W4" s="2"/>
      <c r="X4" s="8"/>
      <c r="Y4" s="8"/>
      <c r="Z4" s="8"/>
    </row>
    <row r="5" spans="1:26">
      <c r="A5" s="4" t="s">
        <v>2</v>
      </c>
      <c r="B5" s="6">
        <v>10</v>
      </c>
      <c r="C5" s="6">
        <v>14</v>
      </c>
      <c r="D5" s="6">
        <v>18</v>
      </c>
      <c r="E5" s="6">
        <v>22</v>
      </c>
      <c r="F5" s="6">
        <v>26</v>
      </c>
      <c r="G5" s="6">
        <v>30</v>
      </c>
      <c r="H5" s="6">
        <v>34</v>
      </c>
      <c r="I5" s="5"/>
      <c r="J5" s="10" t="s">
        <v>2</v>
      </c>
      <c r="K5" s="18">
        <v>0</v>
      </c>
      <c r="L5" s="18">
        <v>1</v>
      </c>
      <c r="M5" s="18">
        <v>2</v>
      </c>
      <c r="N5" s="18">
        <v>3</v>
      </c>
      <c r="O5" s="18">
        <v>4</v>
      </c>
      <c r="P5" s="18">
        <v>5</v>
      </c>
      <c r="Q5" s="18">
        <v>6</v>
      </c>
      <c r="R5" s="18">
        <v>7</v>
      </c>
      <c r="S5" s="18">
        <v>8</v>
      </c>
      <c r="T5" s="17"/>
      <c r="U5" s="19" t="s">
        <v>29</v>
      </c>
      <c r="V5" s="19">
        <f>COLUMNS(K5:S5)</f>
        <v>9</v>
      </c>
      <c r="W5" s="2"/>
      <c r="X5" s="8"/>
      <c r="Y5" s="8"/>
      <c r="Z5" s="8"/>
    </row>
    <row r="6" spans="1:26">
      <c r="A6" s="4" t="s">
        <v>3</v>
      </c>
      <c r="B6" s="6">
        <v>8</v>
      </c>
      <c r="C6" s="6">
        <v>15</v>
      </c>
      <c r="D6" s="6">
        <v>7</v>
      </c>
      <c r="E6" s="6">
        <v>9</v>
      </c>
      <c r="F6" s="6">
        <v>10</v>
      </c>
      <c r="G6" s="6">
        <v>5</v>
      </c>
      <c r="H6" s="6">
        <v>6</v>
      </c>
      <c r="I6" s="5"/>
      <c r="J6" s="10" t="s">
        <v>3</v>
      </c>
      <c r="K6" s="18">
        <v>256</v>
      </c>
      <c r="L6" s="18">
        <v>194</v>
      </c>
      <c r="M6" s="18">
        <v>125</v>
      </c>
      <c r="N6" s="18">
        <v>12</v>
      </c>
      <c r="O6" s="18">
        <v>5</v>
      </c>
      <c r="P6" s="18">
        <v>4</v>
      </c>
      <c r="Q6" s="18">
        <v>3</v>
      </c>
      <c r="R6" s="18">
        <v>1</v>
      </c>
      <c r="S6" s="18">
        <v>0</v>
      </c>
      <c r="T6" s="17"/>
      <c r="U6" s="17"/>
      <c r="V6" s="17"/>
      <c r="W6" s="2"/>
      <c r="X6" s="8"/>
      <c r="Y6" s="8"/>
      <c r="Z6" s="8"/>
    </row>
    <row r="7" spans="1:26">
      <c r="A7" s="4" t="s">
        <v>8</v>
      </c>
      <c r="B7" s="6">
        <f t="shared" ref="B7:H7" si="0">B5*B6</f>
        <v>80</v>
      </c>
      <c r="C7" s="6">
        <f t="shared" si="0"/>
        <v>210</v>
      </c>
      <c r="D7" s="6">
        <f t="shared" si="0"/>
        <v>126</v>
      </c>
      <c r="E7" s="6">
        <f t="shared" si="0"/>
        <v>198</v>
      </c>
      <c r="F7" s="6">
        <f t="shared" si="0"/>
        <v>260</v>
      </c>
      <c r="G7" s="6">
        <f t="shared" si="0"/>
        <v>150</v>
      </c>
      <c r="H7" s="6">
        <f t="shared" si="0"/>
        <v>204</v>
      </c>
      <c r="I7" s="5"/>
      <c r="J7" s="10" t="s">
        <v>8</v>
      </c>
      <c r="K7" s="20">
        <f>K5*K6</f>
        <v>0</v>
      </c>
      <c r="L7" s="20">
        <f t="shared" ref="L7:R7" si="1">L5*L6</f>
        <v>194</v>
      </c>
      <c r="M7" s="20">
        <f t="shared" si="1"/>
        <v>250</v>
      </c>
      <c r="N7" s="20">
        <f t="shared" si="1"/>
        <v>36</v>
      </c>
      <c r="O7" s="20">
        <f t="shared" si="1"/>
        <v>20</v>
      </c>
      <c r="P7" s="20">
        <f t="shared" si="1"/>
        <v>20</v>
      </c>
      <c r="Q7" s="20">
        <f t="shared" si="1"/>
        <v>18</v>
      </c>
      <c r="R7" s="20">
        <f t="shared" si="1"/>
        <v>7</v>
      </c>
      <c r="S7" s="20">
        <f>S5*S6</f>
        <v>0</v>
      </c>
      <c r="T7" s="17"/>
      <c r="U7" s="21" t="s">
        <v>30</v>
      </c>
      <c r="V7" s="21">
        <v>1</v>
      </c>
      <c r="W7" s="2"/>
      <c r="X7" s="8"/>
      <c r="Y7" s="8"/>
      <c r="Z7" s="8"/>
    </row>
    <row r="8" spans="1:26">
      <c r="A8" s="15"/>
      <c r="B8" s="15"/>
      <c r="C8" s="15"/>
      <c r="D8" s="15"/>
      <c r="E8" s="15"/>
      <c r="F8" s="15"/>
      <c r="G8" s="15"/>
      <c r="H8" s="15"/>
      <c r="I8" s="5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"/>
      <c r="X8" s="8"/>
      <c r="Y8" s="8"/>
      <c r="Z8" s="8"/>
    </row>
    <row r="9" spans="1:26">
      <c r="A9" s="10" t="s">
        <v>9</v>
      </c>
      <c r="B9" s="11" t="s">
        <v>10</v>
      </c>
      <c r="C9" s="15"/>
      <c r="D9" s="15"/>
      <c r="E9" s="15"/>
      <c r="F9" s="38" t="s">
        <v>4</v>
      </c>
      <c r="G9" s="38"/>
      <c r="H9" s="12">
        <f>SUM(B6:H6)</f>
        <v>60</v>
      </c>
      <c r="I9" s="5"/>
      <c r="J9" s="11" t="s">
        <v>21</v>
      </c>
      <c r="K9" s="22">
        <f>SUM(K6:S6)</f>
        <v>600</v>
      </c>
      <c r="L9" s="17"/>
      <c r="M9" s="17"/>
      <c r="N9" s="17"/>
      <c r="O9" s="17"/>
      <c r="P9" s="17"/>
      <c r="Q9" s="17"/>
      <c r="R9" s="23" t="s">
        <v>17</v>
      </c>
      <c r="S9" s="24">
        <f>SUM(K7:S7)/K9</f>
        <v>0.90833333333333333</v>
      </c>
      <c r="T9" s="17"/>
      <c r="U9" s="25" t="s">
        <v>28</v>
      </c>
      <c r="V9" s="25">
        <f>V5-V7-1</f>
        <v>7</v>
      </c>
      <c r="W9" s="2"/>
      <c r="X9" s="8"/>
      <c r="Y9" s="8"/>
      <c r="Z9" s="8"/>
    </row>
    <row r="10" spans="1:26">
      <c r="A10" s="4"/>
      <c r="B10" s="11" t="s">
        <v>13</v>
      </c>
      <c r="C10" s="15"/>
      <c r="D10" s="15"/>
      <c r="E10" s="15"/>
      <c r="F10" s="38" t="s">
        <v>5</v>
      </c>
      <c r="G10" s="38"/>
      <c r="H10" s="13">
        <f>(B5+C5)/2+(C6-B6)/(2*C6-B6-D6)*(C5-B5)</f>
        <v>13.866666666666667</v>
      </c>
      <c r="I10" s="5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2"/>
      <c r="X10" s="8"/>
      <c r="Y10" s="8"/>
      <c r="Z10" s="8"/>
    </row>
    <row r="11" spans="1:26">
      <c r="A11" s="4"/>
      <c r="B11" s="11" t="s">
        <v>11</v>
      </c>
      <c r="C11" s="15"/>
      <c r="D11" s="15"/>
      <c r="E11" s="15"/>
      <c r="F11" s="38" t="s">
        <v>6</v>
      </c>
      <c r="G11" s="38"/>
      <c r="H11" s="14">
        <f>SUM(B7:H7)/H9</f>
        <v>20.466666666666665</v>
      </c>
      <c r="I11" s="5"/>
      <c r="J11" s="26" t="s">
        <v>2</v>
      </c>
      <c r="K11" s="26" t="s">
        <v>14</v>
      </c>
      <c r="L11" s="26" t="s">
        <v>3</v>
      </c>
      <c r="M11" s="26" t="s">
        <v>15</v>
      </c>
      <c r="N11" s="26" t="s">
        <v>16</v>
      </c>
      <c r="O11" s="27" t="s">
        <v>18</v>
      </c>
      <c r="P11" s="27" t="s">
        <v>19</v>
      </c>
      <c r="Q11" s="27" t="s">
        <v>20</v>
      </c>
      <c r="R11" s="27" t="s">
        <v>22</v>
      </c>
      <c r="S11" s="27" t="s">
        <v>23</v>
      </c>
      <c r="T11" s="27" t="s">
        <v>24</v>
      </c>
      <c r="U11" s="27" t="s">
        <v>25</v>
      </c>
      <c r="V11" s="27" t="s">
        <v>26</v>
      </c>
      <c r="W11" s="2"/>
      <c r="X11" s="8"/>
      <c r="Y11" s="8"/>
      <c r="Z11" s="8"/>
    </row>
    <row r="12" spans="1:26">
      <c r="A12" s="4"/>
      <c r="B12" s="11" t="s">
        <v>12</v>
      </c>
      <c r="C12" s="15"/>
      <c r="D12" s="15"/>
      <c r="E12" s="15"/>
      <c r="F12" s="38" t="s">
        <v>7</v>
      </c>
      <c r="G12" s="38"/>
      <c r="H12" s="12">
        <f>MAX(B5:H5)-MIN(B5:H5)</f>
        <v>24</v>
      </c>
      <c r="I12" s="5"/>
      <c r="J12" s="28">
        <f>K$5</f>
        <v>0</v>
      </c>
      <c r="K12" s="28">
        <f>L$5</f>
        <v>1</v>
      </c>
      <c r="L12" s="26">
        <f>K6</f>
        <v>256</v>
      </c>
      <c r="M12" s="28">
        <f t="shared" ref="M12:N19" si="2">-J12/$S$9</f>
        <v>0</v>
      </c>
      <c r="N12" s="28">
        <f t="shared" si="2"/>
        <v>-1.1009174311926606</v>
      </c>
      <c r="O12" s="29">
        <f>EXP(M12)</f>
        <v>1</v>
      </c>
      <c r="P12" s="29">
        <f>EXP(N12)</f>
        <v>0.33256583742539619</v>
      </c>
      <c r="Q12" s="27">
        <f t="shared" ref="Q12:Q19" si="3">$K$9*(O12-P12)</f>
        <v>400.46049754476229</v>
      </c>
      <c r="R12" s="29">
        <f>L12-Q12</f>
        <v>-144.46049754476229</v>
      </c>
      <c r="S12" s="29">
        <f>POWER(R12,2)</f>
        <v>20868.835350880272</v>
      </c>
      <c r="T12" s="27">
        <f>S12/Q12</f>
        <v>52.112094648105995</v>
      </c>
      <c r="U12" s="29">
        <f>POWER(L12,2)</f>
        <v>65536</v>
      </c>
      <c r="V12" s="27">
        <f>U12/Q12</f>
        <v>163.6515971033437</v>
      </c>
      <c r="W12" s="2"/>
      <c r="X12" s="8"/>
      <c r="Y12" s="8"/>
      <c r="Z12" s="8"/>
    </row>
    <row r="13" spans="1:26">
      <c r="A13" s="15"/>
      <c r="B13" s="15"/>
      <c r="C13" s="15"/>
      <c r="D13" s="15"/>
      <c r="E13" s="15"/>
      <c r="F13" s="15"/>
      <c r="G13" s="15"/>
      <c r="H13" s="15"/>
      <c r="I13" s="5"/>
      <c r="J13" s="28">
        <f>L$5</f>
        <v>1</v>
      </c>
      <c r="K13" s="28">
        <f>M$5</f>
        <v>2</v>
      </c>
      <c r="L13" s="26">
        <f>L$6</f>
        <v>194</v>
      </c>
      <c r="M13" s="28">
        <f t="shared" si="2"/>
        <v>-1.1009174311926606</v>
      </c>
      <c r="N13" s="28">
        <f t="shared" si="2"/>
        <v>-2.2018348623853212</v>
      </c>
      <c r="O13" s="29">
        <f t="shared" ref="O13:O19" si="4">EXP(M13)</f>
        <v>0.33256583742539619</v>
      </c>
      <c r="P13" s="29">
        <f t="shared" ref="P13:P19" si="5">EXP(N13)</f>
        <v>0.11060003622245504</v>
      </c>
      <c r="Q13" s="27">
        <f t="shared" si="3"/>
        <v>133.17948072176469</v>
      </c>
      <c r="R13" s="29">
        <f t="shared" ref="R13:R19" si="6">L13-Q13</f>
        <v>60.820519278235309</v>
      </c>
      <c r="S13" s="29">
        <f t="shared" ref="S13:S19" si="7">POWER(R13,2)</f>
        <v>3699.1355652741931</v>
      </c>
      <c r="T13" s="27">
        <f t="shared" ref="T13:T19" si="8">S13/Q13</f>
        <v>27.775566815749468</v>
      </c>
      <c r="U13" s="29">
        <f t="shared" ref="U13:U19" si="9">POWER(L13,2)</f>
        <v>37636</v>
      </c>
      <c r="V13" s="27">
        <f t="shared" ref="V13:V19" si="10">U13/Q13</f>
        <v>282.59608609398475</v>
      </c>
      <c r="W13" s="2"/>
      <c r="X13" s="8"/>
      <c r="Y13" s="8"/>
      <c r="Z13" s="8"/>
    </row>
    <row r="14" spans="1:26">
      <c r="A14" s="5"/>
      <c r="B14" s="5"/>
      <c r="C14" s="5"/>
      <c r="D14" s="2"/>
      <c r="E14" s="2"/>
      <c r="F14" s="2"/>
      <c r="G14" s="5"/>
      <c r="H14" s="5"/>
      <c r="I14" s="5"/>
      <c r="J14" s="28">
        <f>M$5</f>
        <v>2</v>
      </c>
      <c r="K14" s="29">
        <f>N$5</f>
        <v>3</v>
      </c>
      <c r="L14" s="26">
        <f>M$6</f>
        <v>125</v>
      </c>
      <c r="M14" s="28">
        <f t="shared" si="2"/>
        <v>-2.2018348623853212</v>
      </c>
      <c r="N14" s="28">
        <f t="shared" si="2"/>
        <v>-3.3027522935779818</v>
      </c>
      <c r="O14" s="29">
        <f t="shared" si="4"/>
        <v>0.11060003622245504</v>
      </c>
      <c r="P14" s="29">
        <f t="shared" si="5"/>
        <v>3.6781793665599909E-2</v>
      </c>
      <c r="Q14" s="27">
        <f t="shared" si="3"/>
        <v>44.290945534113071</v>
      </c>
      <c r="R14" s="29">
        <f t="shared" si="6"/>
        <v>80.709054465886936</v>
      </c>
      <c r="S14" s="29">
        <f t="shared" si="7"/>
        <v>6513.951472777504</v>
      </c>
      <c r="T14" s="27">
        <f t="shared" si="8"/>
        <v>147.07185394722339</v>
      </c>
      <c r="U14" s="29">
        <f t="shared" si="9"/>
        <v>15625</v>
      </c>
      <c r="V14" s="27">
        <f t="shared" si="10"/>
        <v>352.7809084131103</v>
      </c>
      <c r="W14" s="2"/>
      <c r="X14" s="8"/>
      <c r="Y14" s="8"/>
      <c r="Z14" s="8"/>
    </row>
    <row r="15" spans="1:26">
      <c r="I15" s="5"/>
      <c r="J15" s="28">
        <f>N$5</f>
        <v>3</v>
      </c>
      <c r="K15" s="28">
        <f>O$5</f>
        <v>4</v>
      </c>
      <c r="L15" s="26">
        <f>N$6</f>
        <v>12</v>
      </c>
      <c r="M15" s="28">
        <f t="shared" si="2"/>
        <v>-3.3027522935779818</v>
      </c>
      <c r="N15" s="28">
        <f t="shared" si="2"/>
        <v>-4.4036697247706424</v>
      </c>
      <c r="O15" s="29">
        <f t="shared" si="4"/>
        <v>3.6781793665599909E-2</v>
      </c>
      <c r="P15" s="29">
        <f t="shared" si="5"/>
        <v>1.2232368012408366E-2</v>
      </c>
      <c r="Q15" s="27">
        <f t="shared" si="3"/>
        <v>14.729655391914925</v>
      </c>
      <c r="R15" s="29">
        <f t="shared" si="6"/>
        <v>-2.7296553919149247</v>
      </c>
      <c r="S15" s="29">
        <f t="shared" si="7"/>
        <v>7.4510185586102207</v>
      </c>
      <c r="T15" s="27">
        <f t="shared" si="8"/>
        <v>0.50585151928945116</v>
      </c>
      <c r="U15" s="29">
        <f t="shared" si="9"/>
        <v>144</v>
      </c>
      <c r="V15" s="27">
        <f t="shared" si="10"/>
        <v>9.7761961273745257</v>
      </c>
      <c r="W15" s="2"/>
      <c r="X15" s="8"/>
      <c r="Y15" s="8"/>
      <c r="Z15" s="8"/>
    </row>
    <row r="16" spans="1:26">
      <c r="I16" s="5"/>
      <c r="J16" s="29">
        <f>O$5</f>
        <v>4</v>
      </c>
      <c r="K16" s="29">
        <f>P$5</f>
        <v>5</v>
      </c>
      <c r="L16" s="26">
        <f>O$6</f>
        <v>5</v>
      </c>
      <c r="M16" s="28">
        <f t="shared" si="2"/>
        <v>-4.4036697247706424</v>
      </c>
      <c r="N16" s="28">
        <f t="shared" si="2"/>
        <v>-5.5045871559633026</v>
      </c>
      <c r="O16" s="29">
        <f t="shared" si="4"/>
        <v>1.2232368012408366E-2</v>
      </c>
      <c r="P16" s="29">
        <f t="shared" si="5"/>
        <v>4.0680677117422188E-3</v>
      </c>
      <c r="Q16" s="27">
        <f t="shared" si="3"/>
        <v>4.8985801803996889</v>
      </c>
      <c r="R16" s="29">
        <f t="shared" si="6"/>
        <v>0.1014198196003111</v>
      </c>
      <c r="S16" s="29">
        <f t="shared" si="7"/>
        <v>1.0285979807759648E-2</v>
      </c>
      <c r="T16" s="27">
        <f t="shared" si="8"/>
        <v>2.0997879852852354E-3</v>
      </c>
      <c r="U16" s="29">
        <f t="shared" si="9"/>
        <v>25</v>
      </c>
      <c r="V16" s="27">
        <f t="shared" si="10"/>
        <v>5.1035196075855964</v>
      </c>
      <c r="W16" s="2"/>
      <c r="X16" s="8"/>
      <c r="Y16" s="8"/>
      <c r="Z16" s="8"/>
    </row>
    <row r="17" spans="1:26">
      <c r="I17" s="2"/>
      <c r="J17" s="28">
        <f>P$5</f>
        <v>5</v>
      </c>
      <c r="K17" s="28">
        <f>Q$5</f>
        <v>6</v>
      </c>
      <c r="L17" s="26">
        <f>P$6</f>
        <v>4</v>
      </c>
      <c r="M17" s="28">
        <f t="shared" si="2"/>
        <v>-5.5045871559633026</v>
      </c>
      <c r="N17" s="28">
        <f t="shared" si="2"/>
        <v>-6.6055045871559637</v>
      </c>
      <c r="O17" s="29">
        <f t="shared" si="4"/>
        <v>4.0680677117422188E-3</v>
      </c>
      <c r="P17" s="29">
        <f t="shared" si="5"/>
        <v>1.3529003452587656E-3</v>
      </c>
      <c r="Q17" s="27">
        <f t="shared" si="3"/>
        <v>1.6291004198900718</v>
      </c>
      <c r="R17" s="29">
        <f t="shared" si="6"/>
        <v>2.3708995801099282</v>
      </c>
      <c r="S17" s="29">
        <f t="shared" si="7"/>
        <v>5.6211648189654335</v>
      </c>
      <c r="T17" s="27">
        <f t="shared" si="8"/>
        <v>3.4504716531499868</v>
      </c>
      <c r="U17" s="29">
        <f t="shared" si="9"/>
        <v>16</v>
      </c>
      <c r="V17" s="27">
        <f t="shared" si="10"/>
        <v>9.8213712332599155</v>
      </c>
      <c r="W17" s="2"/>
      <c r="X17" s="8"/>
      <c r="Y17" s="8"/>
      <c r="Z17" s="8"/>
    </row>
    <row r="18" spans="1:26">
      <c r="I18" s="2"/>
      <c r="J18" s="28">
        <f>Q$5</f>
        <v>6</v>
      </c>
      <c r="K18" s="28">
        <f>R$5</f>
        <v>7</v>
      </c>
      <c r="L18" s="26">
        <f>Q$6</f>
        <v>3</v>
      </c>
      <c r="M18" s="28">
        <f t="shared" si="2"/>
        <v>-6.6055045871559637</v>
      </c>
      <c r="N18" s="28">
        <f t="shared" si="2"/>
        <v>-7.7064220183486238</v>
      </c>
      <c r="O18" s="29">
        <f t="shared" si="4"/>
        <v>1.3529003452587656E-3</v>
      </c>
      <c r="P18" s="29">
        <f t="shared" si="5"/>
        <v>4.4992843627408917E-4</v>
      </c>
      <c r="Q18" s="27">
        <f t="shared" si="3"/>
        <v>0.54178314539080585</v>
      </c>
      <c r="R18" s="29">
        <f t="shared" si="6"/>
        <v>2.4582168546091943</v>
      </c>
      <c r="S18" s="29">
        <f t="shared" si="7"/>
        <v>6.0428301042847208</v>
      </c>
      <c r="T18" s="27">
        <f t="shared" si="8"/>
        <v>11.153595595754147</v>
      </c>
      <c r="U18" s="29">
        <f t="shared" si="9"/>
        <v>9</v>
      </c>
      <c r="V18" s="27">
        <f t="shared" si="10"/>
        <v>16.611812450363338</v>
      </c>
      <c r="W18" s="2"/>
      <c r="X18" s="8"/>
      <c r="Y18" s="8"/>
      <c r="Z18" s="8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8">
        <f>R$5</f>
        <v>7</v>
      </c>
      <c r="K19" s="28">
        <v>8</v>
      </c>
      <c r="L19" s="27">
        <f>R$6</f>
        <v>1</v>
      </c>
      <c r="M19" s="28">
        <f t="shared" si="2"/>
        <v>-7.7064220183486238</v>
      </c>
      <c r="N19" s="28">
        <f t="shared" si="2"/>
        <v>-8.8073394495412849</v>
      </c>
      <c r="O19" s="29">
        <f t="shared" si="4"/>
        <v>4.4992843627408917E-4</v>
      </c>
      <c r="P19" s="29">
        <f t="shared" si="5"/>
        <v>1.4963082719099139E-4</v>
      </c>
      <c r="Q19" s="27">
        <f t="shared" si="3"/>
        <v>0.18017856544985869</v>
      </c>
      <c r="R19" s="29">
        <f t="shared" si="6"/>
        <v>0.81982143455014134</v>
      </c>
      <c r="S19" s="29">
        <f t="shared" si="7"/>
        <v>0.67210718454785168</v>
      </c>
      <c r="T19" s="27">
        <f t="shared" si="8"/>
        <v>3.730228303626328</v>
      </c>
      <c r="U19" s="29">
        <f t="shared" si="9"/>
        <v>1</v>
      </c>
      <c r="V19" s="27">
        <f t="shared" si="10"/>
        <v>5.5500497381764688</v>
      </c>
      <c r="W19" s="2"/>
      <c r="X19" s="8"/>
      <c r="Y19" s="8"/>
      <c r="Z19" s="8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39" t="s">
        <v>27</v>
      </c>
      <c r="K20" s="39"/>
      <c r="L20" s="30">
        <f>SUM(L12:L19)</f>
        <v>600</v>
      </c>
      <c r="M20" s="27"/>
      <c r="N20" s="27"/>
      <c r="O20" s="27"/>
      <c r="P20" s="27"/>
      <c r="Q20" s="30">
        <f>SUM(Q12:Q19)</f>
        <v>599.91022150368542</v>
      </c>
      <c r="R20" s="27"/>
      <c r="S20" s="27"/>
      <c r="T20" s="30">
        <f>SUM(T12:T19)</f>
        <v>245.80176227088404</v>
      </c>
      <c r="U20" s="27"/>
      <c r="V20" s="30">
        <f>SUM(V12:V19)-K9</f>
        <v>245.89154076719853</v>
      </c>
      <c r="W20" s="2"/>
      <c r="X20" s="8"/>
      <c r="Y20" s="8"/>
      <c r="Z20" s="8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2"/>
      <c r="X21" s="8"/>
      <c r="Y21" s="8"/>
      <c r="Z21" s="8"/>
    </row>
    <row r="22" spans="1:26">
      <c r="A22" s="1"/>
      <c r="B22" s="1"/>
      <c r="C22" s="1"/>
      <c r="D22" s="1"/>
      <c r="E22" s="1"/>
      <c r="F22" s="1"/>
      <c r="G22" s="1"/>
      <c r="H22" s="1"/>
      <c r="I22" s="2"/>
      <c r="J22" s="33" t="s">
        <v>32</v>
      </c>
      <c r="K22" s="34">
        <f>T20</f>
        <v>245.80176227088404</v>
      </c>
      <c r="L22" s="31"/>
      <c r="M22" s="35" t="s">
        <v>31</v>
      </c>
      <c r="N22" s="34">
        <v>14.1</v>
      </c>
      <c r="O22" s="31"/>
      <c r="P22" s="36" t="s">
        <v>9</v>
      </c>
      <c r="Q22" s="40" t="s">
        <v>33</v>
      </c>
      <c r="R22" s="41" t="str">
        <f>IF(K22&gt;N22,"X2сп &gt; X2кр, то відхиляється","X2сп Б X2кр, то приймається")</f>
        <v>X2сп &gt; X2кр, то відхиляється</v>
      </c>
      <c r="S22" s="41"/>
      <c r="T22" s="41"/>
      <c r="U22" s="41" t="s">
        <v>34</v>
      </c>
      <c r="V22" s="41"/>
      <c r="W22" s="37"/>
      <c r="X22" s="8"/>
      <c r="Y22" s="8"/>
      <c r="Z22" s="8"/>
    </row>
    <row r="23" spans="1:26">
      <c r="A23" s="1"/>
      <c r="B23" s="1"/>
      <c r="C23" s="1"/>
      <c r="D23" s="1"/>
      <c r="E23" s="1"/>
      <c r="F23" s="1"/>
      <c r="G23" s="1"/>
      <c r="H23" s="1"/>
      <c r="I23" s="2"/>
      <c r="L23" s="31"/>
      <c r="M23" s="31"/>
      <c r="N23" s="31"/>
      <c r="W23" s="2"/>
      <c r="X23" s="8"/>
      <c r="Y23" s="8"/>
      <c r="Z23" s="8"/>
    </row>
    <row r="24" spans="1:26">
      <c r="I24" s="3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</sheetData>
  <mergeCells count="7">
    <mergeCell ref="R22:T22"/>
    <mergeCell ref="U22:V22"/>
    <mergeCell ref="F9:G9"/>
    <mergeCell ref="F10:G10"/>
    <mergeCell ref="F11:G11"/>
    <mergeCell ref="F12:G12"/>
    <mergeCell ref="J20:K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2023-01-12T18:48:08Z</dcterms:modified>
</cp:coreProperties>
</file>