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University\Ex\"/>
    </mc:Choice>
  </mc:AlternateContent>
  <bookViews>
    <workbookView xWindow="0" yWindow="1800" windowWidth="20490" windowHeight="77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1" i="1" l="1"/>
  <c r="J41" i="1"/>
  <c r="H41" i="1"/>
  <c r="C5" i="1"/>
  <c r="C12" i="1" s="1"/>
  <c r="B3" i="1"/>
  <c r="B4" i="1"/>
  <c r="B11" i="1" s="1"/>
  <c r="G5" i="1"/>
  <c r="H12" i="1" s="1"/>
  <c r="F5" i="1"/>
  <c r="G12" i="1" s="1"/>
  <c r="E5" i="1"/>
  <c r="F12" i="1" s="1"/>
  <c r="D5" i="1"/>
  <c r="D12" i="1" s="1"/>
  <c r="B5" i="1"/>
  <c r="B12" i="1" s="1"/>
  <c r="G4" i="1"/>
  <c r="H11" i="1" s="1"/>
  <c r="F4" i="1"/>
  <c r="G11" i="1" s="1"/>
  <c r="E4" i="1"/>
  <c r="F11" i="1" s="1"/>
  <c r="D4" i="1"/>
  <c r="D11" i="1" s="1"/>
  <c r="C4" i="1"/>
  <c r="C11" i="1" s="1"/>
  <c r="G3" i="1"/>
  <c r="H10" i="1" s="1"/>
  <c r="F3" i="1"/>
  <c r="G10" i="1" s="1"/>
  <c r="E3" i="1"/>
  <c r="F10" i="1" s="1"/>
  <c r="D3" i="1"/>
  <c r="D10" i="1" s="1"/>
  <c r="C3" i="1"/>
  <c r="C10" i="1" s="1"/>
  <c r="B10" i="1" l="1"/>
  <c r="E10" i="1" s="1"/>
  <c r="C22" i="1" s="1"/>
  <c r="J10" i="1"/>
  <c r="C20" i="1" s="1"/>
  <c r="I12" i="1"/>
  <c r="I10" i="1"/>
  <c r="E12" i="1"/>
  <c r="E22" i="1" s="1"/>
  <c r="I11" i="1"/>
  <c r="G22" i="1" s="1"/>
  <c r="E11" i="1"/>
  <c r="D22" i="1"/>
  <c r="H22" i="1"/>
  <c r="C32" i="1"/>
  <c r="C29" i="1"/>
  <c r="C30" i="1" s="1"/>
  <c r="C31" i="1" s="1"/>
  <c r="J11" i="1"/>
  <c r="J12" i="1"/>
  <c r="E20" i="1" s="1"/>
  <c r="L41" i="1"/>
  <c r="P41" i="1" s="1"/>
  <c r="I13" i="1" l="1"/>
  <c r="D18" i="1" s="1"/>
  <c r="E13" i="1"/>
  <c r="C18" i="1" s="1"/>
  <c r="F22" i="1"/>
  <c r="D20" i="1"/>
  <c r="C21" i="1" s="1"/>
  <c r="F37" i="1" s="1"/>
  <c r="C23" i="1" l="1"/>
  <c r="J42" i="1"/>
  <c r="F39" i="1"/>
  <c r="C19" i="1" l="1"/>
  <c r="F36" i="1" s="1"/>
  <c r="F38" i="1" s="1"/>
  <c r="L42" i="1" s="1"/>
  <c r="H42" i="1" l="1"/>
  <c r="F40" i="1" l="1"/>
  <c r="N42" i="1" s="1"/>
  <c r="J43" i="1" l="1"/>
  <c r="L43" i="1"/>
  <c r="N43" i="1" s="1"/>
  <c r="G45" i="1" s="1"/>
  <c r="H43" i="1"/>
</calcChain>
</file>

<file path=xl/sharedStrings.xml><?xml version="1.0" encoding="utf-8"?>
<sst xmlns="http://schemas.openxmlformats.org/spreadsheetml/2006/main" count="91" uniqueCount="81">
  <si>
    <t>Чоловіки</t>
  </si>
  <si>
    <t>Жінки</t>
  </si>
  <si>
    <t>Заробітна плата, тисяч умовних одиниць</t>
  </si>
  <si>
    <t>варіант</t>
  </si>
  <si>
    <t>Фактор</t>
  </si>
  <si>
    <t>груп</t>
  </si>
  <si>
    <t>факторів</t>
  </si>
  <si>
    <t>фактор статі (А)</t>
  </si>
  <si>
    <t>фактор освіти (В)</t>
  </si>
  <si>
    <t>В1</t>
  </si>
  <si>
    <t>В2</t>
  </si>
  <si>
    <t>В3</t>
  </si>
  <si>
    <t>А2-Жінки</t>
  </si>
  <si>
    <t>А1-Чоловіки</t>
  </si>
  <si>
    <t>∑</t>
  </si>
  <si>
    <t>Позначення</t>
  </si>
  <si>
    <t>Визначення</t>
  </si>
  <si>
    <t>Розрахунки</t>
  </si>
  <si>
    <t>Т(А)</t>
  </si>
  <si>
    <t>Суми по градаціям А</t>
  </si>
  <si>
    <t>Сума квадратів цих сум</t>
  </si>
  <si>
    <t>Суми по градаціям В</t>
  </si>
  <si>
    <t>Суми по клітинкам</t>
  </si>
  <si>
    <t>Кількість суб’єктів у 
кожній групі</t>
  </si>
  <si>
    <t>Т(В)</t>
  </si>
  <si>
    <t>n</t>
  </si>
  <si>
    <t>a</t>
  </si>
  <si>
    <t>b</t>
  </si>
  <si>
    <t>N</t>
  </si>
  <si>
    <t>Кількість градацій 
фактора А</t>
  </si>
  <si>
    <t>Кількість градацій 
фактора В</t>
  </si>
  <si>
    <t>Загальна кількість 
індивідуальних значень</t>
  </si>
  <si>
    <t>Кожне індивідуальне 
значення</t>
  </si>
  <si>
    <t>Сума індивідуальних 
значень</t>
  </si>
  <si>
    <t>Квадрат цієї суми</t>
  </si>
  <si>
    <t>Константа, яка 
віднімається від всіх 
дисперсій</t>
  </si>
  <si>
    <t>Сума квадратів 
індивідуальних значень</t>
  </si>
  <si>
    <t>Величини, які необхідні для розрахунку</t>
  </si>
  <si>
    <t>Послідовність операцій у двофакторному дисперсійному аналізі</t>
  </si>
  <si>
    <t>№</t>
  </si>
  <si>
    <t>Операція</t>
  </si>
  <si>
    <t>Формула</t>
  </si>
  <si>
    <t>Результат</t>
  </si>
  <si>
    <t xml:space="preserve">Порахувати </t>
  </si>
  <si>
    <t>Порахувати</t>
  </si>
  <si>
    <t>Порахувати число 
степенів 
вільності</t>
  </si>
  <si>
    <t>Розділимо
кожну 
дисперсію 
на 
відповідне 
число п.6</t>
  </si>
  <si>
    <t xml:space="preserve"> </t>
  </si>
  <si>
    <t>∑xi</t>
  </si>
  <si>
    <t>(∑xi)^2</t>
  </si>
  <si>
    <t>1/N*(∑xi)^2</t>
  </si>
  <si>
    <t>∑xi^2</t>
  </si>
  <si>
    <t>∑T^2(A)</t>
  </si>
  <si>
    <t>∑T^2(B)</t>
  </si>
  <si>
    <t>∑T^2(AB)</t>
  </si>
  <si>
    <t>xi</t>
  </si>
  <si>
    <t>(A) курси</t>
  </si>
  <si>
    <t>(B) бакалавр</t>
  </si>
  <si>
    <t>(C) магістр</t>
  </si>
  <si>
    <t>T(A,B)</t>
  </si>
  <si>
    <t>Порівняти Fемпіричне та Fкритичне</t>
  </si>
  <si>
    <t>dfA</t>
  </si>
  <si>
    <t>dfB</t>
  </si>
  <si>
    <t>dfAB</t>
  </si>
  <si>
    <t>dfзаг.</t>
  </si>
  <si>
    <t>dfвип.</t>
  </si>
  <si>
    <t>MSA</t>
  </si>
  <si>
    <t>MSB</t>
  </si>
  <si>
    <t>MSAB</t>
  </si>
  <si>
    <t>FA</t>
  </si>
  <si>
    <t>FB</t>
  </si>
  <si>
    <t>FAB</t>
  </si>
  <si>
    <t>MSвип</t>
  </si>
  <si>
    <t>Fемп.</t>
  </si>
  <si>
    <t>Знайти Fемп.</t>
  </si>
  <si>
    <t>По таблиці критичні значення критерія  Фішера знайти Fкрит.</t>
  </si>
  <si>
    <t>Fкрит.</t>
  </si>
  <si>
    <t>α</t>
  </si>
  <si>
    <t xml:space="preserve">1. Н0 – Різниця в обсязі заробітньої плати за рахунок впливу фактора А між групами не істотна, випадкова Н1 – Різниця в обсязі заробітньої плати за рахунок впливу фактора А між групами не є випадковою. 
2. Н0 – Різниця в обсязі заробітньої плати за рахунок впливу фактора В між групами не істотна, випадкова Н1 – Різниця в обсязі заробітньої плати за рахунок впливу фактора В між групами не є випадковою. 
3. Н0 – Вплив фактора А на обсяг заробітньої плати однакова для різних градацій фактора В та навпаки Н1 – Вплив фактора А на обсяг заробітньої плати не є однаковою для різних градацій фактора В та навпаки.
</t>
  </si>
  <si>
    <t>T(B)</t>
  </si>
  <si>
    <t>Нульова гіпотеза: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</si>
</sst>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9"/>
      <color theme="1" tint="0.499984740745262"/>
      <name val="Consolas"/>
      <family val="3"/>
      <charset val="204"/>
    </font>
    <font>
      <sz val="9"/>
      <color theme="1"/>
      <name val="Consolas"/>
      <family val="3"/>
      <charset val="204"/>
    </font>
    <font>
      <i/>
      <sz val="9"/>
      <color theme="1" tint="0.499984740745262"/>
      <name val="Consolas"/>
      <family val="3"/>
      <charset val="204"/>
    </font>
    <font>
      <i/>
      <sz val="9"/>
      <color theme="1"/>
      <name val="Consolas"/>
      <family val="3"/>
      <charset val="204"/>
    </font>
    <font>
      <sz val="9"/>
      <color rgb="FFFF0000"/>
      <name val="Consolas"/>
      <family val="3"/>
      <charset val="204"/>
    </font>
    <font>
      <sz val="9"/>
      <color theme="1"/>
      <name val="Calibri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5">
    <xf numFmtId="0" fontId="0" fillId="0" borderId="0" xfId="0"/>
    <xf numFmtId="2" fontId="1" fillId="8" borderId="0" xfId="0" applyNumberFormat="1" applyFont="1" applyFill="1" applyBorder="1" applyAlignment="1">
      <alignment horizontal="right" vertical="center" wrapText="1"/>
    </xf>
    <xf numFmtId="2" fontId="2" fillId="8" borderId="0" xfId="0" applyNumberFormat="1" applyFont="1" applyFill="1" applyBorder="1" applyAlignment="1">
      <alignment horizontal="right" vertical="center" wrapText="1"/>
    </xf>
    <xf numFmtId="2" fontId="2" fillId="7" borderId="0" xfId="0" applyNumberFormat="1" applyFont="1" applyFill="1" applyBorder="1" applyAlignment="1">
      <alignment horizontal="right"/>
    </xf>
    <xf numFmtId="2" fontId="3" fillId="2" borderId="0" xfId="0" applyNumberFormat="1" applyFont="1" applyFill="1" applyBorder="1" applyAlignment="1">
      <alignment horizontal="right" vertical="center"/>
    </xf>
    <xf numFmtId="2" fontId="1" fillId="4" borderId="0" xfId="0" applyNumberFormat="1" applyFont="1" applyFill="1" applyBorder="1" applyAlignment="1">
      <alignment horizontal="right" vertical="center"/>
    </xf>
    <xf numFmtId="2" fontId="4" fillId="2" borderId="0" xfId="0" applyNumberFormat="1" applyFont="1" applyFill="1" applyBorder="1" applyAlignment="1">
      <alignment horizontal="right" vertical="center"/>
    </xf>
    <xf numFmtId="2" fontId="2" fillId="6" borderId="0" xfId="0" applyNumberFormat="1" applyFont="1" applyFill="1" applyBorder="1" applyAlignment="1">
      <alignment horizontal="right"/>
    </xf>
    <xf numFmtId="2" fontId="2" fillId="5" borderId="0" xfId="0" applyNumberFormat="1" applyFont="1" applyFill="1" applyBorder="1" applyAlignment="1">
      <alignment horizontal="right"/>
    </xf>
    <xf numFmtId="2" fontId="2" fillId="4" borderId="0" xfId="0" applyNumberFormat="1" applyFont="1" applyFill="1" applyBorder="1" applyAlignment="1">
      <alignment horizontal="right"/>
    </xf>
    <xf numFmtId="2" fontId="2" fillId="0" borderId="0" xfId="0" applyNumberFormat="1" applyFont="1" applyFill="1" applyBorder="1"/>
    <xf numFmtId="2" fontId="2" fillId="5" borderId="0" xfId="0" applyNumberFormat="1" applyFont="1" applyFill="1" applyBorder="1"/>
    <xf numFmtId="2" fontId="2" fillId="4" borderId="0" xfId="0" applyNumberFormat="1" applyFont="1" applyFill="1" applyBorder="1"/>
    <xf numFmtId="2" fontId="2" fillId="6" borderId="0" xfId="0" applyNumberFormat="1" applyFont="1" applyFill="1" applyBorder="1" applyAlignment="1">
      <alignment horizontal="right" wrapText="1"/>
    </xf>
    <xf numFmtId="2" fontId="2" fillId="5" borderId="0" xfId="0" applyNumberFormat="1" applyFont="1" applyFill="1" applyBorder="1" applyAlignment="1">
      <alignment horizontal="right" vertical="center"/>
    </xf>
    <xf numFmtId="2" fontId="2" fillId="0" borderId="0" xfId="0" applyNumberFormat="1" applyFont="1" applyFill="1" applyBorder="1" applyAlignment="1">
      <alignment horizontal="right"/>
    </xf>
    <xf numFmtId="1" fontId="2" fillId="2" borderId="0" xfId="0" applyNumberFormat="1" applyFont="1" applyFill="1" applyBorder="1" applyAlignment="1">
      <alignment horizontal="right"/>
    </xf>
    <xf numFmtId="2" fontId="5" fillId="0" borderId="0" xfId="0" applyNumberFormat="1" applyFont="1" applyFill="1" applyBorder="1"/>
    <xf numFmtId="2" fontId="2" fillId="7" borderId="0" xfId="0" applyNumberFormat="1" applyFont="1" applyFill="1" applyBorder="1" applyAlignment="1">
      <alignment horizontal="center" wrapText="1"/>
    </xf>
    <xf numFmtId="2" fontId="2" fillId="7" borderId="0" xfId="0" applyNumberFormat="1" applyFont="1" applyFill="1" applyBorder="1" applyAlignment="1"/>
    <xf numFmtId="2" fontId="2" fillId="6" borderId="0" xfId="0" applyNumberFormat="1" applyFont="1" applyFill="1" applyBorder="1" applyAlignment="1">
      <alignment horizontal="center" vertical="center"/>
    </xf>
    <xf numFmtId="2" fontId="2" fillId="6" borderId="0" xfId="0" applyNumberFormat="1" applyFont="1" applyFill="1" applyBorder="1" applyAlignment="1">
      <alignment horizontal="right" vertical="center"/>
    </xf>
    <xf numFmtId="2" fontId="2" fillId="4" borderId="0" xfId="0" applyNumberFormat="1" applyFont="1" applyFill="1" applyBorder="1" applyAlignment="1">
      <alignment horizontal="right" vertical="center"/>
    </xf>
    <xf numFmtId="2" fontId="2" fillId="10" borderId="0" xfId="0" applyNumberFormat="1" applyFont="1" applyFill="1" applyBorder="1" applyAlignment="1">
      <alignment horizontal="right" vertical="center"/>
    </xf>
    <xf numFmtId="2" fontId="2" fillId="5" borderId="0" xfId="0" applyNumberFormat="1" applyFont="1" applyFill="1" applyBorder="1" applyAlignment="1">
      <alignment horizontal="center" vertical="center"/>
    </xf>
    <xf numFmtId="2" fontId="1" fillId="5" borderId="0" xfId="0" applyNumberFormat="1" applyFont="1" applyFill="1" applyBorder="1" applyAlignment="1">
      <alignment horizontal="right" vertical="center"/>
    </xf>
    <xf numFmtId="1" fontId="2" fillId="10" borderId="0" xfId="0" applyNumberFormat="1" applyFont="1" applyFill="1" applyBorder="1" applyAlignment="1">
      <alignment horizontal="right" vertical="center"/>
    </xf>
    <xf numFmtId="1" fontId="2" fillId="5" borderId="0" xfId="0" applyNumberFormat="1" applyFont="1" applyFill="1" applyBorder="1" applyAlignment="1">
      <alignment horizontal="right" vertical="center"/>
    </xf>
    <xf numFmtId="1" fontId="2" fillId="6" borderId="0" xfId="0" applyNumberFormat="1" applyFont="1" applyFill="1" applyBorder="1" applyAlignment="1">
      <alignment horizontal="right" vertical="center"/>
    </xf>
    <xf numFmtId="2" fontId="2" fillId="10" borderId="0" xfId="0" applyNumberFormat="1" applyFont="1" applyFill="1" applyBorder="1" applyAlignment="1">
      <alignment horizontal="center" vertical="center"/>
    </xf>
    <xf numFmtId="2" fontId="2" fillId="6" borderId="0" xfId="0" applyNumberFormat="1" applyFont="1" applyFill="1" applyBorder="1" applyAlignment="1">
      <alignment horizontal="center" vertical="center" wrapText="1"/>
    </xf>
    <xf numFmtId="1" fontId="1" fillId="5" borderId="0" xfId="0" applyNumberFormat="1" applyFont="1" applyFill="1" applyBorder="1" applyAlignment="1">
      <alignment horizontal="right" vertical="center"/>
    </xf>
    <xf numFmtId="2" fontId="1" fillId="5" borderId="0" xfId="0" applyNumberFormat="1" applyFont="1" applyFill="1" applyBorder="1" applyAlignment="1">
      <alignment horizontal="center" vertical="center"/>
    </xf>
    <xf numFmtId="2" fontId="1" fillId="5" borderId="0" xfId="0" applyNumberFormat="1" applyFont="1" applyFill="1" applyBorder="1" applyAlignment="1">
      <alignment horizontal="center" vertical="center" wrapText="1"/>
    </xf>
    <xf numFmtId="2" fontId="6" fillId="5" borderId="0" xfId="0" applyNumberFormat="1" applyFont="1" applyFill="1" applyBorder="1" applyAlignment="1">
      <alignment horizontal="right" vertical="center"/>
    </xf>
    <xf numFmtId="1" fontId="5" fillId="5" borderId="0" xfId="0" applyNumberFormat="1" applyFont="1" applyFill="1" applyBorder="1" applyAlignment="1">
      <alignment horizontal="right" vertical="center"/>
    </xf>
    <xf numFmtId="2" fontId="5" fillId="5" borderId="0" xfId="0" applyNumberFormat="1" applyFont="1" applyFill="1" applyBorder="1" applyAlignment="1">
      <alignment horizontal="center" vertical="center" wrapText="1"/>
    </xf>
    <xf numFmtId="2" fontId="2" fillId="0" borderId="0" xfId="0" applyNumberFormat="1" applyFont="1" applyFill="1" applyBorder="1" applyAlignment="1">
      <alignment vertical="top"/>
    </xf>
    <xf numFmtId="2" fontId="1" fillId="4" borderId="0" xfId="0" applyNumberFormat="1" applyFont="1" applyFill="1" applyBorder="1" applyAlignment="1">
      <alignment horizontal="right" vertical="center"/>
    </xf>
    <xf numFmtId="2" fontId="2" fillId="6" borderId="0" xfId="0" applyNumberFormat="1" applyFont="1" applyFill="1" applyBorder="1"/>
    <xf numFmtId="2" fontId="5" fillId="5" borderId="0" xfId="0" applyNumberFormat="1" applyFont="1" applyFill="1" applyBorder="1"/>
    <xf numFmtId="2" fontId="2" fillId="6" borderId="0" xfId="0" applyNumberFormat="1" applyFont="1" applyFill="1" applyBorder="1" applyAlignment="1">
      <alignment horizontal="center"/>
    </xf>
    <xf numFmtId="2" fontId="2" fillId="6" borderId="0" xfId="0" applyNumberFormat="1" applyFont="1" applyFill="1" applyBorder="1" applyAlignment="1">
      <alignment horizontal="right"/>
    </xf>
    <xf numFmtId="2" fontId="2" fillId="6" borderId="0" xfId="0" applyNumberFormat="1" applyFont="1" applyFill="1" applyBorder="1" applyAlignment="1">
      <alignment horizontal="right"/>
    </xf>
    <xf numFmtId="2" fontId="2" fillId="5" borderId="0" xfId="0" applyNumberFormat="1" applyFont="1" applyFill="1" applyBorder="1" applyAlignment="1">
      <alignment horizontal="center"/>
    </xf>
    <xf numFmtId="2" fontId="2" fillId="4" borderId="0" xfId="0" applyNumberFormat="1" applyFont="1" applyFill="1" applyBorder="1" applyAlignment="1">
      <alignment horizontal="center"/>
    </xf>
    <xf numFmtId="2" fontId="2" fillId="6" borderId="0" xfId="0" applyNumberFormat="1" applyFont="1" applyFill="1" applyBorder="1" applyAlignment="1">
      <alignment horizontal="center"/>
    </xf>
    <xf numFmtId="2" fontId="5" fillId="6" borderId="0" xfId="0" applyNumberFormat="1" applyFont="1" applyFill="1" applyBorder="1" applyAlignment="1">
      <alignment horizontal="center"/>
    </xf>
    <xf numFmtId="2" fontId="1" fillId="4" borderId="0" xfId="0" applyNumberFormat="1" applyFont="1" applyFill="1" applyBorder="1" applyAlignment="1">
      <alignment horizontal="right" vertical="center"/>
    </xf>
    <xf numFmtId="2" fontId="2" fillId="9" borderId="0" xfId="0" applyNumberFormat="1" applyFont="1" applyFill="1" applyBorder="1" applyAlignment="1">
      <alignment horizontal="center"/>
    </xf>
    <xf numFmtId="1" fontId="2" fillId="5" borderId="0" xfId="0" applyNumberFormat="1" applyFont="1" applyFill="1" applyBorder="1" applyAlignment="1">
      <alignment horizontal="right" vertical="center"/>
    </xf>
    <xf numFmtId="1" fontId="1" fillId="4" borderId="0" xfId="0" applyNumberFormat="1" applyFont="1" applyFill="1" applyBorder="1" applyAlignment="1">
      <alignment horizontal="right" vertical="center"/>
    </xf>
    <xf numFmtId="2" fontId="2" fillId="4" borderId="0" xfId="0" applyNumberFormat="1" applyFont="1" applyFill="1" applyBorder="1" applyAlignment="1">
      <alignment horizontal="right" vertical="center"/>
    </xf>
    <xf numFmtId="2" fontId="2" fillId="5" borderId="0" xfId="0" applyNumberFormat="1" applyFont="1" applyFill="1" applyBorder="1" applyAlignment="1">
      <alignment horizontal="right" vertical="center"/>
    </xf>
    <xf numFmtId="2" fontId="2" fillId="7" borderId="0" xfId="0" applyNumberFormat="1" applyFont="1" applyFill="1" applyBorder="1" applyAlignment="1">
      <alignment horizontal="right"/>
    </xf>
    <xf numFmtId="2" fontId="2" fillId="0" borderId="0" xfId="0" applyNumberFormat="1" applyFont="1" applyFill="1" applyBorder="1" applyAlignment="1">
      <alignment horizontal="left" vertical="top" wrapText="1"/>
    </xf>
    <xf numFmtId="2" fontId="1" fillId="5" borderId="0" xfId="0" applyNumberFormat="1" applyFont="1" applyFill="1" applyBorder="1" applyAlignment="1">
      <alignment horizontal="center"/>
    </xf>
    <xf numFmtId="2" fontId="5" fillId="5" borderId="0" xfId="0" applyNumberFormat="1" applyFont="1" applyFill="1" applyBorder="1" applyAlignment="1">
      <alignment horizontal="center" vertical="center" wrapText="1"/>
    </xf>
    <xf numFmtId="2" fontId="2" fillId="7" borderId="0" xfId="0" applyNumberFormat="1" applyFont="1" applyFill="1" applyBorder="1" applyAlignment="1">
      <alignment horizontal="center"/>
    </xf>
    <xf numFmtId="2" fontId="2" fillId="5" borderId="0" xfId="0" applyNumberFormat="1" applyFont="1" applyFill="1" applyBorder="1" applyAlignment="1">
      <alignment horizontal="right"/>
    </xf>
    <xf numFmtId="2" fontId="1" fillId="5" borderId="0" xfId="0" applyNumberFormat="1" applyFont="1" applyFill="1" applyBorder="1" applyAlignment="1">
      <alignment horizontal="right"/>
    </xf>
    <xf numFmtId="2" fontId="2" fillId="10" borderId="0" xfId="0" applyNumberFormat="1" applyFont="1" applyFill="1" applyBorder="1" applyAlignment="1">
      <alignment horizontal="right"/>
    </xf>
    <xf numFmtId="2" fontId="5" fillId="6" borderId="0" xfId="0" applyNumberFormat="1" applyFont="1" applyFill="1" applyBorder="1"/>
    <xf numFmtId="2" fontId="5" fillId="4" borderId="0" xfId="0" applyNumberFormat="1" applyFont="1" applyFill="1" applyBorder="1"/>
    <xf numFmtId="2" fontId="5" fillId="3" borderId="0" xfId="0" applyNumberFormat="1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410847</xdr:colOff>
      <xdr:row>35</xdr:row>
      <xdr:rowOff>28575</xdr:rowOff>
    </xdr:from>
    <xdr:to>
      <xdr:col>4</xdr:col>
      <xdr:colOff>148670</xdr:colOff>
      <xdr:row>35</xdr:row>
      <xdr:rowOff>379095</xdr:rowOff>
    </xdr:to>
    <xdr:pic>
      <xdr:nvPicPr>
        <xdr:cNvPr id="24" name="Рисунок 23">
          <a:extLst>
            <a:ext uri="{FF2B5EF4-FFF2-40B4-BE49-F238E27FC236}">
              <a16:creationId xmlns:a16="http://schemas.microsoft.com/office/drawing/2014/main" id="{638642AB-6E2E-86C5-40BC-5D9421EE44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23910" y="7767638"/>
          <a:ext cx="1587260" cy="350520"/>
        </a:xfrm>
        <a:prstGeom prst="rect">
          <a:avLst/>
        </a:prstGeom>
      </xdr:spPr>
    </xdr:pic>
    <xdr:clientData/>
  </xdr:twoCellAnchor>
  <xdr:twoCellAnchor editAs="oneCell">
    <xdr:from>
      <xdr:col>2</xdr:col>
      <xdr:colOff>414200</xdr:colOff>
      <xdr:row>36</xdr:row>
      <xdr:rowOff>66399</xdr:rowOff>
    </xdr:from>
    <xdr:to>
      <xdr:col>4</xdr:col>
      <xdr:colOff>153036</xdr:colOff>
      <xdr:row>36</xdr:row>
      <xdr:rowOff>437809</xdr:rowOff>
    </xdr:to>
    <xdr:pic>
      <xdr:nvPicPr>
        <xdr:cNvPr id="31" name="Рисунок 30">
          <a:extLst>
            <a:ext uri="{FF2B5EF4-FFF2-40B4-BE49-F238E27FC236}">
              <a16:creationId xmlns:a16="http://schemas.microsoft.com/office/drawing/2014/main" id="{B19DFC71-4251-6433-92FD-4D793EB3CF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327263" y="8242024"/>
          <a:ext cx="1588273" cy="371410"/>
        </a:xfrm>
        <a:prstGeom prst="rect">
          <a:avLst/>
        </a:prstGeom>
      </xdr:spPr>
    </xdr:pic>
    <xdr:clientData/>
  </xdr:twoCellAnchor>
  <xdr:twoCellAnchor editAs="oneCell">
    <xdr:from>
      <xdr:col>2</xdr:col>
      <xdr:colOff>293689</xdr:colOff>
      <xdr:row>37</xdr:row>
      <xdr:rowOff>55564</xdr:rowOff>
    </xdr:from>
    <xdr:to>
      <xdr:col>4</xdr:col>
      <xdr:colOff>297499</xdr:colOff>
      <xdr:row>37</xdr:row>
      <xdr:rowOff>499512</xdr:rowOff>
    </xdr:to>
    <xdr:pic>
      <xdr:nvPicPr>
        <xdr:cNvPr id="32" name="Рисунок 31">
          <a:extLst>
            <a:ext uri="{FF2B5EF4-FFF2-40B4-BE49-F238E27FC236}">
              <a16:creationId xmlns:a16="http://schemas.microsoft.com/office/drawing/2014/main" id="{378CA54F-C455-D7A7-7B55-1D4FB34075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206752" y="8604252"/>
          <a:ext cx="1853247" cy="443948"/>
        </a:xfrm>
        <a:prstGeom prst="rect">
          <a:avLst/>
        </a:prstGeom>
      </xdr:spPr>
    </xdr:pic>
    <xdr:clientData/>
  </xdr:twoCellAnchor>
  <xdr:twoCellAnchor editAs="oneCell">
    <xdr:from>
      <xdr:col>2</xdr:col>
      <xdr:colOff>412750</xdr:colOff>
      <xdr:row>38</xdr:row>
      <xdr:rowOff>50800</xdr:rowOff>
    </xdr:from>
    <xdr:to>
      <xdr:col>4</xdr:col>
      <xdr:colOff>186704</xdr:colOff>
      <xdr:row>38</xdr:row>
      <xdr:rowOff>415869</xdr:rowOff>
    </xdr:to>
    <xdr:pic>
      <xdr:nvPicPr>
        <xdr:cNvPr id="33" name="Рисунок 32">
          <a:extLst>
            <a:ext uri="{FF2B5EF4-FFF2-40B4-BE49-F238E27FC236}">
              <a16:creationId xmlns:a16="http://schemas.microsoft.com/office/drawing/2014/main" id="{E9048D81-B671-279E-EE2F-553B1F3162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325813" y="9266238"/>
          <a:ext cx="1623391" cy="365069"/>
        </a:xfrm>
        <a:prstGeom prst="rect">
          <a:avLst/>
        </a:prstGeom>
      </xdr:spPr>
    </xdr:pic>
    <xdr:clientData/>
  </xdr:twoCellAnchor>
  <xdr:twoCellAnchor editAs="oneCell">
    <xdr:from>
      <xdr:col>2</xdr:col>
      <xdr:colOff>386314</xdr:colOff>
      <xdr:row>39</xdr:row>
      <xdr:rowOff>55563</xdr:rowOff>
    </xdr:from>
    <xdr:to>
      <xdr:col>4</xdr:col>
      <xdr:colOff>204663</xdr:colOff>
      <xdr:row>39</xdr:row>
      <xdr:rowOff>352771</xdr:rowOff>
    </xdr:to>
    <xdr:pic>
      <xdr:nvPicPr>
        <xdr:cNvPr id="34" name="Рисунок 33">
          <a:extLst>
            <a:ext uri="{FF2B5EF4-FFF2-40B4-BE49-F238E27FC236}">
              <a16:creationId xmlns:a16="http://schemas.microsoft.com/office/drawing/2014/main" id="{6DA8D6C1-798D-06CF-1A76-BEED853CB61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t="13741"/>
        <a:stretch/>
      </xdr:blipFill>
      <xdr:spPr>
        <a:xfrm>
          <a:off x="3299377" y="9786938"/>
          <a:ext cx="1667786" cy="297208"/>
        </a:xfrm>
        <a:prstGeom prst="rect">
          <a:avLst/>
        </a:prstGeom>
      </xdr:spPr>
    </xdr:pic>
    <xdr:clientData/>
  </xdr:twoCellAnchor>
  <xdr:twoCellAnchor editAs="oneCell">
    <xdr:from>
      <xdr:col>2</xdr:col>
      <xdr:colOff>547966</xdr:colOff>
      <xdr:row>40</xdr:row>
      <xdr:rowOff>32025</xdr:rowOff>
    </xdr:from>
    <xdr:to>
      <xdr:col>4</xdr:col>
      <xdr:colOff>65279</xdr:colOff>
      <xdr:row>40</xdr:row>
      <xdr:rowOff>833781</xdr:rowOff>
    </xdr:to>
    <xdr:pic>
      <xdr:nvPicPr>
        <xdr:cNvPr id="35" name="Рисунок 34">
          <a:extLst>
            <a:ext uri="{FF2B5EF4-FFF2-40B4-BE49-F238E27FC236}">
              <a16:creationId xmlns:a16="http://schemas.microsoft.com/office/drawing/2014/main" id="{96BD656D-DBC6-03CA-1268-F5BC3452D1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461029" y="10160275"/>
          <a:ext cx="1366750" cy="801756"/>
        </a:xfrm>
        <a:prstGeom prst="rect">
          <a:avLst/>
        </a:prstGeom>
      </xdr:spPr>
    </xdr:pic>
    <xdr:clientData/>
  </xdr:twoCellAnchor>
  <xdr:twoCellAnchor editAs="oneCell">
    <xdr:from>
      <xdr:col>2</xdr:col>
      <xdr:colOff>806174</xdr:colOff>
      <xdr:row>41</xdr:row>
      <xdr:rowOff>10838</xdr:rowOff>
    </xdr:from>
    <xdr:to>
      <xdr:col>3</xdr:col>
      <xdr:colOff>702987</xdr:colOff>
      <xdr:row>41</xdr:row>
      <xdr:rowOff>1325994</xdr:rowOff>
    </xdr:to>
    <xdr:pic>
      <xdr:nvPicPr>
        <xdr:cNvPr id="36" name="Рисунок 35">
          <a:extLst>
            <a:ext uri="{FF2B5EF4-FFF2-40B4-BE49-F238E27FC236}">
              <a16:creationId xmlns:a16="http://schemas.microsoft.com/office/drawing/2014/main" id="{7F97BC88-6519-9F46-66FF-50E087CCC5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719237" y="11004276"/>
          <a:ext cx="762000" cy="1315156"/>
        </a:xfrm>
        <a:prstGeom prst="rect">
          <a:avLst/>
        </a:prstGeom>
      </xdr:spPr>
    </xdr:pic>
    <xdr:clientData/>
  </xdr:twoCellAnchor>
  <xdr:twoCellAnchor editAs="oneCell">
    <xdr:from>
      <xdr:col>2</xdr:col>
      <xdr:colOff>705678</xdr:colOff>
      <xdr:row>42</xdr:row>
      <xdr:rowOff>17257</xdr:rowOff>
    </xdr:from>
    <xdr:to>
      <xdr:col>3</xdr:col>
      <xdr:colOff>749232</xdr:colOff>
      <xdr:row>42</xdr:row>
      <xdr:rowOff>1373189</xdr:rowOff>
    </xdr:to>
    <xdr:pic>
      <xdr:nvPicPr>
        <xdr:cNvPr id="37" name="Рисунок 36">
          <a:extLst>
            <a:ext uri="{FF2B5EF4-FFF2-40B4-BE49-F238E27FC236}">
              <a16:creationId xmlns:a16="http://schemas.microsoft.com/office/drawing/2014/main" id="{C1887401-F532-17C5-FF97-EFB1A154884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8"/>
        <a:srcRect t="1" b="2800"/>
        <a:stretch/>
      </xdr:blipFill>
      <xdr:spPr>
        <a:xfrm>
          <a:off x="3618741" y="12352132"/>
          <a:ext cx="908741" cy="1355932"/>
        </a:xfrm>
        <a:prstGeom prst="rect">
          <a:avLst/>
        </a:prstGeom>
      </xdr:spPr>
    </xdr:pic>
    <xdr:clientData/>
  </xdr:twoCellAnchor>
  <xdr:twoCellAnchor editAs="oneCell">
    <xdr:from>
      <xdr:col>2</xdr:col>
      <xdr:colOff>253794</xdr:colOff>
      <xdr:row>43</xdr:row>
      <xdr:rowOff>158750</xdr:rowOff>
    </xdr:from>
    <xdr:to>
      <xdr:col>4</xdr:col>
      <xdr:colOff>199627</xdr:colOff>
      <xdr:row>43</xdr:row>
      <xdr:rowOff>357947</xdr:rowOff>
    </xdr:to>
    <xdr:pic>
      <xdr:nvPicPr>
        <xdr:cNvPr id="38" name="Рисунок 37">
          <a:extLst>
            <a:ext uri="{FF2B5EF4-FFF2-40B4-BE49-F238E27FC236}">
              <a16:creationId xmlns:a16="http://schemas.microsoft.com/office/drawing/2014/main" id="{BFA5CC59-7D81-0FFA-2F9F-AD7BE939AA5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/>
        <a:srcRect t="8902"/>
        <a:stretch/>
      </xdr:blipFill>
      <xdr:spPr>
        <a:xfrm>
          <a:off x="3166857" y="13882688"/>
          <a:ext cx="1795270" cy="199197"/>
        </a:xfrm>
        <a:prstGeom prst="rect">
          <a:avLst/>
        </a:prstGeom>
      </xdr:spPr>
    </xdr:pic>
    <xdr:clientData/>
  </xdr:twoCellAnchor>
  <xdr:twoCellAnchor editAs="oneCell">
    <xdr:from>
      <xdr:col>2</xdr:col>
      <xdr:colOff>128249</xdr:colOff>
      <xdr:row>44</xdr:row>
      <xdr:rowOff>54841</xdr:rowOff>
    </xdr:from>
    <xdr:to>
      <xdr:col>3</xdr:col>
      <xdr:colOff>781289</xdr:colOff>
      <xdr:row>44</xdr:row>
      <xdr:rowOff>801782</xdr:rowOff>
    </xdr:to>
    <xdr:pic>
      <xdr:nvPicPr>
        <xdr:cNvPr id="39" name="Рисунок 38">
          <a:extLst>
            <a:ext uri="{FF2B5EF4-FFF2-40B4-BE49-F238E27FC236}">
              <a16:creationId xmlns:a16="http://schemas.microsoft.com/office/drawing/2014/main" id="{718EFD17-276D-3B69-5823-B3E4E63F642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0"/>
        <a:srcRect t="4196"/>
        <a:stretch/>
      </xdr:blipFill>
      <xdr:spPr>
        <a:xfrm>
          <a:off x="3037704" y="14472227"/>
          <a:ext cx="1518949" cy="74694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6"/>
  <sheetViews>
    <sheetView tabSelected="1" topLeftCell="A41" zoomScale="85" zoomScaleNormal="110" workbookViewId="0">
      <selection activeCell="G19" sqref="G19"/>
    </sheetView>
  </sheetViews>
  <sheetFormatPr defaultColWidth="9.140625" defaultRowHeight="12" x14ac:dyDescent="0.2"/>
  <cols>
    <col min="1" max="1" width="22" style="10" customWidth="1"/>
    <col min="2" max="2" width="24.5703125" style="10" customWidth="1"/>
    <col min="3" max="3" width="13" style="10" customWidth="1"/>
    <col min="4" max="4" width="14.7109375" style="10" customWidth="1"/>
    <col min="5" max="5" width="9.7109375" style="10" customWidth="1"/>
    <col min="6" max="6" width="11.28515625" style="10" customWidth="1"/>
    <col min="7" max="7" width="8.42578125" style="10" customWidth="1"/>
    <col min="8" max="8" width="9.140625" style="10"/>
    <col min="9" max="9" width="10.5703125" style="10" bestFit="1" customWidth="1"/>
    <col min="10" max="16384" width="9.140625" style="10"/>
  </cols>
  <sheetData>
    <row r="1" spans="1:19" x14ac:dyDescent="0.2">
      <c r="A1" s="43" t="s">
        <v>4</v>
      </c>
      <c r="B1" s="46" t="s">
        <v>2</v>
      </c>
      <c r="C1" s="46"/>
      <c r="D1" s="46"/>
      <c r="E1" s="46"/>
      <c r="F1" s="46"/>
      <c r="G1" s="46"/>
    </row>
    <row r="2" spans="1:19" x14ac:dyDescent="0.2">
      <c r="A2" s="43"/>
      <c r="B2" s="44" t="s">
        <v>0</v>
      </c>
      <c r="C2" s="44"/>
      <c r="D2" s="44"/>
      <c r="E2" s="45" t="s">
        <v>1</v>
      </c>
      <c r="F2" s="45"/>
      <c r="G2" s="45"/>
      <c r="I2" s="16" t="s">
        <v>3</v>
      </c>
      <c r="J2" s="16">
        <v>5</v>
      </c>
      <c r="L2" s="55" t="s">
        <v>78</v>
      </c>
      <c r="M2" s="55"/>
      <c r="N2" s="55"/>
      <c r="O2" s="55"/>
      <c r="P2" s="55"/>
      <c r="Q2" s="55"/>
      <c r="R2" s="55"/>
      <c r="S2" s="55"/>
    </row>
    <row r="3" spans="1:19" x14ac:dyDescent="0.2">
      <c r="A3" s="7" t="s">
        <v>56</v>
      </c>
      <c r="B3" s="8">
        <f>J2</f>
        <v>5</v>
      </c>
      <c r="C3" s="8">
        <f>2*$J2</f>
        <v>10</v>
      </c>
      <c r="D3" s="8">
        <f>2*$J2</f>
        <v>10</v>
      </c>
      <c r="E3" s="9">
        <f>2*$J2</f>
        <v>10</v>
      </c>
      <c r="F3" s="9">
        <f>$J2</f>
        <v>5</v>
      </c>
      <c r="G3" s="9">
        <f>$J2</f>
        <v>5</v>
      </c>
      <c r="I3" s="16" t="s">
        <v>5</v>
      </c>
      <c r="J3" s="16">
        <v>2</v>
      </c>
      <c r="L3" s="55"/>
      <c r="M3" s="55"/>
      <c r="N3" s="55"/>
      <c r="O3" s="55"/>
      <c r="P3" s="55"/>
      <c r="Q3" s="55"/>
      <c r="R3" s="55"/>
      <c r="S3" s="55"/>
    </row>
    <row r="4" spans="1:19" x14ac:dyDescent="0.2">
      <c r="A4" s="7" t="s">
        <v>57</v>
      </c>
      <c r="B4" s="8">
        <f>6*$J2</f>
        <v>30</v>
      </c>
      <c r="C4" s="8">
        <f>3*$J2</f>
        <v>15</v>
      </c>
      <c r="D4" s="8">
        <f>$J2</f>
        <v>5</v>
      </c>
      <c r="E4" s="9">
        <f>2*$J2</f>
        <v>10</v>
      </c>
      <c r="F4" s="9">
        <f>4*$J2</f>
        <v>20</v>
      </c>
      <c r="G4" s="9">
        <f>3*$J2</f>
        <v>15</v>
      </c>
      <c r="I4" s="16" t="s">
        <v>6</v>
      </c>
      <c r="J4" s="16">
        <v>3</v>
      </c>
      <c r="L4" s="55"/>
      <c r="M4" s="55"/>
      <c r="N4" s="55"/>
      <c r="O4" s="55"/>
      <c r="P4" s="55"/>
      <c r="Q4" s="55"/>
      <c r="R4" s="55"/>
      <c r="S4" s="55"/>
    </row>
    <row r="5" spans="1:19" x14ac:dyDescent="0.2">
      <c r="A5" s="7" t="s">
        <v>58</v>
      </c>
      <c r="B5" s="8">
        <f>5*$J2</f>
        <v>25</v>
      </c>
      <c r="C5" s="8">
        <f>3*$J2</f>
        <v>15</v>
      </c>
      <c r="D5" s="8">
        <f>4*$J2</f>
        <v>20</v>
      </c>
      <c r="E5" s="9">
        <f>3*$J2</f>
        <v>15</v>
      </c>
      <c r="F5" s="9">
        <f>3*$J2</f>
        <v>15</v>
      </c>
      <c r="G5" s="9">
        <f>5*$J2</f>
        <v>25</v>
      </c>
      <c r="K5" s="17"/>
      <c r="L5" s="55"/>
      <c r="M5" s="55"/>
      <c r="N5" s="55"/>
      <c r="O5" s="55"/>
      <c r="P5" s="55"/>
      <c r="Q5" s="55"/>
      <c r="R5" s="55"/>
      <c r="S5" s="55"/>
    </row>
    <row r="6" spans="1:19" x14ac:dyDescent="0.2">
      <c r="K6" s="17"/>
      <c r="L6" s="55"/>
      <c r="M6" s="55"/>
      <c r="N6" s="55"/>
      <c r="O6" s="55"/>
      <c r="P6" s="55"/>
      <c r="Q6" s="55"/>
      <c r="R6" s="55"/>
      <c r="S6" s="55"/>
    </row>
    <row r="7" spans="1:19" ht="12" customHeight="1" x14ac:dyDescent="0.2">
      <c r="L7" s="55"/>
      <c r="M7" s="55"/>
      <c r="N7" s="55"/>
      <c r="O7" s="55"/>
      <c r="P7" s="55"/>
      <c r="Q7" s="55"/>
      <c r="R7" s="55"/>
      <c r="S7" s="55"/>
    </row>
    <row r="8" spans="1:19" ht="12" customHeight="1" x14ac:dyDescent="0.2">
      <c r="A8" s="7" t="s">
        <v>7</v>
      </c>
      <c r="B8" s="46" t="s">
        <v>13</v>
      </c>
      <c r="C8" s="46"/>
      <c r="D8" s="46"/>
      <c r="E8" s="39"/>
      <c r="F8" s="46" t="s">
        <v>12</v>
      </c>
      <c r="G8" s="46"/>
      <c r="H8" s="46"/>
      <c r="I8" s="39"/>
      <c r="J8" s="39"/>
      <c r="L8" s="55"/>
      <c r="M8" s="55"/>
      <c r="N8" s="55"/>
      <c r="O8" s="55"/>
      <c r="P8" s="55"/>
      <c r="Q8" s="55"/>
      <c r="R8" s="55"/>
      <c r="S8" s="55"/>
    </row>
    <row r="9" spans="1:19" x14ac:dyDescent="0.2">
      <c r="A9" s="7" t="s">
        <v>8</v>
      </c>
      <c r="B9" s="7" t="s">
        <v>9</v>
      </c>
      <c r="C9" s="7" t="s">
        <v>10</v>
      </c>
      <c r="D9" s="7" t="s">
        <v>11</v>
      </c>
      <c r="E9" s="42" t="s">
        <v>14</v>
      </c>
      <c r="F9" s="7" t="s">
        <v>9</v>
      </c>
      <c r="G9" s="7" t="s">
        <v>10</v>
      </c>
      <c r="H9" s="7" t="s">
        <v>11</v>
      </c>
      <c r="I9" s="42" t="s">
        <v>14</v>
      </c>
      <c r="J9" s="41" t="s">
        <v>79</v>
      </c>
      <c r="L9" s="55"/>
      <c r="M9" s="55"/>
      <c r="N9" s="55"/>
      <c r="O9" s="55"/>
      <c r="P9" s="55"/>
      <c r="Q9" s="55"/>
      <c r="R9" s="55"/>
      <c r="S9" s="55"/>
    </row>
    <row r="10" spans="1:19" x14ac:dyDescent="0.2">
      <c r="A10" s="7">
        <v>1</v>
      </c>
      <c r="B10" s="11">
        <f t="shared" ref="B10:G12" si="0">B3</f>
        <v>5</v>
      </c>
      <c r="C10" s="11">
        <f t="shared" si="0"/>
        <v>10</v>
      </c>
      <c r="D10" s="11">
        <f t="shared" si="0"/>
        <v>10</v>
      </c>
      <c r="E10" s="40">
        <f>SUM(B10:D10)</f>
        <v>25</v>
      </c>
      <c r="F10" s="12">
        <f>E3</f>
        <v>10</v>
      </c>
      <c r="G10" s="12">
        <f>F3</f>
        <v>5</v>
      </c>
      <c r="H10" s="12">
        <f>G3</f>
        <v>5</v>
      </c>
      <c r="I10" s="63">
        <f>SUM(F10:H10)</f>
        <v>20</v>
      </c>
      <c r="J10" s="40">
        <f>SUM(B3:G3)</f>
        <v>45</v>
      </c>
      <c r="L10" s="55"/>
      <c r="M10" s="55"/>
      <c r="N10" s="55"/>
      <c r="O10" s="55"/>
      <c r="P10" s="55"/>
      <c r="Q10" s="55"/>
      <c r="R10" s="55"/>
      <c r="S10" s="55"/>
    </row>
    <row r="11" spans="1:19" x14ac:dyDescent="0.2">
      <c r="A11" s="7">
        <v>2</v>
      </c>
      <c r="B11" s="11">
        <f t="shared" si="0"/>
        <v>30</v>
      </c>
      <c r="C11" s="11">
        <f t="shared" si="0"/>
        <v>15</v>
      </c>
      <c r="D11" s="11">
        <f t="shared" si="0"/>
        <v>5</v>
      </c>
      <c r="E11" s="40">
        <f t="shared" ref="E11:E12" si="1">SUM(B11:D11)</f>
        <v>50</v>
      </c>
      <c r="F11" s="12">
        <f>E4</f>
        <v>10</v>
      </c>
      <c r="G11" s="12">
        <f>F4</f>
        <v>20</v>
      </c>
      <c r="H11" s="12">
        <f>G4</f>
        <v>15</v>
      </c>
      <c r="I11" s="63">
        <f t="shared" ref="I11:I12" si="2">SUM(F11:H11)</f>
        <v>45</v>
      </c>
      <c r="J11" s="40">
        <f>SUM(B4:G4)</f>
        <v>95</v>
      </c>
    </row>
    <row r="12" spans="1:19" x14ac:dyDescent="0.2">
      <c r="A12" s="7">
        <v>3</v>
      </c>
      <c r="B12" s="11">
        <f t="shared" si="0"/>
        <v>25</v>
      </c>
      <c r="C12" s="11">
        <f t="shared" si="0"/>
        <v>15</v>
      </c>
      <c r="D12" s="11">
        <f t="shared" si="0"/>
        <v>20</v>
      </c>
      <c r="E12" s="40">
        <f t="shared" si="1"/>
        <v>60</v>
      </c>
      <c r="F12" s="12">
        <f>E5</f>
        <v>15</v>
      </c>
      <c r="G12" s="12">
        <f>F5</f>
        <v>15</v>
      </c>
      <c r="H12" s="12">
        <f>G5</f>
        <v>25</v>
      </c>
      <c r="I12" s="63">
        <f t="shared" si="2"/>
        <v>55</v>
      </c>
      <c r="J12" s="40">
        <f>SUM(B5:G5)</f>
        <v>115</v>
      </c>
    </row>
    <row r="13" spans="1:19" x14ac:dyDescent="0.2">
      <c r="A13" s="13" t="s">
        <v>18</v>
      </c>
      <c r="B13" s="47"/>
      <c r="C13" s="47"/>
      <c r="D13" s="47"/>
      <c r="E13" s="62">
        <f>SUM(E10:E12)</f>
        <v>135</v>
      </c>
      <c r="F13" s="47"/>
      <c r="G13" s="47"/>
      <c r="H13" s="47"/>
      <c r="I13" s="62">
        <f>SUM(I10:I12)</f>
        <v>120</v>
      </c>
      <c r="J13" s="39"/>
    </row>
    <row r="15" spans="1:19" x14ac:dyDescent="0.2">
      <c r="I15" s="37"/>
      <c r="J15" s="37"/>
      <c r="K15" s="37"/>
    </row>
    <row r="16" spans="1:19" x14ac:dyDescent="0.2">
      <c r="A16" s="49" t="s">
        <v>37</v>
      </c>
      <c r="B16" s="49"/>
      <c r="C16" s="49"/>
      <c r="D16" s="49"/>
      <c r="E16" s="15"/>
      <c r="F16" s="15"/>
      <c r="G16" s="15"/>
      <c r="H16" s="15"/>
      <c r="I16" s="37"/>
      <c r="J16" s="37"/>
      <c r="K16" s="37"/>
      <c r="L16" s="37"/>
      <c r="M16" s="37"/>
      <c r="N16" s="37"/>
      <c r="O16" s="37"/>
      <c r="P16" s="37"/>
    </row>
    <row r="17" spans="1:16" x14ac:dyDescent="0.2">
      <c r="A17" s="3" t="s">
        <v>15</v>
      </c>
      <c r="B17" s="3" t="s">
        <v>16</v>
      </c>
      <c r="C17" s="54" t="s">
        <v>17</v>
      </c>
      <c r="D17" s="54"/>
      <c r="E17" s="15"/>
      <c r="F17" s="15"/>
      <c r="G17" s="15"/>
      <c r="H17" s="15"/>
      <c r="I17" s="37"/>
      <c r="J17" s="37"/>
      <c r="K17" s="37"/>
      <c r="L17" s="37"/>
      <c r="M17" s="37"/>
      <c r="N17" s="37"/>
      <c r="O17" s="37"/>
      <c r="P17" s="37"/>
    </row>
    <row r="18" spans="1:16" ht="15" customHeight="1" x14ac:dyDescent="0.2">
      <c r="A18" s="4" t="s">
        <v>18</v>
      </c>
      <c r="B18" s="1" t="s">
        <v>19</v>
      </c>
      <c r="C18" s="5">
        <f>E13</f>
        <v>135</v>
      </c>
      <c r="D18" s="5">
        <f>I13</f>
        <v>120</v>
      </c>
      <c r="E18" s="15"/>
      <c r="F18" s="15"/>
      <c r="G18" s="15"/>
      <c r="H18" s="15"/>
      <c r="L18" s="37"/>
      <c r="M18" s="37"/>
      <c r="N18" s="37"/>
      <c r="O18" s="37"/>
      <c r="P18" s="37"/>
    </row>
    <row r="19" spans="1:16" ht="16.5" customHeight="1" x14ac:dyDescent="0.2">
      <c r="A19" s="6" t="s">
        <v>52</v>
      </c>
      <c r="B19" s="2" t="s">
        <v>20</v>
      </c>
      <c r="C19" s="53">
        <f>SUMSQ(C18:D18)</f>
        <v>32625</v>
      </c>
      <c r="D19" s="53"/>
      <c r="E19" s="15"/>
      <c r="F19" s="15"/>
      <c r="G19" s="15"/>
      <c r="H19" s="15"/>
    </row>
    <row r="20" spans="1:16" ht="13.5" customHeight="1" x14ac:dyDescent="0.2">
      <c r="A20" s="4" t="s">
        <v>24</v>
      </c>
      <c r="B20" s="1" t="s">
        <v>21</v>
      </c>
      <c r="C20" s="5">
        <f>J10</f>
        <v>45</v>
      </c>
      <c r="D20" s="5">
        <f>J11</f>
        <v>95</v>
      </c>
      <c r="E20" s="38">
        <f>J12</f>
        <v>115</v>
      </c>
      <c r="F20" s="15"/>
      <c r="G20" s="15"/>
      <c r="H20" s="15"/>
    </row>
    <row r="21" spans="1:16" ht="12.75" customHeight="1" x14ac:dyDescent="0.2">
      <c r="A21" s="6" t="s">
        <v>53</v>
      </c>
      <c r="B21" s="2" t="s">
        <v>20</v>
      </c>
      <c r="C21" s="53">
        <f>SUMSQ(C20:E20)</f>
        <v>24275</v>
      </c>
      <c r="D21" s="53"/>
      <c r="E21" s="15"/>
      <c r="F21" s="15"/>
      <c r="G21" s="15"/>
      <c r="H21" s="15"/>
    </row>
    <row r="22" spans="1:16" ht="16.5" customHeight="1" x14ac:dyDescent="0.2">
      <c r="A22" s="4" t="s">
        <v>59</v>
      </c>
      <c r="B22" s="1" t="s">
        <v>22</v>
      </c>
      <c r="C22" s="38">
        <f>E10</f>
        <v>25</v>
      </c>
      <c r="D22" s="38">
        <f>E11</f>
        <v>50</v>
      </c>
      <c r="E22" s="38">
        <f>E12</f>
        <v>60</v>
      </c>
      <c r="F22" s="38">
        <f>I10</f>
        <v>20</v>
      </c>
      <c r="G22" s="38">
        <f>I11</f>
        <v>45</v>
      </c>
      <c r="H22" s="38">
        <f>I12</f>
        <v>55</v>
      </c>
    </row>
    <row r="23" spans="1:16" ht="17.25" customHeight="1" x14ac:dyDescent="0.2">
      <c r="A23" s="6" t="s">
        <v>54</v>
      </c>
      <c r="B23" s="2" t="s">
        <v>20</v>
      </c>
      <c r="C23" s="53">
        <f>SUMSQ(C22:H22)</f>
        <v>12175</v>
      </c>
      <c r="D23" s="53"/>
      <c r="E23" s="15"/>
      <c r="F23" s="15"/>
      <c r="G23" s="15"/>
      <c r="H23" s="15"/>
    </row>
    <row r="24" spans="1:16" ht="28.5" customHeight="1" x14ac:dyDescent="0.2">
      <c r="A24" s="4" t="s">
        <v>25</v>
      </c>
      <c r="B24" s="1" t="s">
        <v>23</v>
      </c>
      <c r="C24" s="51">
        <v>3</v>
      </c>
      <c r="D24" s="51"/>
      <c r="E24" s="15"/>
      <c r="F24" s="15"/>
      <c r="G24" s="15"/>
      <c r="H24" s="15"/>
    </row>
    <row r="25" spans="1:16" ht="28.5" customHeight="1" x14ac:dyDescent="0.2">
      <c r="A25" s="6" t="s">
        <v>26</v>
      </c>
      <c r="B25" s="2" t="s">
        <v>29</v>
      </c>
      <c r="C25" s="50">
        <v>2</v>
      </c>
      <c r="D25" s="50"/>
      <c r="E25" s="15"/>
      <c r="F25" s="15"/>
      <c r="G25" s="15"/>
      <c r="H25" s="15"/>
    </row>
    <row r="26" spans="1:16" ht="33.75" customHeight="1" x14ac:dyDescent="0.2">
      <c r="A26" s="4" t="s">
        <v>27</v>
      </c>
      <c r="B26" s="1" t="s">
        <v>30</v>
      </c>
      <c r="C26" s="51">
        <v>3</v>
      </c>
      <c r="D26" s="51"/>
      <c r="E26" s="15"/>
      <c r="F26" s="15"/>
      <c r="G26" s="15"/>
      <c r="H26" s="15"/>
    </row>
    <row r="27" spans="1:16" ht="31.5" customHeight="1" x14ac:dyDescent="0.2">
      <c r="A27" s="6" t="s">
        <v>28</v>
      </c>
      <c r="B27" s="2" t="s">
        <v>31</v>
      </c>
      <c r="C27" s="50">
        <v>18</v>
      </c>
      <c r="D27" s="50"/>
      <c r="E27" s="15"/>
      <c r="F27" s="15"/>
      <c r="G27" s="15"/>
    </row>
    <row r="28" spans="1:16" ht="28.5" customHeight="1" x14ac:dyDescent="0.2">
      <c r="A28" s="4" t="s">
        <v>55</v>
      </c>
      <c r="B28" s="1" t="s">
        <v>32</v>
      </c>
      <c r="C28" s="52"/>
      <c r="D28" s="52"/>
      <c r="E28" s="15"/>
      <c r="F28" s="15"/>
      <c r="G28" s="15"/>
    </row>
    <row r="29" spans="1:16" ht="26.25" customHeight="1" x14ac:dyDescent="0.2">
      <c r="A29" s="6" t="s">
        <v>48</v>
      </c>
      <c r="B29" s="2" t="s">
        <v>33</v>
      </c>
      <c r="C29" s="53">
        <f>SUM(B3:G5)</f>
        <v>255</v>
      </c>
      <c r="D29" s="53"/>
      <c r="E29" s="15"/>
      <c r="F29" s="15"/>
      <c r="G29" s="15"/>
    </row>
    <row r="30" spans="1:16" ht="15.75" customHeight="1" x14ac:dyDescent="0.2">
      <c r="A30" s="4" t="s">
        <v>49</v>
      </c>
      <c r="B30" s="1" t="s">
        <v>34</v>
      </c>
      <c r="C30" s="48">
        <f>POWER(C29,2)</f>
        <v>65025</v>
      </c>
      <c r="D30" s="48"/>
      <c r="E30" s="15"/>
      <c r="F30" s="15"/>
      <c r="G30" s="15"/>
    </row>
    <row r="31" spans="1:16" ht="41.25" customHeight="1" x14ac:dyDescent="0.2">
      <c r="A31" s="6" t="s">
        <v>50</v>
      </c>
      <c r="B31" s="2" t="s">
        <v>35</v>
      </c>
      <c r="C31" s="53">
        <f>C30/C27</f>
        <v>3612.5</v>
      </c>
      <c r="D31" s="53"/>
      <c r="E31" s="15"/>
      <c r="F31" s="15"/>
      <c r="G31" s="15"/>
    </row>
    <row r="32" spans="1:16" ht="34.5" customHeight="1" x14ac:dyDescent="0.2">
      <c r="A32" s="4" t="s">
        <v>51</v>
      </c>
      <c r="B32" s="1" t="s">
        <v>36</v>
      </c>
      <c r="C32" s="48">
        <f>SUMSQ(B3:G5)</f>
        <v>4575</v>
      </c>
      <c r="D32" s="48"/>
      <c r="E32" s="15"/>
      <c r="F32" s="15"/>
      <c r="G32" s="15"/>
    </row>
    <row r="33" spans="1:16" x14ac:dyDescent="0.2">
      <c r="A33" s="15"/>
      <c r="B33" s="15"/>
      <c r="C33" s="15"/>
      <c r="D33" s="15"/>
      <c r="E33" s="15"/>
      <c r="F33" s="15"/>
      <c r="G33" s="15"/>
    </row>
    <row r="34" spans="1:16" x14ac:dyDescent="0.2">
      <c r="A34" s="49" t="s">
        <v>38</v>
      </c>
      <c r="B34" s="49"/>
      <c r="C34" s="49"/>
      <c r="D34" s="49"/>
      <c r="E34" s="49"/>
      <c r="F34" s="49"/>
    </row>
    <row r="35" spans="1:16" x14ac:dyDescent="0.2">
      <c r="A35" s="3" t="s">
        <v>39</v>
      </c>
      <c r="B35" s="18" t="s">
        <v>40</v>
      </c>
      <c r="C35" s="58" t="s">
        <v>41</v>
      </c>
      <c r="D35" s="58"/>
      <c r="E35" s="58"/>
      <c r="F35" s="19" t="s">
        <v>42</v>
      </c>
    </row>
    <row r="36" spans="1:16" ht="34.5" customHeight="1" x14ac:dyDescent="0.2">
      <c r="A36" s="26">
        <v>1</v>
      </c>
      <c r="B36" s="29" t="s">
        <v>43</v>
      </c>
      <c r="C36" s="61"/>
      <c r="D36" s="61"/>
      <c r="E36" s="61"/>
      <c r="F36" s="23">
        <f>1/(C24*C26)*C19-C31</f>
        <v>12.5</v>
      </c>
    </row>
    <row r="37" spans="1:16" ht="38.25" customHeight="1" x14ac:dyDescent="0.2">
      <c r="A37" s="31">
        <v>2</v>
      </c>
      <c r="B37" s="32" t="s">
        <v>44</v>
      </c>
      <c r="C37" s="60"/>
      <c r="D37" s="60"/>
      <c r="E37" s="60"/>
      <c r="F37" s="25">
        <f>1/(C24*C25)*C21-C31</f>
        <v>433.33333333333303</v>
      </c>
    </row>
    <row r="38" spans="1:16" ht="43.5" customHeight="1" x14ac:dyDescent="0.2">
      <c r="A38" s="28">
        <v>3</v>
      </c>
      <c r="B38" s="20" t="s">
        <v>44</v>
      </c>
      <c r="C38" s="43"/>
      <c r="D38" s="43"/>
      <c r="E38" s="43"/>
      <c r="F38" s="21">
        <f>C23/C24-C31-F36-F37</f>
        <v>4.5474735088646412E-13</v>
      </c>
    </row>
    <row r="39" spans="1:16" ht="40.5" customHeight="1" x14ac:dyDescent="0.2">
      <c r="A39" s="27">
        <v>4</v>
      </c>
      <c r="B39" s="24" t="s">
        <v>44</v>
      </c>
      <c r="C39" s="59"/>
      <c r="D39" s="59"/>
      <c r="E39" s="59"/>
      <c r="F39" s="14">
        <f>C32-C31</f>
        <v>962.5</v>
      </c>
    </row>
    <row r="40" spans="1:16" ht="31.5" customHeight="1" x14ac:dyDescent="0.2">
      <c r="A40" s="28">
        <v>5</v>
      </c>
      <c r="B40" s="20" t="s">
        <v>44</v>
      </c>
      <c r="C40" s="43"/>
      <c r="D40" s="43"/>
      <c r="E40" s="43"/>
      <c r="F40" s="21">
        <f>F39-F36-F37-F38</f>
        <v>516.66666666666652</v>
      </c>
    </row>
    <row r="41" spans="1:16" ht="68.25" customHeight="1" x14ac:dyDescent="0.2">
      <c r="A41" s="31">
        <v>6</v>
      </c>
      <c r="B41" s="33" t="s">
        <v>45</v>
      </c>
      <c r="C41" s="56"/>
      <c r="D41" s="56"/>
      <c r="E41" s="56"/>
      <c r="F41" s="25"/>
      <c r="G41" s="22" t="s">
        <v>61</v>
      </c>
      <c r="H41" s="22">
        <f>C25-1</f>
        <v>1</v>
      </c>
      <c r="I41" s="14" t="s">
        <v>62</v>
      </c>
      <c r="J41" s="14">
        <f>C26-1</f>
        <v>2</v>
      </c>
      <c r="K41" s="22" t="s">
        <v>63</v>
      </c>
      <c r="L41" s="22">
        <f>H41*J41</f>
        <v>2</v>
      </c>
      <c r="M41" s="14" t="s">
        <v>64</v>
      </c>
      <c r="N41" s="14">
        <f>C27-1</f>
        <v>17</v>
      </c>
      <c r="O41" s="22" t="s">
        <v>65</v>
      </c>
      <c r="P41" s="22">
        <f>N41-H41-J41-L41</f>
        <v>12</v>
      </c>
    </row>
    <row r="42" spans="1:16" ht="105.75" customHeight="1" x14ac:dyDescent="0.2">
      <c r="A42" s="28">
        <v>7</v>
      </c>
      <c r="B42" s="30" t="s">
        <v>46</v>
      </c>
      <c r="C42" s="46"/>
      <c r="D42" s="46"/>
      <c r="E42" s="46"/>
      <c r="F42" s="21"/>
      <c r="G42" s="14" t="s">
        <v>66</v>
      </c>
      <c r="H42" s="14">
        <f>F36/H41</f>
        <v>12.5</v>
      </c>
      <c r="I42" s="22" t="s">
        <v>67</v>
      </c>
      <c r="J42" s="22">
        <f>F37/J41</f>
        <v>216.66666666666652</v>
      </c>
      <c r="K42" s="14" t="s">
        <v>68</v>
      </c>
      <c r="L42" s="14">
        <f>F38/L41</f>
        <v>2.2737367544323206E-13</v>
      </c>
      <c r="M42" s="22" t="s">
        <v>72</v>
      </c>
      <c r="N42" s="22">
        <f>F40/N41</f>
        <v>30.39215686274509</v>
      </c>
    </row>
    <row r="43" spans="1:16" ht="109.5" customHeight="1" x14ac:dyDescent="0.2">
      <c r="A43" s="31">
        <v>8</v>
      </c>
      <c r="B43" s="33" t="s">
        <v>74</v>
      </c>
      <c r="C43" s="56"/>
      <c r="D43" s="56"/>
      <c r="E43" s="56"/>
      <c r="F43" s="25"/>
      <c r="G43" s="22" t="s">
        <v>69</v>
      </c>
      <c r="H43" s="22">
        <f>H42/N42</f>
        <v>0.4112903225806453</v>
      </c>
      <c r="I43" s="14" t="s">
        <v>70</v>
      </c>
      <c r="J43" s="14">
        <f>J42/N42</f>
        <v>7.1290322580645133</v>
      </c>
      <c r="K43" s="22" t="s">
        <v>71</v>
      </c>
      <c r="L43" s="22">
        <f>L42/N42</f>
        <v>7.4813273855515085E-15</v>
      </c>
      <c r="M43" s="14" t="s">
        <v>73</v>
      </c>
      <c r="N43" s="14">
        <f>L43</f>
        <v>7.4813273855515085E-15</v>
      </c>
    </row>
    <row r="44" spans="1:16" ht="44.25" customHeight="1" x14ac:dyDescent="0.2">
      <c r="A44" s="28">
        <v>9</v>
      </c>
      <c r="B44" s="30" t="s">
        <v>75</v>
      </c>
      <c r="C44" s="46"/>
      <c r="D44" s="46"/>
      <c r="E44" s="46"/>
      <c r="F44" s="21"/>
      <c r="G44" s="34" t="s">
        <v>77</v>
      </c>
      <c r="H44" s="14">
        <v>0.01</v>
      </c>
      <c r="I44" s="22" t="s">
        <v>76</v>
      </c>
      <c r="J44" s="22">
        <v>9.33</v>
      </c>
    </row>
    <row r="45" spans="1:16" ht="64.5" customHeight="1" x14ac:dyDescent="0.2">
      <c r="A45" s="35">
        <v>10</v>
      </c>
      <c r="B45" s="36" t="s">
        <v>60</v>
      </c>
      <c r="C45" s="56"/>
      <c r="D45" s="56"/>
      <c r="E45" s="57" t="s">
        <v>80</v>
      </c>
      <c r="F45" s="57"/>
      <c r="G45" s="64" t="str">
        <f>IF(N43&lt;J44,"Приймається","Спростовується")</f>
        <v>Приймається</v>
      </c>
      <c r="H45" s="64"/>
    </row>
    <row r="46" spans="1:16" x14ac:dyDescent="0.2">
      <c r="F46" s="10" t="s">
        <v>47</v>
      </c>
    </row>
  </sheetData>
  <mergeCells count="37">
    <mergeCell ref="G45:H45"/>
    <mergeCell ref="L2:S10"/>
    <mergeCell ref="F8:H8"/>
    <mergeCell ref="C45:D45"/>
    <mergeCell ref="E45:F45"/>
    <mergeCell ref="B8:D8"/>
    <mergeCell ref="C35:E35"/>
    <mergeCell ref="A34:F34"/>
    <mergeCell ref="C40:E40"/>
    <mergeCell ref="C39:E39"/>
    <mergeCell ref="C37:E37"/>
    <mergeCell ref="C36:E36"/>
    <mergeCell ref="C38:E38"/>
    <mergeCell ref="C41:E41"/>
    <mergeCell ref="C42:E42"/>
    <mergeCell ref="C43:E43"/>
    <mergeCell ref="C44:E44"/>
    <mergeCell ref="C32:D32"/>
    <mergeCell ref="A16:D16"/>
    <mergeCell ref="C25:D25"/>
    <mergeCell ref="C26:D26"/>
    <mergeCell ref="C24:D24"/>
    <mergeCell ref="C27:D27"/>
    <mergeCell ref="C28:D28"/>
    <mergeCell ref="C29:D29"/>
    <mergeCell ref="C19:D19"/>
    <mergeCell ref="C21:D21"/>
    <mergeCell ref="C23:D23"/>
    <mergeCell ref="C17:D17"/>
    <mergeCell ref="C30:D30"/>
    <mergeCell ref="C31:D31"/>
    <mergeCell ref="A1:A2"/>
    <mergeCell ref="B2:D2"/>
    <mergeCell ref="E2:G2"/>
    <mergeCell ref="B1:G1"/>
    <mergeCell ref="B13:D13"/>
    <mergeCell ref="F13:H1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terms:modified xsi:type="dcterms:W3CDTF">2023-01-05T19:57:19Z</dcterms:modified>
</cp:coreProperties>
</file>