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900" windowWidth="22260" windowHeight="12645"/>
  </bookViews>
  <sheets>
    <sheet name="Завдання 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N2" i="1"/>
  <c r="R2" i="1"/>
  <c r="M4" i="1"/>
  <c r="C5" i="1"/>
  <c r="C7" i="1"/>
  <c r="O2" i="1" s="1"/>
  <c r="N4" i="1"/>
  <c r="M2" i="1" l="1"/>
  <c r="T2" i="1"/>
  <c r="P2" i="1"/>
  <c r="S2" i="1"/>
  <c r="T3" i="1"/>
  <c r="R3" i="1"/>
  <c r="S3" i="1"/>
  <c r="M3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7" i="1"/>
  <c r="C46" i="1"/>
  <c r="D34" i="1"/>
  <c r="D35" i="1" s="1"/>
  <c r="E34" i="1"/>
  <c r="E35" i="1" s="1"/>
  <c r="F34" i="1"/>
  <c r="F35" i="1" s="1"/>
  <c r="G34" i="1"/>
  <c r="G35" i="1" s="1"/>
  <c r="H34" i="1"/>
  <c r="I34" i="1"/>
  <c r="I35" i="1" s="1"/>
  <c r="J34" i="1"/>
  <c r="J35" i="1" s="1"/>
  <c r="C34" i="1"/>
  <c r="C33" i="1"/>
  <c r="D33" i="1"/>
  <c r="E33" i="1"/>
  <c r="F33" i="1"/>
  <c r="G33" i="1"/>
  <c r="H33" i="1"/>
  <c r="I33" i="1"/>
  <c r="J33" i="1"/>
  <c r="N10" i="1"/>
  <c r="O10" i="1"/>
  <c r="P10" i="1"/>
  <c r="Q10" i="1"/>
  <c r="R10" i="1"/>
  <c r="S10" i="1"/>
  <c r="T10" i="1"/>
  <c r="M10" i="1"/>
  <c r="H35" i="1"/>
  <c r="F7" i="1" l="1"/>
  <c r="J5" i="1" s="1"/>
  <c r="H36" i="1"/>
  <c r="D36" i="1"/>
  <c r="G36" i="1"/>
  <c r="J36" i="1"/>
  <c r="F36" i="1"/>
  <c r="I36" i="1"/>
  <c r="E36" i="1"/>
  <c r="F40" i="1"/>
  <c r="C36" i="1"/>
  <c r="E38" i="1"/>
  <c r="C35" i="1"/>
  <c r="E40" i="1" s="1"/>
  <c r="G38" i="1"/>
  <c r="J38" i="1" l="1"/>
  <c r="G40" i="1"/>
  <c r="J41" i="1" s="1"/>
  <c r="J43" i="1" s="1"/>
  <c r="J40" i="1" l="1"/>
  <c r="G43" i="1" s="1"/>
  <c r="J48" i="1" l="1"/>
  <c r="H48" i="1"/>
  <c r="F48" i="1"/>
  <c r="C48" i="1"/>
  <c r="D48" i="1"/>
  <c r="I48" i="1"/>
  <c r="G48" i="1"/>
  <c r="E48" i="1"/>
  <c r="T4" i="1" l="1"/>
  <c r="S4" i="1"/>
  <c r="R4" i="1"/>
  <c r="Q4" i="1"/>
  <c r="P4" i="1"/>
  <c r="O4" i="1"/>
  <c r="C9" i="1" l="1"/>
  <c r="N3" i="1"/>
  <c r="O3" i="1"/>
  <c r="P3" i="1"/>
  <c r="Q3" i="1"/>
  <c r="F5" i="1" l="1"/>
  <c r="J7" i="1"/>
  <c r="C11" i="1" s="1"/>
  <c r="Q6" i="1" l="1"/>
  <c r="H12" i="1"/>
  <c r="Q8" i="1"/>
  <c r="T8" i="1" s="1"/>
  <c r="S12" i="1" l="1"/>
  <c r="M12" i="1"/>
  <c r="P12" i="1"/>
  <c r="T6" i="1"/>
  <c r="T11" i="1" s="1"/>
  <c r="Q12" i="1"/>
  <c r="R12" i="1"/>
  <c r="T12" i="1"/>
  <c r="N12" i="1"/>
  <c r="O12" i="1"/>
  <c r="Q11" i="1"/>
  <c r="S11" i="1"/>
  <c r="R11" i="1"/>
  <c r="O11" i="1"/>
  <c r="N11" i="1" l="1"/>
  <c r="P11" i="1"/>
  <c r="M11" i="1"/>
</calcChain>
</file>

<file path=xl/sharedStrings.xml><?xml version="1.0" encoding="utf-8"?>
<sst xmlns="http://schemas.openxmlformats.org/spreadsheetml/2006/main" count="36" uniqueCount="29">
  <si>
    <t>ув =</t>
  </si>
  <si>
    <t>хв =</t>
  </si>
  <si>
    <t>(yi-yв)^2</t>
  </si>
  <si>
    <t>(xi-xв)^2</t>
  </si>
  <si>
    <t>Dв[x] =</t>
  </si>
  <si>
    <t>Dв[у] =</t>
  </si>
  <si>
    <t>rxy =</t>
  </si>
  <si>
    <t>xi*yi</t>
  </si>
  <si>
    <t>xyв =</t>
  </si>
  <si>
    <t>Sy =</t>
  </si>
  <si>
    <t>Sx =</t>
  </si>
  <si>
    <t>Y=yi</t>
  </si>
  <si>
    <t>X=xi</t>
  </si>
  <si>
    <t>a =</t>
  </si>
  <si>
    <t>b =</t>
  </si>
  <si>
    <t>c =</t>
  </si>
  <si>
    <t>d =</t>
  </si>
  <si>
    <t>x</t>
  </si>
  <si>
    <t>y1=ax+b</t>
  </si>
  <si>
    <t>y2=(x-d)/c</t>
  </si>
  <si>
    <t>xi^2</t>
  </si>
  <si>
    <t>Δ =</t>
  </si>
  <si>
    <t>Δ1 =</t>
  </si>
  <si>
    <t>Δ2 =</t>
  </si>
  <si>
    <t>yi=ax+b</t>
  </si>
  <si>
    <t>Лінійна апроксимація</t>
  </si>
  <si>
    <t>Tr</t>
  </si>
  <si>
    <t>t2.cr(a,k)</t>
  </si>
  <si>
    <r>
      <t xml:space="preserve">Відхилення rxy від 0 значуще, отже H0:rxy ≠ 0, звідси слідує, що X та Y кореляційно пов'язані. Оскільки |Tr| &gt; t2.cr(a,k) - отже відхиляється H0 гіпотеза та приймається H1:rxy </t>
    </r>
    <r>
      <rPr>
        <sz val="8"/>
        <color theme="1"/>
        <rFont val="Calibri"/>
        <family val="2"/>
        <charset val="204"/>
      </rPr>
      <t>≠</t>
    </r>
    <r>
      <rPr>
        <sz val="8"/>
        <color theme="1"/>
        <rFont val="Consolas"/>
        <family val="3"/>
        <charset val="204"/>
      </rPr>
      <t xml:space="preserve">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</si>
</sst>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onsolas"/>
      <family val="3"/>
      <charset val="204"/>
    </font>
    <font>
      <sz val="9"/>
      <color rgb="FFFF0000"/>
      <name val="Consolas"/>
      <family val="3"/>
      <charset val="204"/>
    </font>
    <font>
      <sz val="8"/>
      <color theme="1"/>
      <name val="Consolas"/>
      <family val="3"/>
      <charset val="204"/>
    </font>
    <font>
      <sz val="8"/>
      <color theme="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/>
    <xf numFmtId="164" fontId="0" fillId="8" borderId="1" xfId="0" applyNumberFormat="1" applyFill="1" applyBorder="1"/>
    <xf numFmtId="164" fontId="1" fillId="7" borderId="22" xfId="0" applyNumberFormat="1" applyFont="1" applyFill="1" applyBorder="1" applyAlignment="1">
      <alignment horizontal="center" vertical="center"/>
    </xf>
    <xf numFmtId="164" fontId="0" fillId="7" borderId="23" xfId="0" applyNumberFormat="1" applyFill="1" applyBorder="1" applyAlignment="1">
      <alignment horizontal="center" vertical="center"/>
    </xf>
    <xf numFmtId="2" fontId="1" fillId="7" borderId="18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 wrapText="1"/>
    </xf>
    <xf numFmtId="2" fontId="1" fillId="7" borderId="15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2" borderId="11" xfId="0" applyFont="1" applyFill="1" applyBorder="1" applyAlignment="1">
      <alignment vertical="top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horizontal="center" vertical="center" wrapText="1"/>
    </xf>
    <xf numFmtId="2" fontId="2" fillId="7" borderId="10" xfId="0" applyNumberFormat="1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vertical="top" wrapText="1"/>
    </xf>
    <xf numFmtId="0" fontId="2" fillId="7" borderId="19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2" fontId="2" fillId="7" borderId="13" xfId="0" applyNumberFormat="1" applyFont="1" applyFill="1" applyBorder="1" applyAlignment="1">
      <alignment horizontal="center" vertical="center" wrapText="1"/>
    </xf>
    <xf numFmtId="2" fontId="2" fillId="7" borderId="14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2" fontId="2" fillId="7" borderId="16" xfId="0" applyNumberFormat="1" applyFont="1" applyFill="1" applyBorder="1" applyAlignment="1">
      <alignment horizontal="center" vertical="center"/>
    </xf>
    <xf numFmtId="2" fontId="2" fillId="7" borderId="17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/>
    <xf numFmtId="164" fontId="2" fillId="3" borderId="1" xfId="0" applyNumberFormat="1" applyFont="1" applyFill="1" applyBorder="1"/>
    <xf numFmtId="164" fontId="2" fillId="0" borderId="0" xfId="0" applyNumberFormat="1" applyFont="1"/>
    <xf numFmtId="164" fontId="2" fillId="4" borderId="2" xfId="0" applyNumberFormat="1" applyFont="1" applyFill="1" applyBorder="1"/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164" fontId="2" fillId="8" borderId="2" xfId="0" applyNumberFormat="1" applyFont="1" applyFill="1" applyBorder="1"/>
    <xf numFmtId="164" fontId="2" fillId="8" borderId="1" xfId="0" applyNumberFormat="1" applyFont="1" applyFill="1" applyBorder="1"/>
    <xf numFmtId="164" fontId="2" fillId="5" borderId="2" xfId="0" applyNumberFormat="1" applyFont="1" applyFill="1" applyBorder="1"/>
    <xf numFmtId="164" fontId="2" fillId="5" borderId="1" xfId="0" applyNumberFormat="1" applyFont="1" applyFill="1" applyBorder="1"/>
    <xf numFmtId="164" fontId="2" fillId="6" borderId="2" xfId="0" applyNumberFormat="1" applyFont="1" applyFill="1" applyBorder="1"/>
    <xf numFmtId="164" fontId="2" fillId="6" borderId="1" xfId="0" applyNumberFormat="1" applyFont="1" applyFill="1" applyBorder="1"/>
    <xf numFmtId="2" fontId="2" fillId="2" borderId="9" xfId="0" applyNumberFormat="1" applyFont="1" applyFill="1" applyBorder="1" applyAlignment="1">
      <alignment horizontal="center" vertical="center"/>
    </xf>
    <xf numFmtId="0" fontId="2" fillId="7" borderId="16" xfId="0" applyNumberFormat="1" applyFont="1" applyFill="1" applyBorder="1" applyAlignment="1">
      <alignment horizontal="center" vertical="center" wrapText="1"/>
    </xf>
    <xf numFmtId="2" fontId="2" fillId="2" borderId="21" xfId="0" applyNumberFormat="1" applyFont="1" applyFill="1" applyBorder="1" applyAlignment="1">
      <alignment horizontal="center" vertical="center"/>
    </xf>
    <xf numFmtId="164" fontId="2" fillId="7" borderId="3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2" fontId="2" fillId="2" borderId="20" xfId="0" applyNumberFormat="1" applyFont="1" applyFill="1" applyBorder="1" applyAlignment="1">
      <alignment horizontal="center" vertical="center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19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0" fontId="2" fillId="7" borderId="10" xfId="0" applyFont="1" applyFill="1" applyBorder="1" applyAlignment="1">
      <alignment horizontal="center" wrapText="1"/>
    </xf>
    <xf numFmtId="0" fontId="2" fillId="7" borderId="2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wrapText="1"/>
    </xf>
    <xf numFmtId="0" fontId="2" fillId="7" borderId="13" xfId="0" applyFont="1" applyFill="1" applyBorder="1" applyAlignment="1">
      <alignment horizontal="center" wrapText="1"/>
    </xf>
    <xf numFmtId="0" fontId="2" fillId="7" borderId="25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0" fontId="2" fillId="7" borderId="19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0" xfId="0" applyFont="1" applyFill="1" applyBorder="1" applyAlignment="1">
      <alignment horizontal="right" vertical="center"/>
    </xf>
    <xf numFmtId="0" fontId="2" fillId="7" borderId="24" xfId="0" applyFont="1" applyFill="1" applyBorder="1" applyAlignment="1">
      <alignment horizontal="right" vertical="center"/>
    </xf>
    <xf numFmtId="0" fontId="2" fillId="5" borderId="2" xfId="0" applyFont="1" applyFill="1" applyBorder="1"/>
    <xf numFmtId="0" fontId="2" fillId="5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4" fontId="2" fillId="9" borderId="2" xfId="0" applyNumberFormat="1" applyFont="1" applyFill="1" applyBorder="1"/>
    <xf numFmtId="164" fontId="2" fillId="9" borderId="1" xfId="0" applyNumberFormat="1" applyFont="1" applyFill="1" applyBorder="1"/>
    <xf numFmtId="0" fontId="2" fillId="7" borderId="1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164" fontId="2" fillId="7" borderId="16" xfId="0" applyNumberFormat="1" applyFont="1" applyFill="1" applyBorder="1" applyAlignment="1">
      <alignment horizontal="center" vertical="center"/>
    </xf>
    <xf numFmtId="164" fontId="2" fillId="7" borderId="17" xfId="0" applyNumberFormat="1" applyFont="1" applyFill="1" applyBorder="1" applyAlignment="1">
      <alignment horizontal="center" vertical="center"/>
    </xf>
    <xf numFmtId="164" fontId="2" fillId="7" borderId="18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4" fillId="10" borderId="26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27" xfId="0" applyFont="1" applyFill="1" applyBorder="1" applyAlignment="1">
      <alignment horizontal="left" vertical="top" wrapText="1"/>
    </xf>
    <xf numFmtId="0" fontId="4" fillId="10" borderId="28" xfId="0" applyFont="1" applyFill="1" applyBorder="1" applyAlignment="1">
      <alignment horizontal="left" vertical="top" wrapText="1"/>
    </xf>
    <xf numFmtId="0" fontId="4" fillId="10" borderId="29" xfId="0" applyFont="1" applyFill="1" applyBorder="1" applyAlignment="1">
      <alignment horizontal="left" vertical="top" wrapText="1"/>
    </xf>
    <xf numFmtId="0" fontId="4" fillId="10" borderId="30" xfId="0" applyFont="1" applyFill="1" applyBorder="1" applyAlignment="1">
      <alignment horizontal="left" vertical="top" wrapText="1"/>
    </xf>
    <xf numFmtId="0" fontId="4" fillId="10" borderId="31" xfId="0" applyFont="1" applyFill="1" applyBorder="1" applyAlignment="1">
      <alignment horizontal="left" vertical="top" wrapText="1"/>
    </xf>
    <xf numFmtId="0" fontId="4" fillId="10" borderId="32" xfId="0" applyFont="1" applyFill="1" applyBorder="1" applyAlignment="1">
      <alignment horizontal="left" vertical="top" wrapText="1"/>
    </xf>
    <xf numFmtId="0" fontId="4" fillId="10" borderId="33" xfId="0" applyFont="1" applyFill="1" applyBorder="1" applyAlignment="1">
      <alignment horizontal="left" vertical="top" wrapText="1"/>
    </xf>
    <xf numFmtId="0" fontId="2" fillId="9" borderId="2" xfId="0" applyFont="1" applyFill="1" applyBorder="1"/>
    <xf numFmtId="0" fontId="2" fillId="9" borderId="1" xfId="0" applyFont="1" applyFill="1" applyBorder="1"/>
    <xf numFmtId="164" fontId="4" fillId="11" borderId="2" xfId="0" applyNumberFormat="1" applyFont="1" applyFill="1" applyBorder="1" applyAlignment="1">
      <alignment wrapText="1"/>
    </xf>
    <xf numFmtId="0" fontId="2" fillId="11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  </a:t>
            </a:r>
            <a:r>
              <a:rPr lang="en-US" baseline="0"/>
              <a:t>(xi,yi)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rxy_space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2'!$C$3:$J$3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2.8</c:v>
                </c:pt>
                <c:pt idx="3">
                  <c:v>3</c:v>
                </c:pt>
                <c:pt idx="4">
                  <c:v>3.8</c:v>
                </c:pt>
                <c:pt idx="5">
                  <c:v>3.9</c:v>
                </c:pt>
                <c:pt idx="6">
                  <c:v>4.2</c:v>
                </c:pt>
                <c:pt idx="7">
                  <c:v>4.5</c:v>
                </c:pt>
              </c:numCache>
            </c:numRef>
          </c:xVal>
          <c:yVal>
            <c:numRef>
              <c:f>'Завдання 2'!$C$2:$J$2</c:f>
              <c:numCache>
                <c:formatCode>General</c:formatCode>
                <c:ptCount val="8"/>
                <c:pt idx="0">
                  <c:v>5.4</c:v>
                </c:pt>
                <c:pt idx="1">
                  <c:v>5.6</c:v>
                </c:pt>
                <c:pt idx="2">
                  <c:v>6.2</c:v>
                </c:pt>
                <c:pt idx="3">
                  <c:v>6.8</c:v>
                </c:pt>
                <c:pt idx="4">
                  <c:v>7.1</c:v>
                </c:pt>
                <c:pt idx="5">
                  <c:v>7.8</c:v>
                </c:pt>
                <c:pt idx="6">
                  <c:v>8.5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4370-9625-E4F3AE37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5272"/>
        <c:axId val="313654544"/>
      </c:scatterChart>
      <c:valAx>
        <c:axId val="313995272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X=xi</a:t>
                </a:r>
                <a:endParaRPr lang="ru-RU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654544"/>
        <c:crosses val="autoZero"/>
        <c:crossBetween val="midCat"/>
      </c:valAx>
      <c:valAx>
        <c:axId val="313654544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Y=yi</a:t>
                </a:r>
                <a:endParaRPr lang="ru-RU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Лінії</a:t>
            </a:r>
            <a:r>
              <a:rPr lang="uk-UA" baseline="0"/>
              <a:t> регресії  </a:t>
            </a:r>
            <a:r>
              <a:rPr lang="en-US" baseline="0"/>
              <a:t>y=ax+b  </a:t>
            </a:r>
            <a:r>
              <a:rPr lang="uk-UA" baseline="0"/>
              <a:t>та   </a:t>
            </a:r>
            <a:r>
              <a:rPr lang="en-US" baseline="0"/>
              <a:t>x=cy+d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y1=ax+b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2.8</c:v>
                </c:pt>
                <c:pt idx="3">
                  <c:v>3</c:v>
                </c:pt>
                <c:pt idx="4">
                  <c:v>3.8</c:v>
                </c:pt>
                <c:pt idx="5">
                  <c:v>3.9</c:v>
                </c:pt>
                <c:pt idx="6">
                  <c:v>4.2</c:v>
                </c:pt>
                <c:pt idx="7">
                  <c:v>4.5</c:v>
                </c:pt>
              </c:numCache>
            </c:numRef>
          </c:xVal>
          <c:yVal>
            <c:numRef>
              <c:f>'Завдання 2'!$M$11:$T$11</c:f>
              <c:numCache>
                <c:formatCode>0.0000</c:formatCode>
                <c:ptCount val="8"/>
                <c:pt idx="0">
                  <c:v>5.2212078651685356</c:v>
                </c:pt>
                <c:pt idx="1">
                  <c:v>5.4734550561797723</c:v>
                </c:pt>
                <c:pt idx="2">
                  <c:v>6.4824438202247183</c:v>
                </c:pt>
                <c:pt idx="3">
                  <c:v>6.7346910112359542</c:v>
                </c:pt>
                <c:pt idx="4">
                  <c:v>7.7436797752809001</c:v>
                </c:pt>
                <c:pt idx="5">
                  <c:v>7.8698033707865189</c:v>
                </c:pt>
                <c:pt idx="6">
                  <c:v>8.2481741573033744</c:v>
                </c:pt>
                <c:pt idx="7">
                  <c:v>8.6265449438202282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B-40AE-A3E5-53C5E75B1787}"/>
            </c:ext>
          </c:extLst>
        </c:ser>
        <c:ser>
          <c:idx val="1"/>
          <c:order val="1"/>
          <c:tx>
            <c:v>y2=(x-d)/c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2.8</c:v>
                </c:pt>
                <c:pt idx="3">
                  <c:v>3</c:v>
                </c:pt>
                <c:pt idx="4">
                  <c:v>3.8</c:v>
                </c:pt>
                <c:pt idx="5">
                  <c:v>3.9</c:v>
                </c:pt>
                <c:pt idx="6">
                  <c:v>4.2</c:v>
                </c:pt>
                <c:pt idx="7">
                  <c:v>4.5</c:v>
                </c:pt>
              </c:numCache>
            </c:numRef>
          </c:xVal>
          <c:yVal>
            <c:numRef>
              <c:f>'Завдання 2'!$M$12:$T$12</c:f>
              <c:numCache>
                <c:formatCode>0.0000</c:formatCode>
                <c:ptCount val="8"/>
                <c:pt idx="0">
                  <c:v>5.0994432071269529</c:v>
                </c:pt>
                <c:pt idx="1">
                  <c:v>5.3684855233853037</c:v>
                </c:pt>
                <c:pt idx="2">
                  <c:v>6.4446547884187098</c:v>
                </c:pt>
                <c:pt idx="3">
                  <c:v>6.7136971046770606</c:v>
                </c:pt>
                <c:pt idx="4">
                  <c:v>7.7898663697104666</c:v>
                </c:pt>
                <c:pt idx="5">
                  <c:v>7.9243875278396416</c:v>
                </c:pt>
                <c:pt idx="6">
                  <c:v>8.3279510022271701</c:v>
                </c:pt>
                <c:pt idx="7">
                  <c:v>8.731514476614695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B-40AE-A3E5-53C5E75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4344"/>
        <c:axId val="313944728"/>
      </c:scatterChart>
      <c:valAx>
        <c:axId val="313944344"/>
        <c:scaling>
          <c:orientation val="minMax"/>
          <c:max val="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728"/>
        <c:crosses val="autoZero"/>
        <c:crossBetween val="midCat"/>
      </c:valAx>
      <c:valAx>
        <c:axId val="313944728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Лінійна</a:t>
            </a:r>
            <a:r>
              <a:rPr lang="uk-UA" baseline="0"/>
              <a:t> апроксимація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2.8</c:v>
                </c:pt>
                <c:pt idx="3">
                  <c:v>3</c:v>
                </c:pt>
                <c:pt idx="4">
                  <c:v>3.8</c:v>
                </c:pt>
                <c:pt idx="5">
                  <c:v>3.9</c:v>
                </c:pt>
                <c:pt idx="6">
                  <c:v>4.2</c:v>
                </c:pt>
                <c:pt idx="7">
                  <c:v>4.5</c:v>
                </c:pt>
              </c:numCache>
            </c:numRef>
          </c:xVal>
          <c:yVal>
            <c:numRef>
              <c:f>'Завдання 2'!$C$46:$J$46</c:f>
              <c:numCache>
                <c:formatCode>General</c:formatCode>
                <c:ptCount val="8"/>
                <c:pt idx="0">
                  <c:v>5.4</c:v>
                </c:pt>
                <c:pt idx="1">
                  <c:v>5.6</c:v>
                </c:pt>
                <c:pt idx="2">
                  <c:v>6.2</c:v>
                </c:pt>
                <c:pt idx="3">
                  <c:v>6.8</c:v>
                </c:pt>
                <c:pt idx="4">
                  <c:v>7.1</c:v>
                </c:pt>
                <c:pt idx="5">
                  <c:v>7.8</c:v>
                </c:pt>
                <c:pt idx="6">
                  <c:v>8.5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59C-9FF5-B531B614E177}"/>
            </c:ext>
          </c:extLst>
        </c:ser>
        <c:ser>
          <c:idx val="1"/>
          <c:order val="1"/>
          <c:tx>
            <c:v>yi=ax+b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2.8</c:v>
                </c:pt>
                <c:pt idx="3">
                  <c:v>3</c:v>
                </c:pt>
                <c:pt idx="4">
                  <c:v>3.8</c:v>
                </c:pt>
                <c:pt idx="5">
                  <c:v>3.9</c:v>
                </c:pt>
                <c:pt idx="6">
                  <c:v>4.2</c:v>
                </c:pt>
                <c:pt idx="7">
                  <c:v>4.5</c:v>
                </c:pt>
              </c:numCache>
            </c:numRef>
          </c:xVal>
          <c:yVal>
            <c:numRef>
              <c:f>'Завдання 2'!$C$48:$J$48</c:f>
              <c:numCache>
                <c:formatCode>0.0000</c:formatCode>
                <c:ptCount val="8"/>
                <c:pt idx="0">
                  <c:v>5.2212078651685312</c:v>
                </c:pt>
                <c:pt idx="1">
                  <c:v>5.4734550561797661</c:v>
                </c:pt>
                <c:pt idx="2">
                  <c:v>6.4824438202247077</c:v>
                </c:pt>
                <c:pt idx="3">
                  <c:v>6.7346910112359435</c:v>
                </c:pt>
                <c:pt idx="4">
                  <c:v>7.7436797752808832</c:v>
                </c:pt>
                <c:pt idx="5">
                  <c:v>7.8698033707865012</c:v>
                </c:pt>
                <c:pt idx="6">
                  <c:v>8.2481741573033549</c:v>
                </c:pt>
                <c:pt idx="7">
                  <c:v>8.6265449438202069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9-459C-9FF5-B531B614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3728"/>
        <c:axId val="314324112"/>
      </c:scatterChart>
      <c:valAx>
        <c:axId val="3143237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4112"/>
        <c:crosses val="autoZero"/>
        <c:crossBetween val="midCat"/>
      </c:valAx>
      <c:valAx>
        <c:axId val="314324112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13</xdr:row>
      <xdr:rowOff>38099</xdr:rowOff>
    </xdr:from>
    <xdr:to>
      <xdr:col>9</xdr:col>
      <xdr:colOff>571500</xdr:colOff>
      <xdr:row>29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8D5EE5-312C-4447-9E4D-AFA892C11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6</xdr:row>
      <xdr:rowOff>114300</xdr:rowOff>
    </xdr:from>
    <xdr:to>
      <xdr:col>15</xdr:col>
      <xdr:colOff>104775</xdr:colOff>
      <xdr:row>8</xdr:row>
      <xdr:rowOff>85827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𝑑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𝑐=𝑟_𝑥𝑦  𝑆_𝑥/𝑆_𝑦  ;    𝑑=𝑥 ̄_В−𝑐⋅𝑦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95250</xdr:colOff>
      <xdr:row>4</xdr:row>
      <xdr:rowOff>123825</xdr:rowOff>
    </xdr:from>
    <xdr:to>
      <xdr:col>14</xdr:col>
      <xdr:colOff>504825</xdr:colOff>
      <xdr:row>6</xdr:row>
      <xdr:rowOff>88555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𝑎=𝑟_𝑥𝑦  𝑆_𝑦/𝑆_𝑥  ;    𝑏=𝑦 ̄_В−𝑎⋅𝑥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47625</xdr:colOff>
      <xdr:row>12</xdr:row>
      <xdr:rowOff>76199</xdr:rowOff>
    </xdr:from>
    <xdr:to>
      <xdr:col>19</xdr:col>
      <xdr:colOff>552450</xdr:colOff>
      <xdr:row>28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38EE6D-409A-42B4-8226-67D225B8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37</xdr:row>
      <xdr:rowOff>66675</xdr:rowOff>
    </xdr:from>
    <xdr:to>
      <xdr:col>3</xdr:col>
      <xdr:colOff>569782</xdr:colOff>
      <xdr:row>43</xdr:row>
      <xdr:rowOff>37034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𝑛𝑏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;</m:t>
                            </m:r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{█(𝑎∑24_(𝑖=1)^𝑛▒𝑥_𝑖 +𝑛𝑏=∑24_(𝑖=1)^𝑛▒𝑦_𝑖 ;@𝑎∑24_(𝑖=1)^𝑛▒〖𝑥_𝑖〗^2 +𝑏∑24_(𝑖=1)^𝑛▒𝑥_𝑖 =∑24_(𝑖=1)^𝑛▒〖𝑥_𝑖⋅𝑦_𝑖.〗)┤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66674</xdr:colOff>
      <xdr:row>30</xdr:row>
      <xdr:rowOff>57149</xdr:rowOff>
    </xdr:from>
    <xdr:to>
      <xdr:col>19</xdr:col>
      <xdr:colOff>533399</xdr:colOff>
      <xdr:row>47</xdr:row>
      <xdr:rowOff>152399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6A38BAE-C380-41D9-A288-C1F550D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abSelected="1" zoomScaleNormal="100" workbookViewId="0">
      <selection activeCell="K13" sqref="K13"/>
    </sheetView>
  </sheetViews>
  <sheetFormatPr defaultRowHeight="15" x14ac:dyDescent="0.25"/>
  <cols>
    <col min="7" max="7" width="9.140625" customWidth="1"/>
    <col min="8" max="8" width="9" customWidth="1"/>
    <col min="9" max="9" width="9.5703125" customWidth="1"/>
    <col min="11" max="11" width="9" customWidth="1"/>
    <col min="12" max="12" width="10.28515625" customWidth="1"/>
  </cols>
  <sheetData>
    <row r="1" spans="1:20" ht="15.7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20" x14ac:dyDescent="0.25">
      <c r="A2" s="8"/>
      <c r="B2" s="9" t="s">
        <v>11</v>
      </c>
      <c r="C2" s="10">
        <v>5.4</v>
      </c>
      <c r="D2" s="11">
        <v>5.6</v>
      </c>
      <c r="E2" s="11">
        <v>6.2</v>
      </c>
      <c r="F2" s="11">
        <v>6.8</v>
      </c>
      <c r="G2" s="11">
        <v>7.1</v>
      </c>
      <c r="H2" s="11">
        <v>7.8</v>
      </c>
      <c r="I2" s="11">
        <v>8.5</v>
      </c>
      <c r="J2" s="12">
        <v>9</v>
      </c>
      <c r="K2" s="8"/>
      <c r="L2" s="13" t="s">
        <v>2</v>
      </c>
      <c r="M2" s="14">
        <f>POWER(C2-$C$7,2)</f>
        <v>2.7224999999999984</v>
      </c>
      <c r="N2" s="14">
        <f t="shared" ref="N2:T2" si="0">POWER(D2-$C$7,2)</f>
        <v>2.1025000000000005</v>
      </c>
      <c r="O2" s="14">
        <f t="shared" si="0"/>
        <v>0.72249999999999936</v>
      </c>
      <c r="P2" s="14">
        <f t="shared" si="0"/>
        <v>6.25E-2</v>
      </c>
      <c r="Q2" s="14">
        <f>POWER(G2-$C$7,2)</f>
        <v>2.4999999999999823E-3</v>
      </c>
      <c r="R2" s="14">
        <f t="shared" si="0"/>
        <v>0.5625</v>
      </c>
      <c r="S2" s="14">
        <f t="shared" si="0"/>
        <v>2.1025000000000005</v>
      </c>
      <c r="T2" s="14">
        <f t="shared" si="0"/>
        <v>3.8025000000000007</v>
      </c>
    </row>
    <row r="3" spans="1:20" ht="15.75" thickBot="1" x14ac:dyDescent="0.3">
      <c r="A3" s="8"/>
      <c r="B3" s="15" t="s">
        <v>12</v>
      </c>
      <c r="C3" s="16">
        <v>1.8</v>
      </c>
      <c r="D3" s="17">
        <v>2</v>
      </c>
      <c r="E3" s="17">
        <v>2.8</v>
      </c>
      <c r="F3" s="17">
        <v>3</v>
      </c>
      <c r="G3" s="17">
        <v>3.8</v>
      </c>
      <c r="H3" s="17">
        <v>3.9</v>
      </c>
      <c r="I3" s="17">
        <v>4.2</v>
      </c>
      <c r="J3" s="18">
        <v>4.5</v>
      </c>
      <c r="K3" s="8"/>
      <c r="L3" s="19" t="s">
        <v>3</v>
      </c>
      <c r="M3" s="20">
        <f t="shared" ref="M3:T3" si="1">POWER(C3-$C$5,2)</f>
        <v>2.1024999999999987</v>
      </c>
      <c r="N3" s="21">
        <f t="shared" si="1"/>
        <v>1.5624999999999989</v>
      </c>
      <c r="O3" s="21">
        <f t="shared" si="1"/>
        <v>0.20249999999999976</v>
      </c>
      <c r="P3" s="21">
        <f t="shared" si="1"/>
        <v>6.2499999999999778E-2</v>
      </c>
      <c r="Q3" s="21">
        <f t="shared" si="1"/>
        <v>0.30250000000000027</v>
      </c>
      <c r="R3" s="21">
        <f t="shared" si="1"/>
        <v>0.42250000000000049</v>
      </c>
      <c r="S3" s="21">
        <f t="shared" si="1"/>
        <v>0.90250000000000119</v>
      </c>
      <c r="T3" s="7">
        <f t="shared" si="1"/>
        <v>1.5625000000000011</v>
      </c>
    </row>
    <row r="4" spans="1:20" ht="15.7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22" t="s">
        <v>7</v>
      </c>
      <c r="M4" s="23">
        <f t="shared" ref="M4:T4" si="2">C2*C3</f>
        <v>9.7200000000000006</v>
      </c>
      <c r="N4" s="24">
        <f t="shared" si="2"/>
        <v>11.2</v>
      </c>
      <c r="O4" s="24">
        <f t="shared" si="2"/>
        <v>17.36</v>
      </c>
      <c r="P4" s="24">
        <f t="shared" si="2"/>
        <v>20.399999999999999</v>
      </c>
      <c r="Q4" s="24">
        <f t="shared" si="2"/>
        <v>26.979999999999997</v>
      </c>
      <c r="R4" s="24">
        <f t="shared" si="2"/>
        <v>30.419999999999998</v>
      </c>
      <c r="S4" s="24">
        <f t="shared" si="2"/>
        <v>35.700000000000003</v>
      </c>
      <c r="T4" s="5">
        <f t="shared" si="2"/>
        <v>40.5</v>
      </c>
    </row>
    <row r="5" spans="1:20" ht="15.75" thickBot="1" x14ac:dyDescent="0.3">
      <c r="A5" s="8"/>
      <c r="B5" s="25" t="s">
        <v>1</v>
      </c>
      <c r="C5" s="26">
        <f>SUM(C3:J3)/8</f>
        <v>3.2499999999999996</v>
      </c>
      <c r="D5" s="8"/>
      <c r="E5" s="28" t="s">
        <v>4</v>
      </c>
      <c r="F5" s="29">
        <f>SUM(M3:T3)/8</f>
        <v>0.89</v>
      </c>
      <c r="I5" s="33" t="s">
        <v>9</v>
      </c>
      <c r="J5" s="34">
        <f>SQRT(F7)</f>
        <v>1.2288205727444508</v>
      </c>
      <c r="K5" s="8"/>
      <c r="L5" s="8"/>
      <c r="M5" s="8"/>
      <c r="N5" s="8"/>
      <c r="O5" s="8"/>
      <c r="P5" s="8"/>
      <c r="Q5" s="8"/>
      <c r="R5" s="8"/>
      <c r="S5" s="8"/>
    </row>
    <row r="6" spans="1:20" ht="15.75" thickBot="1" x14ac:dyDescent="0.3">
      <c r="A6" s="8"/>
      <c r="D6" s="27"/>
      <c r="K6" s="8"/>
      <c r="L6" s="8"/>
      <c r="M6" s="8"/>
      <c r="N6" s="8"/>
      <c r="O6" s="8"/>
      <c r="P6" s="31" t="s">
        <v>13</v>
      </c>
      <c r="Q6" s="32">
        <f>C11*J5/J7</f>
        <v>1.2612359550561822</v>
      </c>
      <c r="R6" s="27"/>
      <c r="S6" s="31" t="s">
        <v>14</v>
      </c>
      <c r="T6" s="2">
        <f>C7-Q6*C5</f>
        <v>2.9509831460674079</v>
      </c>
    </row>
    <row r="7" spans="1:20" ht="15.75" thickBot="1" x14ac:dyDescent="0.3">
      <c r="A7" s="8"/>
      <c r="B7" s="25" t="s">
        <v>0</v>
      </c>
      <c r="C7" s="26">
        <f>SUM(C2:J2)/8</f>
        <v>7.05</v>
      </c>
      <c r="D7" s="27"/>
      <c r="E7" s="28" t="s">
        <v>5</v>
      </c>
      <c r="F7" s="30">
        <f>SUM(M2:T2)/8</f>
        <v>1.51</v>
      </c>
      <c r="I7" s="33" t="s">
        <v>10</v>
      </c>
      <c r="J7" s="34">
        <f>SQRT(F5)</f>
        <v>0.94339811320566036</v>
      </c>
      <c r="K7" s="8"/>
      <c r="L7" s="8"/>
      <c r="M7" s="8"/>
      <c r="N7" s="8"/>
      <c r="O7" s="8"/>
      <c r="P7" s="27"/>
      <c r="Q7" s="27"/>
      <c r="R7" s="27"/>
      <c r="S7" s="27"/>
      <c r="T7" s="1"/>
    </row>
    <row r="8" spans="1:20" ht="15.75" thickBot="1" x14ac:dyDescent="0.3">
      <c r="A8" s="8"/>
      <c r="K8" s="8"/>
      <c r="L8" s="8"/>
      <c r="M8" s="8"/>
      <c r="N8" s="8"/>
      <c r="O8" s="8"/>
      <c r="P8" s="31" t="s">
        <v>15</v>
      </c>
      <c r="Q8" s="32">
        <f>C11*J7/J5</f>
        <v>0.74337748344371002</v>
      </c>
      <c r="R8" s="27"/>
      <c r="S8" s="31" t="s">
        <v>16</v>
      </c>
      <c r="T8" s="2">
        <f>C5-Q8*C7</f>
        <v>-1.9908112582781556</v>
      </c>
    </row>
    <row r="9" spans="1:20" ht="15.75" thickBot="1" x14ac:dyDescent="0.3">
      <c r="A9" s="8"/>
      <c r="B9" s="25" t="s">
        <v>8</v>
      </c>
      <c r="C9" s="26">
        <f>SUM(M4:T4)/8</f>
        <v>24.035</v>
      </c>
      <c r="D9" s="27"/>
      <c r="E9" s="86" t="s">
        <v>28</v>
      </c>
      <c r="F9" s="83"/>
      <c r="G9" s="83"/>
      <c r="H9" s="83"/>
      <c r="I9" s="83"/>
      <c r="J9" s="87"/>
      <c r="K9" s="8"/>
      <c r="L9" s="8"/>
      <c r="M9" s="8"/>
      <c r="N9" s="8"/>
      <c r="O9" s="8"/>
      <c r="P9" s="8"/>
      <c r="Q9" s="8"/>
      <c r="R9" s="8"/>
      <c r="S9" s="8"/>
    </row>
    <row r="10" spans="1:20" ht="15.75" customHeight="1" thickBot="1" x14ac:dyDescent="0.3">
      <c r="A10" s="8"/>
      <c r="D10" s="27"/>
      <c r="E10" s="88"/>
      <c r="F10" s="84"/>
      <c r="G10" s="84"/>
      <c r="H10" s="84"/>
      <c r="I10" s="84"/>
      <c r="J10" s="89"/>
      <c r="K10" s="8"/>
      <c r="L10" s="37" t="s">
        <v>17</v>
      </c>
      <c r="M10" s="38">
        <f>C3</f>
        <v>1.8</v>
      </c>
      <c r="N10" s="38">
        <f t="shared" ref="N10:T10" si="3">D3</f>
        <v>2</v>
      </c>
      <c r="O10" s="38">
        <f t="shared" si="3"/>
        <v>2.8</v>
      </c>
      <c r="P10" s="38">
        <f t="shared" si="3"/>
        <v>3</v>
      </c>
      <c r="Q10" s="38">
        <f t="shared" si="3"/>
        <v>3.8</v>
      </c>
      <c r="R10" s="38">
        <f t="shared" si="3"/>
        <v>3.9</v>
      </c>
      <c r="S10" s="38">
        <f t="shared" si="3"/>
        <v>4.2</v>
      </c>
      <c r="T10" s="6">
        <f t="shared" si="3"/>
        <v>4.5</v>
      </c>
    </row>
    <row r="11" spans="1:20" ht="15.75" thickBot="1" x14ac:dyDescent="0.3">
      <c r="A11" s="8"/>
      <c r="B11" s="35" t="s">
        <v>6</v>
      </c>
      <c r="C11" s="36">
        <f>(C9-C5*C7)/(J7*J5)</f>
        <v>0.96828426110228027</v>
      </c>
      <c r="D11" s="8"/>
      <c r="E11" s="90"/>
      <c r="F11" s="85"/>
      <c r="G11" s="85"/>
      <c r="H11" s="85"/>
      <c r="I11" s="85"/>
      <c r="J11" s="91"/>
      <c r="L11" s="39" t="s">
        <v>18</v>
      </c>
      <c r="M11" s="40">
        <f>$Q$6*M10+$T$6</f>
        <v>5.2212078651685356</v>
      </c>
      <c r="N11" s="41">
        <f t="shared" ref="N11:T11" si="4">$Q$6*N10+$T$6</f>
        <v>5.4734550561797723</v>
      </c>
      <c r="O11" s="41">
        <f t="shared" si="4"/>
        <v>6.4824438202247183</v>
      </c>
      <c r="P11" s="41">
        <f t="shared" si="4"/>
        <v>6.7346910112359542</v>
      </c>
      <c r="Q11" s="41">
        <f t="shared" si="4"/>
        <v>7.7436797752809001</v>
      </c>
      <c r="R11" s="41">
        <f t="shared" si="4"/>
        <v>7.8698033707865189</v>
      </c>
      <c r="S11" s="41">
        <f t="shared" si="4"/>
        <v>8.2481741573033744</v>
      </c>
      <c r="T11" s="3">
        <f t="shared" si="4"/>
        <v>8.6265449438202282</v>
      </c>
    </row>
    <row r="12" spans="1:20" ht="15" customHeight="1" thickBot="1" x14ac:dyDescent="0.3">
      <c r="A12" s="8"/>
      <c r="B12" s="8"/>
      <c r="C12" s="8"/>
      <c r="D12" s="8"/>
      <c r="G12" s="92" t="s">
        <v>26</v>
      </c>
      <c r="H12" s="93">
        <f>C11*SQRT((8-2)/(1-POWER(C11,2)))</f>
        <v>9.4928620792253326</v>
      </c>
      <c r="I12" s="94" t="s">
        <v>27</v>
      </c>
      <c r="J12" s="95">
        <v>2.4500000000000002</v>
      </c>
      <c r="K12" s="8"/>
      <c r="L12" s="42" t="s">
        <v>19</v>
      </c>
      <c r="M12" s="43">
        <f>(M10-$T$8)/$Q$8</f>
        <v>5.0994432071269529</v>
      </c>
      <c r="N12" s="44">
        <f t="shared" ref="N12:T12" si="5">(N10-$T$8)/$Q$8</f>
        <v>5.3684855233853037</v>
      </c>
      <c r="O12" s="44">
        <f t="shared" si="5"/>
        <v>6.4446547884187098</v>
      </c>
      <c r="P12" s="44">
        <f>(P10-$T$8)/$Q$8</f>
        <v>6.7136971046770606</v>
      </c>
      <c r="Q12" s="44">
        <f t="shared" si="5"/>
        <v>7.7898663697104666</v>
      </c>
      <c r="R12" s="44">
        <f t="shared" si="5"/>
        <v>7.9243875278396416</v>
      </c>
      <c r="S12" s="44">
        <f t="shared" si="5"/>
        <v>8.3279510022271701</v>
      </c>
      <c r="T12" s="4">
        <f t="shared" si="5"/>
        <v>8.731514476614695</v>
      </c>
    </row>
    <row r="13" spans="1:20" x14ac:dyDescent="0.25">
      <c r="A13" s="8"/>
      <c r="B13" s="8"/>
      <c r="C13" s="8"/>
      <c r="D13" s="8"/>
      <c r="G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20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2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2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25">
      <c r="A31" s="8"/>
      <c r="B31" s="74" t="s">
        <v>25</v>
      </c>
      <c r="C31" s="74"/>
      <c r="D31" s="74"/>
      <c r="E31" s="8"/>
      <c r="F31" s="8"/>
      <c r="G31" s="8"/>
      <c r="H31" s="8"/>
      <c r="I31" s="8"/>
      <c r="J31" s="8"/>
      <c r="K31" s="45"/>
      <c r="L31" s="8"/>
      <c r="M31" s="8"/>
      <c r="N31" s="8"/>
      <c r="O31" s="8"/>
      <c r="P31" s="8"/>
      <c r="Q31" s="8"/>
      <c r="R31" s="8"/>
      <c r="S31" s="8"/>
    </row>
    <row r="32" spans="1:19" ht="15.75" thickBot="1" x14ac:dyDescent="0.3">
      <c r="A32" s="8"/>
      <c r="B32" s="46"/>
      <c r="C32" s="46"/>
      <c r="D32" s="46"/>
      <c r="E32" s="46"/>
      <c r="F32" s="46"/>
      <c r="G32" s="46"/>
      <c r="H32" s="46"/>
      <c r="I32" s="46"/>
      <c r="J32" s="46"/>
      <c r="K32" s="47"/>
      <c r="L32" s="8"/>
      <c r="M32" s="8"/>
      <c r="N32" s="8"/>
      <c r="O32" s="8"/>
      <c r="P32" s="8"/>
      <c r="Q32" s="8"/>
      <c r="R32" s="8"/>
      <c r="S32" s="8"/>
    </row>
    <row r="33" spans="1:19" x14ac:dyDescent="0.25">
      <c r="A33" s="8"/>
      <c r="B33" s="48" t="s">
        <v>11</v>
      </c>
      <c r="C33" s="49">
        <f t="shared" ref="C33:J34" si="6">C2</f>
        <v>5.4</v>
      </c>
      <c r="D33" s="49">
        <f t="shared" si="6"/>
        <v>5.6</v>
      </c>
      <c r="E33" s="49">
        <f t="shared" si="6"/>
        <v>6.2</v>
      </c>
      <c r="F33" s="49">
        <f t="shared" si="6"/>
        <v>6.8</v>
      </c>
      <c r="G33" s="49">
        <f t="shared" si="6"/>
        <v>7.1</v>
      </c>
      <c r="H33" s="49">
        <f t="shared" si="6"/>
        <v>7.8</v>
      </c>
      <c r="I33" s="49">
        <f t="shared" si="6"/>
        <v>8.5</v>
      </c>
      <c r="J33" s="50">
        <f t="shared" si="6"/>
        <v>9</v>
      </c>
      <c r="K33" s="51"/>
      <c r="L33" s="8"/>
      <c r="M33" s="8"/>
      <c r="N33" s="8"/>
      <c r="O33" s="8"/>
      <c r="P33" s="8"/>
      <c r="Q33" s="8"/>
      <c r="R33" s="8"/>
      <c r="S33" s="8"/>
    </row>
    <row r="34" spans="1:19" ht="15.75" thickBot="1" x14ac:dyDescent="0.3">
      <c r="A34" s="8"/>
      <c r="B34" s="52" t="s">
        <v>12</v>
      </c>
      <c r="C34" s="53">
        <f t="shared" si="6"/>
        <v>1.8</v>
      </c>
      <c r="D34" s="53">
        <f t="shared" si="6"/>
        <v>2</v>
      </c>
      <c r="E34" s="53">
        <f t="shared" si="6"/>
        <v>2.8</v>
      </c>
      <c r="F34" s="53">
        <f t="shared" si="6"/>
        <v>3</v>
      </c>
      <c r="G34" s="53">
        <f t="shared" si="6"/>
        <v>3.8</v>
      </c>
      <c r="H34" s="53">
        <f t="shared" si="6"/>
        <v>3.9</v>
      </c>
      <c r="I34" s="53">
        <f t="shared" si="6"/>
        <v>4.2</v>
      </c>
      <c r="J34" s="54">
        <f t="shared" si="6"/>
        <v>4.5</v>
      </c>
      <c r="K34" s="51"/>
      <c r="L34" s="8"/>
      <c r="M34" s="8"/>
      <c r="N34" s="8"/>
      <c r="O34" s="8"/>
      <c r="P34" s="8"/>
      <c r="Q34" s="8"/>
      <c r="R34" s="8"/>
      <c r="S34" s="8"/>
    </row>
    <row r="35" spans="1:19" x14ac:dyDescent="0.25">
      <c r="A35" s="8"/>
      <c r="B35" s="48" t="s">
        <v>20</v>
      </c>
      <c r="C35" s="49">
        <f>POWER(C34,2)</f>
        <v>3.24</v>
      </c>
      <c r="D35" s="55">
        <f t="shared" ref="D35:J35" si="7">POWER(D34,2)</f>
        <v>4</v>
      </c>
      <c r="E35" s="55">
        <f t="shared" si="7"/>
        <v>7.839999999999999</v>
      </c>
      <c r="F35" s="55">
        <f t="shared" si="7"/>
        <v>9</v>
      </c>
      <c r="G35" s="55">
        <f t="shared" si="7"/>
        <v>14.44</v>
      </c>
      <c r="H35" s="55">
        <f t="shared" si="7"/>
        <v>15.209999999999999</v>
      </c>
      <c r="I35" s="55">
        <f t="shared" si="7"/>
        <v>17.64</v>
      </c>
      <c r="J35" s="56">
        <f t="shared" si="7"/>
        <v>20.25</v>
      </c>
      <c r="K35" s="51"/>
      <c r="L35" s="8"/>
      <c r="M35" s="8"/>
      <c r="N35" s="8"/>
      <c r="O35" s="8"/>
      <c r="P35" s="8"/>
      <c r="Q35" s="8"/>
      <c r="R35" s="8"/>
      <c r="S35" s="8"/>
    </row>
    <row r="36" spans="1:19" ht="15.75" thickBot="1" x14ac:dyDescent="0.3">
      <c r="A36" s="8"/>
      <c r="B36" s="57" t="s">
        <v>7</v>
      </c>
      <c r="C36" s="58">
        <f>C33*C34</f>
        <v>9.7200000000000006</v>
      </c>
      <c r="D36" s="59">
        <f t="shared" ref="D36:J36" si="8">D33*D34</f>
        <v>11.2</v>
      </c>
      <c r="E36" s="59">
        <f t="shared" si="8"/>
        <v>17.36</v>
      </c>
      <c r="F36" s="59">
        <f t="shared" si="8"/>
        <v>20.399999999999999</v>
      </c>
      <c r="G36" s="59">
        <f t="shared" si="8"/>
        <v>26.979999999999997</v>
      </c>
      <c r="H36" s="59">
        <f t="shared" si="8"/>
        <v>30.419999999999998</v>
      </c>
      <c r="I36" s="59">
        <f t="shared" si="8"/>
        <v>35.700000000000003</v>
      </c>
      <c r="J36" s="60">
        <f t="shared" si="8"/>
        <v>40.5</v>
      </c>
      <c r="K36" s="51"/>
      <c r="L36" s="8"/>
      <c r="M36" s="8"/>
      <c r="N36" s="8"/>
      <c r="O36" s="8"/>
      <c r="P36" s="8"/>
      <c r="Q36" s="8"/>
      <c r="R36" s="8"/>
      <c r="S36" s="8"/>
    </row>
    <row r="37" spans="1:19" ht="15.75" thickBo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ht="15.75" thickBot="1" x14ac:dyDescent="0.3">
      <c r="A38" s="8"/>
      <c r="B38" s="8"/>
      <c r="C38" s="8"/>
      <c r="D38" s="8"/>
      <c r="E38" s="61">
        <f>SUM(C34:J34)</f>
        <v>25.999999999999996</v>
      </c>
      <c r="F38" s="61">
        <v>8</v>
      </c>
      <c r="G38" s="62">
        <f>SUM(C33:J33)</f>
        <v>56.4</v>
      </c>
      <c r="H38" s="8"/>
      <c r="I38" s="63" t="s">
        <v>21</v>
      </c>
      <c r="J38" s="64">
        <f>E38*F40-F38*E40</f>
        <v>-56.960000000000264</v>
      </c>
      <c r="K38" s="8"/>
      <c r="L38" s="8"/>
      <c r="M38" s="8"/>
      <c r="N38" s="8"/>
      <c r="O38" s="8"/>
      <c r="P38" s="8"/>
      <c r="Q38" s="8"/>
      <c r="R38" s="8"/>
      <c r="S38" s="8"/>
    </row>
    <row r="39" spans="1:19" ht="15.75" thickBot="1" x14ac:dyDescent="0.3">
      <c r="A39" s="8"/>
      <c r="B39" s="8"/>
      <c r="C39" s="8"/>
      <c r="D39" s="8"/>
      <c r="E39" s="61"/>
      <c r="F39" s="61"/>
      <c r="G39" s="62"/>
      <c r="H39" s="8"/>
      <c r="I39" s="8"/>
      <c r="J39" s="8"/>
      <c r="K39" s="65"/>
      <c r="L39" s="8"/>
      <c r="M39" s="8"/>
      <c r="N39" s="8"/>
      <c r="O39" s="8"/>
      <c r="P39" s="8"/>
      <c r="Q39" s="8"/>
      <c r="R39" s="8"/>
      <c r="S39" s="8"/>
    </row>
    <row r="40" spans="1:19" ht="15.75" thickBot="1" x14ac:dyDescent="0.3">
      <c r="A40" s="8"/>
      <c r="B40" s="8"/>
      <c r="C40" s="8"/>
      <c r="D40" s="8"/>
      <c r="E40" s="61">
        <f>SUM(C35:J35)</f>
        <v>91.62</v>
      </c>
      <c r="F40" s="61">
        <f>SUM(C34:J34)</f>
        <v>25.999999999999996</v>
      </c>
      <c r="G40" s="62">
        <f>SUM(C36:J36)</f>
        <v>192.28</v>
      </c>
      <c r="H40" s="8"/>
      <c r="I40" s="63" t="s">
        <v>22</v>
      </c>
      <c r="J40" s="64">
        <f>G38*F40-F38*G40</f>
        <v>-71.840000000000146</v>
      </c>
      <c r="K40" s="8"/>
      <c r="L40" s="8"/>
      <c r="M40" s="8"/>
      <c r="N40" s="8"/>
      <c r="O40" s="8"/>
      <c r="P40" s="8"/>
      <c r="Q40" s="8"/>
      <c r="R40" s="8"/>
      <c r="S40" s="8"/>
    </row>
    <row r="41" spans="1:19" ht="15.75" thickBot="1" x14ac:dyDescent="0.3">
      <c r="A41" s="8"/>
      <c r="B41" s="8"/>
      <c r="C41" s="8"/>
      <c r="D41" s="8"/>
      <c r="E41" s="8"/>
      <c r="F41" s="8"/>
      <c r="G41" s="8"/>
      <c r="H41" s="8"/>
      <c r="I41" s="63" t="s">
        <v>23</v>
      </c>
      <c r="J41" s="64">
        <f>E38*G40-G38*E40</f>
        <v>-168.08800000000065</v>
      </c>
      <c r="K41" s="65"/>
      <c r="L41" s="8"/>
      <c r="M41" s="8"/>
      <c r="N41" s="8"/>
      <c r="O41" s="8"/>
      <c r="P41" s="8"/>
      <c r="Q41" s="8"/>
      <c r="R41" s="8"/>
      <c r="S41" s="8"/>
    </row>
    <row r="42" spans="1:19" ht="15.75" thickBo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ht="15.75" thickBot="1" x14ac:dyDescent="0.3">
      <c r="A43" s="8"/>
      <c r="B43" s="8"/>
      <c r="C43" s="8"/>
      <c r="D43" s="8"/>
      <c r="E43" s="8"/>
      <c r="F43" s="66" t="s">
        <v>13</v>
      </c>
      <c r="G43" s="67">
        <f>J40/J38</f>
        <v>1.2612359550561765</v>
      </c>
      <c r="H43" s="27"/>
      <c r="I43" s="66" t="s">
        <v>14</v>
      </c>
      <c r="J43" s="67">
        <f>J41/J38</f>
        <v>2.9509831460674136</v>
      </c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ht="15.75" thickBo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25">
      <c r="A46" s="8"/>
      <c r="B46" s="48" t="s">
        <v>11</v>
      </c>
      <c r="C46" s="10">
        <f>C2</f>
        <v>5.4</v>
      </c>
      <c r="D46" s="11">
        <f t="shared" ref="D46:J46" si="9">D2</f>
        <v>5.6</v>
      </c>
      <c r="E46" s="11">
        <f t="shared" si="9"/>
        <v>6.2</v>
      </c>
      <c r="F46" s="11">
        <f t="shared" si="9"/>
        <v>6.8</v>
      </c>
      <c r="G46" s="11">
        <f t="shared" si="9"/>
        <v>7.1</v>
      </c>
      <c r="H46" s="11">
        <f t="shared" si="9"/>
        <v>7.8</v>
      </c>
      <c r="I46" s="11">
        <f t="shared" si="9"/>
        <v>8.5</v>
      </c>
      <c r="J46" s="12">
        <f t="shared" si="9"/>
        <v>9</v>
      </c>
      <c r="K46" s="8"/>
      <c r="L46" s="8"/>
      <c r="M46" s="8"/>
      <c r="N46" s="8"/>
      <c r="O46" s="8"/>
      <c r="P46" s="8"/>
      <c r="Q46" s="8"/>
      <c r="R46" s="8"/>
      <c r="S46" s="8"/>
    </row>
    <row r="47" spans="1:19" ht="15.75" thickBot="1" x14ac:dyDescent="0.3">
      <c r="A47" s="8"/>
      <c r="B47" s="52" t="s">
        <v>12</v>
      </c>
      <c r="C47" s="68">
        <f>C3</f>
        <v>1.8</v>
      </c>
      <c r="D47" s="69">
        <f t="shared" ref="D47:J47" si="10">D3</f>
        <v>2</v>
      </c>
      <c r="E47" s="69">
        <f t="shared" si="10"/>
        <v>2.8</v>
      </c>
      <c r="F47" s="69">
        <f t="shared" si="10"/>
        <v>3</v>
      </c>
      <c r="G47" s="69">
        <f t="shared" si="10"/>
        <v>3.8</v>
      </c>
      <c r="H47" s="69">
        <f t="shared" si="10"/>
        <v>3.9</v>
      </c>
      <c r="I47" s="69">
        <f t="shared" si="10"/>
        <v>4.2</v>
      </c>
      <c r="J47" s="70">
        <f t="shared" si="10"/>
        <v>4.5</v>
      </c>
      <c r="K47" s="8"/>
      <c r="L47" s="8"/>
      <c r="M47" s="8"/>
      <c r="N47" s="8"/>
      <c r="O47" s="8"/>
      <c r="P47" s="8"/>
      <c r="Q47" s="8"/>
      <c r="R47" s="8"/>
      <c r="S47" s="8"/>
    </row>
    <row r="48" spans="1:19" ht="15.75" thickBot="1" x14ac:dyDescent="0.3">
      <c r="A48" s="8"/>
      <c r="B48" s="22" t="s">
        <v>24</v>
      </c>
      <c r="C48" s="71">
        <f t="shared" ref="C48:J48" si="11">$G$43*C47+$J$43</f>
        <v>5.2212078651685312</v>
      </c>
      <c r="D48" s="72">
        <f t="shared" si="11"/>
        <v>5.4734550561797661</v>
      </c>
      <c r="E48" s="72">
        <f t="shared" si="11"/>
        <v>6.4824438202247077</v>
      </c>
      <c r="F48" s="72">
        <f t="shared" si="11"/>
        <v>6.7346910112359435</v>
      </c>
      <c r="G48" s="72">
        <f t="shared" si="11"/>
        <v>7.7436797752808832</v>
      </c>
      <c r="H48" s="72">
        <f t="shared" si="11"/>
        <v>7.8698033707865012</v>
      </c>
      <c r="I48" s="72">
        <f t="shared" si="11"/>
        <v>8.2481741573033549</v>
      </c>
      <c r="J48" s="73">
        <f t="shared" si="11"/>
        <v>8.6265449438202069</v>
      </c>
      <c r="K48" s="8"/>
      <c r="L48" s="8"/>
      <c r="M48" s="8"/>
      <c r="N48" s="8"/>
      <c r="O48" s="8"/>
      <c r="P48" s="8"/>
      <c r="Q48" s="8"/>
      <c r="R48" s="8"/>
      <c r="S48" s="8"/>
    </row>
    <row r="49" spans="1:2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2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21" x14ac:dyDescent="0.25">
      <c r="A51" s="8"/>
      <c r="B51" s="81"/>
      <c r="C51" s="82"/>
      <c r="D51" s="82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75"/>
      <c r="U51" s="75"/>
    </row>
    <row r="52" spans="1:21" x14ac:dyDescent="0.25">
      <c r="A52" s="8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75"/>
      <c r="U52" s="75"/>
    </row>
    <row r="53" spans="1:21" x14ac:dyDescent="0.25">
      <c r="A53" s="8"/>
      <c r="B53" s="76"/>
      <c r="C53" s="51"/>
      <c r="D53" s="51"/>
      <c r="E53" s="51"/>
      <c r="F53" s="51"/>
      <c r="G53" s="51"/>
      <c r="H53" s="51"/>
      <c r="I53" s="51"/>
      <c r="J53" s="51"/>
      <c r="K53" s="46"/>
      <c r="L53" s="77"/>
      <c r="M53" s="47"/>
      <c r="N53" s="47"/>
      <c r="O53" s="47"/>
      <c r="P53" s="47"/>
      <c r="Q53" s="47"/>
      <c r="R53" s="47"/>
      <c r="S53" s="47"/>
      <c r="T53" s="78"/>
      <c r="U53" s="75"/>
    </row>
    <row r="54" spans="1:21" x14ac:dyDescent="0.25">
      <c r="A54" s="8"/>
      <c r="B54" s="76"/>
      <c r="C54" s="51"/>
      <c r="D54" s="51"/>
      <c r="E54" s="51"/>
      <c r="F54" s="51"/>
      <c r="G54" s="51"/>
      <c r="H54" s="51"/>
      <c r="I54" s="51"/>
      <c r="J54" s="51"/>
      <c r="K54" s="46"/>
      <c r="L54" s="77"/>
      <c r="M54" s="47"/>
      <c r="N54" s="47"/>
      <c r="O54" s="47"/>
      <c r="P54" s="47"/>
      <c r="Q54" s="47"/>
      <c r="R54" s="47"/>
      <c r="S54" s="47"/>
      <c r="T54" s="78"/>
      <c r="U54" s="75"/>
    </row>
    <row r="55" spans="1:21" x14ac:dyDescent="0.25">
      <c r="A55" s="8"/>
      <c r="B55" s="51"/>
      <c r="C55" s="51"/>
      <c r="D55" s="51"/>
      <c r="E55" s="51"/>
      <c r="F55" s="51"/>
      <c r="G55" s="51"/>
      <c r="H55" s="51"/>
      <c r="I55" s="51"/>
      <c r="J55" s="51"/>
      <c r="K55" s="46"/>
      <c r="L55" s="47"/>
      <c r="M55" s="79"/>
      <c r="N55" s="79"/>
      <c r="O55" s="79"/>
      <c r="P55" s="79"/>
      <c r="Q55" s="79"/>
      <c r="R55" s="79"/>
      <c r="S55" s="79"/>
      <c r="T55" s="80"/>
      <c r="U55" s="75"/>
    </row>
    <row r="56" spans="1:21" x14ac:dyDescent="0.25">
      <c r="A56" s="8"/>
      <c r="B56" s="51"/>
      <c r="C56" s="51"/>
      <c r="D56" s="51"/>
      <c r="E56" s="51"/>
      <c r="F56" s="51"/>
      <c r="G56" s="51"/>
      <c r="H56" s="51"/>
      <c r="I56" s="51"/>
      <c r="J56" s="51"/>
      <c r="K56" s="46"/>
      <c r="L56" s="46"/>
      <c r="M56" s="46"/>
      <c r="N56" s="46"/>
      <c r="O56" s="46"/>
      <c r="P56" s="46"/>
      <c r="Q56" s="46"/>
      <c r="R56" s="46"/>
      <c r="S56" s="46"/>
      <c r="T56" s="75"/>
      <c r="U56" s="75"/>
    </row>
    <row r="57" spans="1:21" x14ac:dyDescent="0.25">
      <c r="A57" s="8"/>
      <c r="B57" s="51"/>
      <c r="C57" s="51"/>
      <c r="D57" s="51"/>
      <c r="E57" s="51"/>
      <c r="F57" s="51"/>
      <c r="G57" s="51"/>
      <c r="H57" s="51"/>
      <c r="I57" s="51"/>
      <c r="J57" s="51"/>
      <c r="K57" s="46"/>
      <c r="L57" s="46"/>
      <c r="M57" s="46"/>
      <c r="N57" s="46"/>
      <c r="O57" s="46"/>
      <c r="P57" s="46"/>
      <c r="Q57" s="46"/>
      <c r="R57" s="46"/>
      <c r="S57" s="46"/>
      <c r="T57" s="75"/>
      <c r="U57" s="75"/>
    </row>
    <row r="58" spans="1:21" x14ac:dyDescent="0.25">
      <c r="A58" s="8"/>
      <c r="B58" s="51"/>
      <c r="C58" s="51"/>
      <c r="D58" s="51"/>
      <c r="E58" s="51"/>
      <c r="F58" s="51"/>
      <c r="G58" s="51"/>
      <c r="H58" s="51"/>
      <c r="I58" s="51"/>
      <c r="J58" s="51"/>
      <c r="K58" s="46"/>
      <c r="L58" s="46"/>
      <c r="M58" s="46"/>
      <c r="N58" s="46"/>
      <c r="O58" s="46"/>
      <c r="P58" s="46"/>
      <c r="Q58" s="46"/>
      <c r="R58" s="46"/>
      <c r="S58" s="46"/>
      <c r="T58" s="75"/>
      <c r="U58" s="75"/>
    </row>
    <row r="59" spans="1:21" x14ac:dyDescent="0.25">
      <c r="A59" s="8"/>
      <c r="B59" s="51"/>
      <c r="C59" s="51"/>
      <c r="D59" s="51"/>
      <c r="E59" s="51"/>
      <c r="F59" s="51"/>
      <c r="G59" s="51"/>
      <c r="H59" s="51"/>
      <c r="I59" s="51"/>
      <c r="J59" s="51"/>
      <c r="K59" s="46"/>
      <c r="L59" s="46"/>
      <c r="M59" s="46"/>
      <c r="N59" s="46"/>
      <c r="O59" s="46"/>
      <c r="P59" s="46"/>
      <c r="Q59" s="46"/>
      <c r="R59" s="46"/>
      <c r="S59" s="46"/>
      <c r="T59" s="75"/>
      <c r="U59" s="75"/>
    </row>
    <row r="60" spans="1:21" x14ac:dyDescent="0.25">
      <c r="A60" s="8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75"/>
      <c r="U60" s="75"/>
    </row>
    <row r="61" spans="1:21" x14ac:dyDescent="0.25">
      <c r="A61" s="8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75"/>
      <c r="U61" s="75"/>
    </row>
    <row r="62" spans="1:21" x14ac:dyDescent="0.25">
      <c r="A62" s="8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75"/>
      <c r="U62" s="75"/>
    </row>
    <row r="63" spans="1:21" x14ac:dyDescent="0.25">
      <c r="A63" s="8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75"/>
      <c r="U63" s="75"/>
    </row>
    <row r="64" spans="1:21" x14ac:dyDescent="0.25">
      <c r="A64" s="8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75"/>
      <c r="U64" s="75"/>
    </row>
    <row r="65" spans="1:21" x14ac:dyDescent="0.25">
      <c r="A65" s="8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75"/>
      <c r="U65" s="75"/>
    </row>
    <row r="66" spans="1:21" x14ac:dyDescent="0.25">
      <c r="A66" s="8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75"/>
      <c r="U66" s="75"/>
    </row>
    <row r="67" spans="1:21" x14ac:dyDescent="0.25">
      <c r="A67" s="8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75"/>
      <c r="U67" s="75"/>
    </row>
    <row r="68" spans="1:21" x14ac:dyDescent="0.25">
      <c r="A68" s="8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75"/>
      <c r="U68" s="75"/>
    </row>
    <row r="69" spans="1:21" x14ac:dyDescent="0.25">
      <c r="A69" s="8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75"/>
      <c r="U69" s="75"/>
    </row>
    <row r="70" spans="1:21" x14ac:dyDescent="0.25">
      <c r="A70" s="8"/>
      <c r="B70" s="51"/>
      <c r="C70" s="46"/>
      <c r="D70" s="46"/>
      <c r="E70" s="46"/>
      <c r="F70" s="51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75"/>
      <c r="U70" s="75"/>
    </row>
    <row r="71" spans="1:21" x14ac:dyDescent="0.25">
      <c r="A71" s="8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75"/>
      <c r="U71" s="75"/>
    </row>
    <row r="72" spans="1:21" x14ac:dyDescent="0.25">
      <c r="A72" s="8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75"/>
      <c r="U72" s="75"/>
    </row>
    <row r="73" spans="1:21" x14ac:dyDescent="0.25">
      <c r="A73" s="8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75"/>
      <c r="U73" s="75"/>
    </row>
    <row r="74" spans="1:21" x14ac:dyDescent="0.25">
      <c r="A74" s="8"/>
      <c r="B74" s="51"/>
      <c r="C74" s="46"/>
      <c r="D74" s="46"/>
      <c r="E74" s="46"/>
      <c r="F74" s="51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75"/>
      <c r="U74" s="75"/>
    </row>
    <row r="75" spans="1:21" x14ac:dyDescent="0.25">
      <c r="A75" s="8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75"/>
      <c r="U75" s="75"/>
    </row>
    <row r="76" spans="1:21" x14ac:dyDescent="0.25">
      <c r="A76" s="8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75"/>
      <c r="U76" s="75"/>
    </row>
    <row r="77" spans="1:21" x14ac:dyDescent="0.25">
      <c r="A77" s="8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75"/>
      <c r="U77" s="75"/>
    </row>
    <row r="78" spans="1:21" x14ac:dyDescent="0.25">
      <c r="A78" s="8"/>
      <c r="B78" s="51"/>
      <c r="C78" s="46"/>
      <c r="D78" s="46"/>
      <c r="E78" s="46"/>
      <c r="F78" s="51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75"/>
      <c r="U78" s="75"/>
    </row>
    <row r="79" spans="1:21" x14ac:dyDescent="0.25">
      <c r="A79" s="8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75"/>
      <c r="U79" s="75"/>
    </row>
    <row r="80" spans="1:21" x14ac:dyDescent="0.25">
      <c r="A80" s="8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75"/>
      <c r="U80" s="75"/>
    </row>
    <row r="81" spans="1:21" x14ac:dyDescent="0.25">
      <c r="A81" s="8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75"/>
      <c r="U81" s="75"/>
    </row>
    <row r="82" spans="1:21" x14ac:dyDescent="0.25">
      <c r="A82" s="8"/>
      <c r="B82" s="51"/>
      <c r="C82" s="46"/>
      <c r="D82" s="46"/>
      <c r="E82" s="46"/>
      <c r="F82" s="51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75"/>
      <c r="U82" s="75"/>
    </row>
    <row r="83" spans="1:21" x14ac:dyDescent="0.25">
      <c r="A83" s="8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75"/>
      <c r="U83" s="75"/>
    </row>
    <row r="84" spans="1:21" x14ac:dyDescent="0.25">
      <c r="A84" s="8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75"/>
      <c r="U84" s="75"/>
    </row>
    <row r="85" spans="1:21" x14ac:dyDescent="0.25">
      <c r="A85" s="8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75"/>
      <c r="U85" s="75"/>
    </row>
    <row r="86" spans="1:21" x14ac:dyDescent="0.25">
      <c r="A86" s="8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75"/>
      <c r="U86" s="75"/>
    </row>
    <row r="87" spans="1:21" x14ac:dyDescent="0.25"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</row>
  </sheetData>
  <sheetProtection formatCells="0" formatColumns="0" formatRows="0" insertColumns="0" insertRows="0" insertHyperlinks="0" deleteColumns="0" deleteRows="0" sort="0" autoFilter="0" pivotTables="0"/>
  <mergeCells count="2">
    <mergeCell ref="B31:D31"/>
    <mergeCell ref="E9:J11"/>
  </mergeCells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2022-11-13T18:16:19Z</dcterms:modified>
</cp:coreProperties>
</file>