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810AF88-00C1-48C8-BD21-0F0A780D359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K21" i="1"/>
  <c r="F3" i="1" l="1"/>
  <c r="F4" i="1"/>
  <c r="F5" i="1"/>
  <c r="F2" i="1"/>
  <c r="D6" i="1"/>
  <c r="E6" i="1"/>
  <c r="C6" i="1"/>
  <c r="C8" i="1" l="1"/>
  <c r="F8" i="1"/>
  <c r="F6" i="1"/>
  <c r="N16" i="1" l="1"/>
  <c r="L16" i="1"/>
  <c r="C23" i="1"/>
  <c r="E23" i="1"/>
  <c r="I16" i="1"/>
  <c r="C10" i="1"/>
  <c r="F10" i="1" s="1"/>
  <c r="I10" i="1" s="1"/>
  <c r="L9" i="1"/>
  <c r="I8" i="1"/>
  <c r="F12" i="1" l="1"/>
  <c r="H12" i="1" s="1"/>
</calcChain>
</file>

<file path=xl/sharedStrings.xml><?xml version="1.0" encoding="utf-8"?>
<sst xmlns="http://schemas.openxmlformats.org/spreadsheetml/2006/main" count="39" uniqueCount="35">
  <si>
    <t>Y\X</t>
  </si>
  <si>
    <t>nj</t>
  </si>
  <si>
    <t>ni</t>
  </si>
  <si>
    <t>X  +</t>
  </si>
  <si>
    <t>y =</t>
  </si>
  <si>
    <t>а)</t>
  </si>
  <si>
    <t>б)</t>
  </si>
  <si>
    <t>Рівняння регресії:</t>
  </si>
  <si>
    <t>&lt; Xг &lt;</t>
  </si>
  <si>
    <t>Довірчий інтервал Хг:</t>
  </si>
  <si>
    <t>в)</t>
  </si>
  <si>
    <r>
      <t xml:space="preserve">Xв - </t>
    </r>
    <r>
      <rPr>
        <sz val="11"/>
        <color theme="1"/>
        <rFont val="Calibri"/>
        <family val="2"/>
        <charset val="204"/>
      </rPr>
      <t>ε</t>
    </r>
  </si>
  <si>
    <t>Xв + ε</t>
  </si>
  <si>
    <r>
      <t xml:space="preserve">ε = ty *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 xml:space="preserve"> / sqrt(n - 1)</t>
    </r>
  </si>
  <si>
    <r>
      <t>ty = arg Ф(</t>
    </r>
    <r>
      <rPr>
        <sz val="11"/>
        <color theme="1"/>
        <rFont val="Calibri"/>
        <family val="2"/>
        <charset val="204"/>
      </rPr>
      <t>γ</t>
    </r>
    <r>
      <rPr>
        <sz val="11"/>
        <color theme="1"/>
        <rFont val="Calibri"/>
        <family val="2"/>
      </rPr>
      <t>/2)</t>
    </r>
  </si>
  <si>
    <t xml:space="preserve">, де: </t>
  </si>
  <si>
    <t>та</t>
  </si>
  <si>
    <t>Звідси:</t>
  </si>
  <si>
    <t>&lt; σг(Y) &lt;</t>
  </si>
  <si>
    <r>
      <t xml:space="preserve">Довірчий інтервал </t>
    </r>
    <r>
      <rPr>
        <sz val="11"/>
        <color theme="1"/>
        <rFont val="Calibri"/>
        <family val="2"/>
        <charset val="204"/>
      </rPr>
      <t>σг</t>
    </r>
    <r>
      <rPr>
        <sz val="11"/>
        <color theme="1"/>
        <rFont val="Calibri"/>
        <family val="2"/>
      </rPr>
      <t>(Y):</t>
    </r>
  </si>
  <si>
    <t>σ =</t>
  </si>
  <si>
    <t xml:space="preserve">ty = </t>
  </si>
  <si>
    <t>ε =</t>
  </si>
  <si>
    <r>
      <t xml:space="preserve">S*sqrt(n - 1) /χ </t>
    </r>
    <r>
      <rPr>
        <sz val="8"/>
        <color theme="1"/>
        <rFont val="Calibri"/>
        <family val="2"/>
        <charset val="204"/>
        <scheme val="minor"/>
      </rPr>
      <t>α2,k</t>
    </r>
  </si>
  <si>
    <r>
      <t>S*sqrt(n - 1) /</t>
    </r>
    <r>
      <rPr>
        <sz val="11"/>
        <color theme="1"/>
        <rFont val="Calibri"/>
        <family val="2"/>
        <charset val="204"/>
      </rPr>
      <t xml:space="preserve">χ </t>
    </r>
    <r>
      <rPr>
        <sz val="8"/>
        <color theme="1"/>
        <rFont val="Calibri"/>
        <family val="2"/>
        <charset val="204"/>
      </rPr>
      <t>α1,k</t>
    </r>
  </si>
  <si>
    <t>, де:</t>
  </si>
  <si>
    <t>Тоді маємо:</t>
  </si>
  <si>
    <t>χ α2,k =</t>
  </si>
  <si>
    <t>χ α1,k =</t>
  </si>
  <si>
    <t>α2 = (γ + 1)/2</t>
  </si>
  <si>
    <t>α1 = (1 - γ)/2</t>
  </si>
  <si>
    <t>, а також</t>
  </si>
  <si>
    <t>S = σ * sqrt(n/(n - 1))</t>
  </si>
  <si>
    <t>σ * sqrt(n)/χ α1,k</t>
  </si>
  <si>
    <t>σ*sqrt(n)/χ α2,k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</si>
</sst>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47625</xdr:colOff>
      <xdr:row>7</xdr:row>
      <xdr:rowOff>9525</xdr:rowOff>
    </xdr:from>
    <xdr:to>
      <xdr:col>5</xdr:col>
      <xdr:colOff>269278</xdr:colOff>
      <xdr:row>8</xdr:row>
      <xdr:rowOff>38188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486025" y="1371600"/>
              <a:ext cx="831253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/>
                <a:t>D(X)</a:t>
              </a:r>
              <a:r>
                <a:rPr lang="en-US" sz="1400" b="0" baseline="0"/>
                <a:t>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= </m:t>
                  </m:r>
                </m:oMath>
              </a14:m>
              <a:endParaRPr lang="ru-RU" sz="1400"/>
            </a:p>
          </xdr:txBody>
        </xdr:sp>
      </mc:Choice>
      <mc:Fallback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486025" y="1371600"/>
              <a:ext cx="831253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/>
                <a:t>D(X)</a:t>
              </a:r>
              <a:r>
                <a:rPr lang="en-US" sz="1400" b="0" baseline="0"/>
                <a:t> </a:t>
              </a:r>
              <a:r>
                <a:rPr lang="en-US" sz="1400" b="0" i="0">
                  <a:latin typeface="Cambria Math" panose="02040503050406030204" pitchFamily="18" charset="0"/>
                </a:rPr>
                <a:t>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4</xdr:col>
      <xdr:colOff>57150</xdr:colOff>
      <xdr:row>8</xdr:row>
      <xdr:rowOff>171450</xdr:rowOff>
    </xdr:from>
    <xdr:to>
      <xdr:col>5</xdr:col>
      <xdr:colOff>282202</xdr:colOff>
      <xdr:row>10</xdr:row>
      <xdr:rowOff>9613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495550" y="1724025"/>
              <a:ext cx="83465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+mn-lt"/>
                </a:rPr>
                <a:t>D(Y)</a:t>
              </a:r>
              <a:r>
                <a:rPr lang="en-US" sz="1400" b="0" i="0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= </m:t>
                  </m:r>
                </m:oMath>
              </a14:m>
              <a:endParaRPr lang="ru-RU" sz="1400"/>
            </a:p>
          </xdr:txBody>
        </xdr:sp>
      </mc:Choice>
      <mc:Fallback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495550" y="1724025"/>
              <a:ext cx="83465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+mn-lt"/>
                </a:rPr>
                <a:t>D(Y)</a:t>
              </a:r>
              <a:r>
                <a:rPr lang="en-US" sz="1400" b="0" i="0" baseline="0">
                  <a:latin typeface="+mn-lt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</a:rPr>
                <a:t>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7</xdr:col>
      <xdr:colOff>9525</xdr:colOff>
      <xdr:row>6</xdr:row>
      <xdr:rowOff>171450</xdr:rowOff>
    </xdr:from>
    <xdr:to>
      <xdr:col>8</xdr:col>
      <xdr:colOff>195592</xdr:colOff>
      <xdr:row>8</xdr:row>
      <xdr:rowOff>9613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276725" y="1343025"/>
              <a:ext cx="795667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400" b="0" i="1"/>
                <a:t>σ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)= </m:t>
                  </m:r>
                </m:oMath>
              </a14:m>
              <a:endParaRPr lang="ru-RU" sz="1400"/>
            </a:p>
          </xdr:txBody>
        </xdr:sp>
      </mc:Choice>
      <mc:Fallback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276725" y="1343025"/>
              <a:ext cx="795667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400" b="0" i="1"/>
                <a:t>σ </a:t>
              </a:r>
              <a:r>
                <a:rPr lang="en-US" sz="1400" b="0" i="0">
                  <a:latin typeface="Cambria Math" panose="02040503050406030204" pitchFamily="18" charset="0"/>
                </a:rPr>
                <a:t>(𝑋)=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7</xdr:col>
      <xdr:colOff>19050</xdr:colOff>
      <xdr:row>8</xdr:row>
      <xdr:rowOff>180975</xdr:rowOff>
    </xdr:from>
    <xdr:to>
      <xdr:col>8</xdr:col>
      <xdr:colOff>208515</xdr:colOff>
      <xdr:row>10</xdr:row>
      <xdr:rowOff>19138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286250" y="1733550"/>
              <a:ext cx="799065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400" b="0" i="1"/>
                <a:t>σ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𝑌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)= </m:t>
                  </m:r>
                </m:oMath>
              </a14:m>
              <a:endParaRPr lang="ru-RU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286250" y="1733550"/>
              <a:ext cx="799065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l-GR" sz="1400" b="0" i="1"/>
                <a:t>σ </a:t>
              </a:r>
              <a:r>
                <a:rPr lang="en-US" sz="1400" b="0" i="0">
                  <a:latin typeface="Cambria Math" panose="02040503050406030204" pitchFamily="18" charset="0"/>
                </a:rPr>
                <a:t>(𝑌)=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I4" sqref="I4"/>
    </sheetView>
  </sheetViews>
  <sheetFormatPr defaultRowHeight="15" x14ac:dyDescent="0.25"/>
  <sheetData>
    <row r="1" spans="1:14" ht="15.75" thickBot="1" x14ac:dyDescent="0.3">
      <c r="B1" s="10" t="s">
        <v>0</v>
      </c>
      <c r="C1" s="11">
        <v>10</v>
      </c>
      <c r="D1" s="12">
        <v>20</v>
      </c>
      <c r="E1" s="13">
        <v>30</v>
      </c>
      <c r="F1" s="10" t="s">
        <v>2</v>
      </c>
    </row>
    <row r="2" spans="1:14" x14ac:dyDescent="0.25">
      <c r="B2" s="14">
        <v>20</v>
      </c>
      <c r="C2" s="15">
        <v>7</v>
      </c>
      <c r="D2" s="16">
        <v>2</v>
      </c>
      <c r="E2" s="17">
        <v>0</v>
      </c>
      <c r="F2" s="14">
        <f>SUM(C2:E2)</f>
        <v>9</v>
      </c>
    </row>
    <row r="3" spans="1:14" x14ac:dyDescent="0.25">
      <c r="B3" s="18">
        <v>30</v>
      </c>
      <c r="C3" s="19">
        <v>5</v>
      </c>
      <c r="D3" s="20">
        <v>5</v>
      </c>
      <c r="E3" s="21">
        <v>10</v>
      </c>
      <c r="F3" s="18">
        <f>SUM(C3:E3)</f>
        <v>20</v>
      </c>
    </row>
    <row r="4" spans="1:14" x14ac:dyDescent="0.25">
      <c r="B4" s="18">
        <v>40</v>
      </c>
      <c r="C4" s="19">
        <v>20</v>
      </c>
      <c r="D4" s="20">
        <v>10</v>
      </c>
      <c r="E4" s="21">
        <v>5</v>
      </c>
      <c r="F4" s="18">
        <f>SUM(C4:E4)</f>
        <v>35</v>
      </c>
    </row>
    <row r="5" spans="1:14" ht="15.75" thickBot="1" x14ac:dyDescent="0.3">
      <c r="B5" s="22">
        <v>50</v>
      </c>
      <c r="C5" s="23">
        <v>0</v>
      </c>
      <c r="D5" s="24">
        <v>10</v>
      </c>
      <c r="E5" s="25">
        <v>0</v>
      </c>
      <c r="F5" s="22">
        <f>SUM(C5:E5)</f>
        <v>10</v>
      </c>
    </row>
    <row r="6" spans="1:14" ht="15.75" thickBot="1" x14ac:dyDescent="0.3">
      <c r="B6" s="10" t="s">
        <v>1</v>
      </c>
      <c r="C6" s="11">
        <f>SUM(C2:C5)</f>
        <v>32</v>
      </c>
      <c r="D6" s="12">
        <f>SUM(D2:D5)</f>
        <v>27</v>
      </c>
      <c r="E6" s="13">
        <f>SUM(E2:E5)</f>
        <v>15</v>
      </c>
      <c r="F6" s="10">
        <f>SUM(F2:F5)</f>
        <v>74</v>
      </c>
    </row>
    <row r="8" spans="1:14" x14ac:dyDescent="0.25">
      <c r="C8">
        <f>(C1*C6+D1*D6+E1*E6)/F6</f>
        <v>17.702702702702702</v>
      </c>
      <c r="F8">
        <f>(C1 *C1 *C6+D1*D1*D6+E1*E1*E6)/F6-C8*C8</f>
        <v>58.235938641344092</v>
      </c>
      <c r="I8">
        <f>SQRT(F8)</f>
        <v>7.6312475154029755</v>
      </c>
    </row>
    <row r="9" spans="1:14" x14ac:dyDescent="0.25">
      <c r="K9" s="26"/>
      <c r="L9" s="26">
        <f>(B2*(C1*C2+D1*D2+E1*E2)+B3*(C1*C3+D1*D3+E1*E3)+B4*(C1*C4+D1*D4+E1*E4)+B5*(C1*C5+D1*D5+E1*E5))/F6</f>
        <v>644.59459459459458</v>
      </c>
    </row>
    <row r="10" spans="1:14" x14ac:dyDescent="0.25">
      <c r="C10">
        <f>(B2*F2+B3*F3+B4*F4+B5*F5)/F6</f>
        <v>36.216216216216218</v>
      </c>
      <c r="F10">
        <f>(B2*B2*F2+B3*B3*F3+B4*B4*F4+B5*B5*F5)/F6-C10*C10</f>
        <v>74.872169466764035</v>
      </c>
      <c r="I10">
        <f>SQRT(F10)</f>
        <v>8.6528705911254704</v>
      </c>
    </row>
    <row r="12" spans="1:14" ht="18.75" x14ac:dyDescent="0.25">
      <c r="A12" t="s">
        <v>5</v>
      </c>
      <c r="B12" s="5" t="s">
        <v>7</v>
      </c>
      <c r="C12" s="5"/>
      <c r="D12" s="5"/>
      <c r="E12" s="1" t="s">
        <v>4</v>
      </c>
      <c r="F12" s="6">
        <f>($L$9-$C$8*$C$10)/(I8*I8)</f>
        <v>5.9579805581687885E-2</v>
      </c>
      <c r="G12" s="2" t="s">
        <v>3</v>
      </c>
      <c r="H12" s="6">
        <f>(C10-$F$12*C8)</f>
        <v>35.161492630918772</v>
      </c>
    </row>
    <row r="14" spans="1:14" x14ac:dyDescent="0.25">
      <c r="A14" t="s">
        <v>6</v>
      </c>
      <c r="B14" s="5" t="s">
        <v>9</v>
      </c>
      <c r="C14" s="5"/>
      <c r="D14" s="5"/>
      <c r="E14" s="2" t="s">
        <v>11</v>
      </c>
      <c r="F14" s="2" t="s">
        <v>8</v>
      </c>
      <c r="G14" s="2" t="s">
        <v>12</v>
      </c>
      <c r="H14" s="7" t="s">
        <v>15</v>
      </c>
      <c r="I14" s="9" t="s">
        <v>13</v>
      </c>
      <c r="J14" s="9"/>
      <c r="K14" s="2" t="s">
        <v>16</v>
      </c>
      <c r="L14" s="5" t="s">
        <v>14</v>
      </c>
      <c r="M14" s="5"/>
    </row>
    <row r="16" spans="1:14" x14ac:dyDescent="0.25">
      <c r="B16" s="26" t="s">
        <v>20</v>
      </c>
      <c r="C16" s="27">
        <v>2</v>
      </c>
      <c r="E16" s="26" t="s">
        <v>21</v>
      </c>
      <c r="F16" s="27">
        <v>2.5750000000000002</v>
      </c>
      <c r="H16" s="26" t="s">
        <v>22</v>
      </c>
      <c r="I16" s="27">
        <f>C16/SQRT(F6-1)*F16</f>
        <v>0.60276190806007246</v>
      </c>
      <c r="K16" s="2" t="s">
        <v>17</v>
      </c>
      <c r="L16" s="26">
        <f>C8-2/SQRT(F6-1)*2.575</f>
        <v>17.099940794642631</v>
      </c>
      <c r="M16" s="2" t="s">
        <v>8</v>
      </c>
      <c r="N16" s="26">
        <f>C8+2/SQRT(F6-1)*2.975</f>
        <v>18.399097528519679</v>
      </c>
    </row>
    <row r="19" spans="1:18" x14ac:dyDescent="0.25">
      <c r="A19" t="s">
        <v>10</v>
      </c>
      <c r="B19" s="9" t="s">
        <v>19</v>
      </c>
      <c r="C19" s="9"/>
      <c r="D19" s="9"/>
      <c r="E19" s="8" t="s">
        <v>24</v>
      </c>
      <c r="F19" s="8"/>
      <c r="G19" s="3" t="s">
        <v>18</v>
      </c>
      <c r="H19" s="4" t="s">
        <v>23</v>
      </c>
      <c r="I19" s="4"/>
      <c r="J19" t="s">
        <v>25</v>
      </c>
      <c r="K19" t="s">
        <v>32</v>
      </c>
      <c r="M19" t="s">
        <v>31</v>
      </c>
      <c r="N19" s="4" t="s">
        <v>30</v>
      </c>
      <c r="O19" s="4"/>
      <c r="P19" s="4" t="s">
        <v>29</v>
      </c>
      <c r="Q19" s="4"/>
      <c r="R19" s="28"/>
    </row>
    <row r="21" spans="1:18" x14ac:dyDescent="0.25">
      <c r="B21" s="5" t="s">
        <v>26</v>
      </c>
      <c r="C21" s="5"/>
      <c r="D21" s="8" t="s">
        <v>33</v>
      </c>
      <c r="E21" s="8"/>
      <c r="F21" s="3" t="s">
        <v>18</v>
      </c>
      <c r="G21" s="4" t="s">
        <v>34</v>
      </c>
      <c r="H21" s="4"/>
      <c r="I21" s="3"/>
      <c r="J21" t="s">
        <v>28</v>
      </c>
      <c r="K21" s="26">
        <f>SQRT(85.93)</f>
        <v>9.2698435801258263</v>
      </c>
      <c r="M21" t="s">
        <v>27</v>
      </c>
      <c r="N21" s="26">
        <f>SQRT(50.88)</f>
        <v>7.1330218000508037</v>
      </c>
    </row>
    <row r="23" spans="1:18" x14ac:dyDescent="0.25">
      <c r="B23" t="s">
        <v>17</v>
      </c>
      <c r="C23" s="26">
        <f>SQRT(F6)*I10/K21</f>
        <v>8.0297802951145751</v>
      </c>
      <c r="D23" s="3" t="s">
        <v>18</v>
      </c>
      <c r="E23" s="26">
        <f>SQRT(F6)*I10/N21</f>
        <v>10.435241809853792</v>
      </c>
    </row>
  </sheetData>
  <mergeCells count="12">
    <mergeCell ref="B21:C21"/>
    <mergeCell ref="D21:E21"/>
    <mergeCell ref="G21:H21"/>
    <mergeCell ref="N19:O19"/>
    <mergeCell ref="P19:Q19"/>
    <mergeCell ref="B12:D12"/>
    <mergeCell ref="B14:D14"/>
    <mergeCell ref="B19:D19"/>
    <mergeCell ref="I14:J14"/>
    <mergeCell ref="L14:M14"/>
    <mergeCell ref="E19:F19"/>
    <mergeCell ref="H19:I19"/>
  </mergeCells>
  <pageMargins left="0.7" right="0.7" top="0.75" bottom="0.75" header="0.3" footer="0.3"/>
  <pageSetup paperSize="9" orientation="portrait" horizontalDpi="4294967293" verticalDpi="0" r:id="rId1"/>
  <ignoredErrors>
    <ignoredError sqref="F2:F5 C6:E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2020-12-19T17:40:24Z</dcterms:modified>
</cp:coreProperties>
</file>