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5859279-98B1-4642-8E69-D83EAF0DA5C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D54" i="1"/>
  <c r="D56" i="1" s="1"/>
  <c r="E54" i="1"/>
  <c r="E55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9" i="1" l="1"/>
  <c r="I58" i="1"/>
  <c r="E58" i="1"/>
  <c r="E57" i="1"/>
  <c r="I57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G82" i="1"/>
  <c r="G74" i="1"/>
  <c r="G70" i="1"/>
  <c r="J48" i="1"/>
  <c r="H48" i="1"/>
  <c r="F48" i="1"/>
  <c r="C48" i="1"/>
  <c r="D48" i="1"/>
  <c r="I48" i="1"/>
  <c r="G48" i="1"/>
  <c r="E48" i="1"/>
  <c r="J73" i="1" l="1"/>
  <c r="N55" i="1" s="1"/>
  <c r="J69" i="1"/>
  <c r="J71" i="1"/>
  <c r="T4" i="1"/>
  <c r="S4" i="1"/>
  <c r="R4" i="1"/>
  <c r="Q4" i="1"/>
  <c r="P4" i="1"/>
  <c r="O4" i="1"/>
  <c r="N4" i="1"/>
  <c r="M4" i="1"/>
  <c r="O55" i="1" l="1"/>
  <c r="S55" i="1"/>
  <c r="C10" i="1"/>
  <c r="M55" i="1"/>
  <c r="P55" i="1"/>
  <c r="R55" i="1"/>
  <c r="Q55" i="1"/>
  <c r="T55" i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G6" i="1" l="1"/>
  <c r="J6" i="1" s="1"/>
  <c r="G8" i="1"/>
  <c r="J8" i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<sst xmlns="http://schemas.openxmlformats.org/spreadsheetml/2006/main" count="55" uniqueCount="36">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</sst>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0" xfId="0" applyFont="1"/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3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3" fillId="3" borderId="2" xfId="0" applyNumberFormat="1" applyFont="1" applyFill="1" applyBorder="1"/>
    <xf numFmtId="164" fontId="3" fillId="3" borderId="1" xfId="0" applyNumberFormat="1" applyFont="1" applyFill="1" applyBorder="1"/>
    <xf numFmtId="164" fontId="0" fillId="0" borderId="0" xfId="0" applyNumberFormat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164" fontId="3" fillId="0" borderId="0" xfId="0" applyNumberFormat="1" applyFont="1"/>
    <xf numFmtId="164" fontId="3" fillId="6" borderId="2" xfId="0" applyNumberFormat="1" applyFont="1" applyFill="1" applyBorder="1"/>
    <xf numFmtId="164" fontId="3" fillId="6" borderId="1" xfId="0" applyNumberFormat="1" applyFont="1" applyFill="1" applyBorder="1"/>
    <xf numFmtId="164" fontId="2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3" fillId="7" borderId="3" xfId="0" applyNumberFormat="1" applyFont="1" applyFill="1" applyBorder="1" applyAlignment="1">
      <alignment horizontal="center" vertical="center"/>
    </xf>
    <xf numFmtId="164" fontId="3" fillId="7" borderId="10" xfId="0" applyNumberFormat="1" applyFont="1" applyFill="1" applyBorder="1" applyAlignment="1">
      <alignment horizontal="center" vertical="center"/>
    </xf>
    <xf numFmtId="164" fontId="3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7" borderId="4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3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3" fillId="7" borderId="16" xfId="0" applyNumberFormat="1" applyFont="1" applyFill="1" applyBorder="1" applyAlignment="1">
      <alignment horizontal="center" vertical="center"/>
    </xf>
    <xf numFmtId="2" fontId="3" fillId="7" borderId="17" xfId="0" applyNumberFormat="1" applyFont="1" applyFill="1" applyBorder="1" applyAlignment="1">
      <alignment horizontal="center" vertical="center"/>
    </xf>
    <xf numFmtId="2" fontId="3" fillId="7" borderId="18" xfId="0" applyNumberFormat="1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wrapText="1"/>
    </xf>
    <xf numFmtId="0" fontId="3" fillId="7" borderId="33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3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1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3" fillId="2" borderId="11" xfId="0" applyFont="1" applyFill="1" applyBorder="1" applyAlignment="1">
      <alignment vertical="top" wrapText="1"/>
    </xf>
    <xf numFmtId="0" fontId="3" fillId="2" borderId="22" xfId="0" applyFont="1" applyFill="1" applyBorder="1" applyAlignment="1">
      <alignment vertical="top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2" fontId="3" fillId="7" borderId="10" xfId="0" applyNumberFormat="1" applyFont="1" applyFill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2" fontId="3" fillId="7" borderId="5" xfId="0" applyNumberFormat="1" applyFont="1" applyFill="1" applyBorder="1" applyAlignment="1">
      <alignment horizontal="center" vertical="center" wrapText="1"/>
    </xf>
    <xf numFmtId="2" fontId="3" fillId="7" borderId="13" xfId="0" applyNumberFormat="1" applyFont="1" applyFill="1" applyBorder="1" applyAlignment="1">
      <alignment horizontal="center" vertical="center" wrapText="1"/>
    </xf>
    <xf numFmtId="2" fontId="3" fillId="7" borderId="14" xfId="0" applyNumberFormat="1" applyFont="1" applyFill="1" applyBorder="1" applyAlignment="1">
      <alignment horizontal="center" vertical="center" wrapText="1"/>
    </xf>
    <xf numFmtId="2" fontId="3" fillId="7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27.5</c:v>
                </c:pt>
                <c:pt idx="5">
                  <c:v>26</c:v>
                </c:pt>
                <c:pt idx="6">
                  <c:v>26.5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29.211348684210527</c:v>
                </c:pt>
                <c:pt idx="1">
                  <c:v>28.70476973684211</c:v>
                </c:pt>
                <c:pt idx="2">
                  <c:v>28.198190789473685</c:v>
                </c:pt>
                <c:pt idx="3">
                  <c:v>27.691611842105267</c:v>
                </c:pt>
                <c:pt idx="4">
                  <c:v>27.185032894736842</c:v>
                </c:pt>
                <c:pt idx="5">
                  <c:v>26.678453947368425</c:v>
                </c:pt>
                <c:pt idx="6">
                  <c:v>26.171875000000004</c:v>
                </c:pt>
                <c:pt idx="7">
                  <c:v>25.158717105263161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391.64154298082872</c:v>
                </c:pt>
                <c:pt idx="1">
                  <c:v>291.15422077922079</c:v>
                </c:pt>
                <c:pt idx="2">
                  <c:v>190.66689857761287</c:v>
                </c:pt>
                <c:pt idx="3">
                  <c:v>90.17957637600496</c:v>
                </c:pt>
                <c:pt idx="4">
                  <c:v>-10.307745825602964</c:v>
                </c:pt>
                <c:pt idx="5">
                  <c:v>-110.79506802721089</c:v>
                </c:pt>
                <c:pt idx="6">
                  <c:v>-211.2823902288188</c:v>
                </c:pt>
                <c:pt idx="7">
                  <c:v>-412.25703463203462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14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390"/>
          <c:min val="-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27.5</c:v>
                </c:pt>
                <c:pt idx="5">
                  <c:v>26</c:v>
                </c:pt>
                <c:pt idx="6">
                  <c:v>26.5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29.473684210526315</c:v>
                </c:pt>
                <c:pt idx="1">
                  <c:v>28.89473684210526</c:v>
                </c:pt>
                <c:pt idx="2">
                  <c:v>28.315789473684209</c:v>
                </c:pt>
                <c:pt idx="3">
                  <c:v>27.736842105263158</c:v>
                </c:pt>
                <c:pt idx="4">
                  <c:v>27.157894736842103</c:v>
                </c:pt>
                <c:pt idx="5">
                  <c:v>26.578947368421051</c:v>
                </c:pt>
                <c:pt idx="6">
                  <c:v>26</c:v>
                </c:pt>
                <c:pt idx="7">
                  <c:v>24.842105263157894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27.5</c:v>
                </c:pt>
                <c:pt idx="5">
                  <c:v>26</c:v>
                </c:pt>
                <c:pt idx="6">
                  <c:v>26.5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29.81442577030878</c:v>
                </c:pt>
                <c:pt idx="1">
                  <c:v>28.977941176471479</c:v>
                </c:pt>
                <c:pt idx="2">
                  <c:v>28.216736694679017</c:v>
                </c:pt>
                <c:pt idx="3">
                  <c:v>27.530812324931397</c:v>
                </c:pt>
                <c:pt idx="4">
                  <c:v>26.920168067228616</c:v>
                </c:pt>
                <c:pt idx="5">
                  <c:v>26.384803921570676</c:v>
                </c:pt>
                <c:pt idx="6">
                  <c:v>25.924719887957576</c:v>
                </c:pt>
                <c:pt idx="7">
                  <c:v>25.230392156865896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zoomScaleNormal="100" workbookViewId="0">
      <selection activeCell="W70" sqref="W70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02" t="s">
        <v>11</v>
      </c>
      <c r="C2" s="108">
        <v>30</v>
      </c>
      <c r="D2" s="104">
        <v>29</v>
      </c>
      <c r="E2" s="104">
        <v>28</v>
      </c>
      <c r="F2" s="104">
        <v>27</v>
      </c>
      <c r="G2" s="104">
        <v>27.5</v>
      </c>
      <c r="H2" s="104">
        <v>26</v>
      </c>
      <c r="I2" s="104">
        <v>26.5</v>
      </c>
      <c r="J2" s="105">
        <v>25</v>
      </c>
      <c r="L2" s="2" t="s">
        <v>2</v>
      </c>
      <c r="M2" s="111">
        <f t="shared" ref="M2:R3" si="0">POWER(C2-$C$6,2)</f>
        <v>415.140625</v>
      </c>
      <c r="N2" s="112">
        <f t="shared" si="0"/>
        <v>375.390625</v>
      </c>
      <c r="O2" s="112">
        <f t="shared" si="0"/>
        <v>337.640625</v>
      </c>
      <c r="P2" s="112">
        <f t="shared" si="0"/>
        <v>301.890625</v>
      </c>
      <c r="Q2" s="112">
        <f t="shared" si="0"/>
        <v>319.515625</v>
      </c>
      <c r="R2" s="112">
        <f t="shared" si="0"/>
        <v>268.140625</v>
      </c>
      <c r="S2" s="112">
        <f t="shared" ref="S2:T2" si="1">POWER(I2-$C$6,2)</f>
        <v>284.765625</v>
      </c>
      <c r="T2" s="113">
        <f t="shared" si="1"/>
        <v>236.390625</v>
      </c>
    </row>
    <row r="3" spans="2:20" ht="15.75" thickBot="1" x14ac:dyDescent="0.3">
      <c r="B3" s="103" t="s">
        <v>12</v>
      </c>
      <c r="C3" s="109">
        <v>6</v>
      </c>
      <c r="D3" s="106">
        <v>7</v>
      </c>
      <c r="E3" s="106">
        <v>8</v>
      </c>
      <c r="F3" s="106">
        <v>9</v>
      </c>
      <c r="G3" s="106">
        <v>10</v>
      </c>
      <c r="H3" s="106">
        <v>11</v>
      </c>
      <c r="I3" s="106">
        <v>12</v>
      </c>
      <c r="J3" s="107">
        <v>14</v>
      </c>
      <c r="L3" s="3" t="s">
        <v>3</v>
      </c>
      <c r="M3" s="114">
        <f t="shared" si="0"/>
        <v>13.140625</v>
      </c>
      <c r="N3" s="115">
        <f t="shared" si="0"/>
        <v>6.890625</v>
      </c>
      <c r="O3" s="115">
        <f t="shared" si="0"/>
        <v>2.640625</v>
      </c>
      <c r="P3" s="115">
        <f t="shared" si="0"/>
        <v>0.390625</v>
      </c>
      <c r="Q3" s="115">
        <f t="shared" si="0"/>
        <v>0.140625</v>
      </c>
      <c r="R3" s="115">
        <f t="shared" si="0"/>
        <v>1.890625</v>
      </c>
      <c r="S3" s="115">
        <f>POWER(I3-$C$6,2)</f>
        <v>5.640625</v>
      </c>
      <c r="T3" s="116">
        <f>POWER(J3-$C$6,2)</f>
        <v>19.140625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2">
        <f t="shared" ref="M4:T4" si="2">C2*C3</f>
        <v>180</v>
      </c>
      <c r="N4" s="63">
        <f t="shared" si="2"/>
        <v>203</v>
      </c>
      <c r="O4" s="63">
        <f t="shared" si="2"/>
        <v>224</v>
      </c>
      <c r="P4" s="63">
        <f t="shared" si="2"/>
        <v>243</v>
      </c>
      <c r="Q4" s="63">
        <f t="shared" si="2"/>
        <v>275</v>
      </c>
      <c r="R4" s="63">
        <f t="shared" si="2"/>
        <v>286</v>
      </c>
      <c r="S4" s="63">
        <f t="shared" si="2"/>
        <v>318</v>
      </c>
      <c r="T4" s="64">
        <f t="shared" si="2"/>
        <v>350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SUM(C3:J3)/8</f>
        <v>9.625</v>
      </c>
      <c r="D6" s="21"/>
      <c r="F6" s="22" t="s">
        <v>4</v>
      </c>
      <c r="G6" s="23">
        <f>SUM(M3:T3)/7</f>
        <v>7.125</v>
      </c>
      <c r="I6" s="24" t="s">
        <v>10</v>
      </c>
      <c r="J6" s="25">
        <f>SQRT(G6)</f>
        <v>2.6692695630078278</v>
      </c>
      <c r="M6" s="1"/>
      <c r="N6" s="1"/>
      <c r="O6" s="1"/>
      <c r="P6" s="29" t="s">
        <v>13</v>
      </c>
      <c r="Q6" s="30">
        <f>G10*J8/J6</f>
        <v>-0.50657894736842102</v>
      </c>
      <c r="R6" s="21"/>
      <c r="S6" s="31" t="s">
        <v>14</v>
      </c>
      <c r="T6" s="30">
        <f>C8-Q6*C6</f>
        <v>32.250822368421055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SUM(C2:J2)/8</f>
        <v>27.375</v>
      </c>
      <c r="D8" s="26"/>
      <c r="F8" s="22" t="s">
        <v>5</v>
      </c>
      <c r="G8" s="110">
        <f>SUM(M2:T2)/7</f>
        <v>362.69642857142856</v>
      </c>
      <c r="I8" s="24" t="s">
        <v>9</v>
      </c>
      <c r="J8" s="25">
        <f>SQRT(G8)</f>
        <v>19.044590533047135</v>
      </c>
      <c r="K8" s="1"/>
      <c r="L8" s="1"/>
      <c r="M8" s="1"/>
      <c r="N8" s="1"/>
      <c r="O8" s="1"/>
      <c r="P8" s="29" t="s">
        <v>15</v>
      </c>
      <c r="Q8" s="30">
        <f>G10*J6/J8</f>
        <v>-9.9515041110728175E-3</v>
      </c>
      <c r="R8" s="21"/>
      <c r="S8" s="31" t="s">
        <v>16</v>
      </c>
      <c r="T8" s="30">
        <f>C6-Q8*C8</f>
        <v>9.8974224250406184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99" t="s">
        <v>8</v>
      </c>
      <c r="C10" s="20">
        <f>SUM(M4:T4)/8</f>
        <v>259.875</v>
      </c>
      <c r="D10" s="26"/>
      <c r="E10" s="26"/>
      <c r="F10" s="27" t="s">
        <v>6</v>
      </c>
      <c r="G10" s="28">
        <f>(C10-C6*C8)/(J6*J8)</f>
        <v>-7.1001566724402512E-2</v>
      </c>
      <c r="K10" s="1"/>
      <c r="L10" s="16" t="s">
        <v>17</v>
      </c>
      <c r="M10" s="38">
        <f>C3</f>
        <v>6</v>
      </c>
      <c r="N10" s="38">
        <f t="shared" ref="N10:T10" si="3">D3</f>
        <v>7</v>
      </c>
      <c r="O10" s="38">
        <f t="shared" si="3"/>
        <v>8</v>
      </c>
      <c r="P10" s="38">
        <f t="shared" si="3"/>
        <v>9</v>
      </c>
      <c r="Q10" s="38">
        <f t="shared" si="3"/>
        <v>10</v>
      </c>
      <c r="R10" s="38">
        <f t="shared" si="3"/>
        <v>11</v>
      </c>
      <c r="S10" s="38">
        <f t="shared" si="3"/>
        <v>12</v>
      </c>
      <c r="T10" s="75">
        <f t="shared" si="3"/>
        <v>14</v>
      </c>
    </row>
    <row r="11" spans="2:20" x14ac:dyDescent="0.25">
      <c r="D11" s="1"/>
      <c r="G11" s="1"/>
      <c r="J11" s="1"/>
      <c r="L11" s="17" t="s">
        <v>18</v>
      </c>
      <c r="M11" s="32">
        <f>$Q$6*M10+$T$6</f>
        <v>29.211348684210527</v>
      </c>
      <c r="N11" s="33">
        <f t="shared" ref="N11:T11" si="4">$Q$6*N10+$T$6</f>
        <v>28.70476973684211</v>
      </c>
      <c r="O11" s="33">
        <f t="shared" si="4"/>
        <v>28.198190789473685</v>
      </c>
      <c r="P11" s="33">
        <f t="shared" si="4"/>
        <v>27.691611842105267</v>
      </c>
      <c r="Q11" s="33">
        <f t="shared" si="4"/>
        <v>27.185032894736842</v>
      </c>
      <c r="R11" s="33">
        <f t="shared" si="4"/>
        <v>26.678453947368425</v>
      </c>
      <c r="S11" s="33">
        <f t="shared" si="4"/>
        <v>26.171875000000004</v>
      </c>
      <c r="T11" s="34">
        <f t="shared" si="4"/>
        <v>25.158717105263161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35">
        <f>(M10-$T$8)/$Q$8</f>
        <v>391.64154298082872</v>
      </c>
      <c r="N12" s="36">
        <f t="shared" ref="N12:T12" si="5">(N10-$T$8)/$Q$8</f>
        <v>291.15422077922079</v>
      </c>
      <c r="O12" s="36">
        <f t="shared" si="5"/>
        <v>190.66689857761287</v>
      </c>
      <c r="P12" s="36">
        <f t="shared" si="5"/>
        <v>90.17957637600496</v>
      </c>
      <c r="Q12" s="36">
        <f t="shared" si="5"/>
        <v>-10.307745825602964</v>
      </c>
      <c r="R12" s="36">
        <f t="shared" si="5"/>
        <v>-110.79506802721089</v>
      </c>
      <c r="S12" s="36">
        <f t="shared" si="5"/>
        <v>-211.2823902288188</v>
      </c>
      <c r="T12" s="37">
        <f t="shared" si="5"/>
        <v>-412.25703463203462</v>
      </c>
    </row>
    <row r="31" spans="2:11" x14ac:dyDescent="0.25">
      <c r="B31" s="119" t="s">
        <v>25</v>
      </c>
      <c r="C31" s="119"/>
      <c r="D31" s="119"/>
      <c r="K31" s="6"/>
    </row>
    <row r="32" spans="2:11" ht="15.75" thickBot="1" x14ac:dyDescent="0.3">
      <c r="B32" s="39"/>
      <c r="C32" s="39"/>
      <c r="D32" s="39"/>
      <c r="E32" s="39"/>
      <c r="F32" s="39"/>
      <c r="G32" s="39"/>
      <c r="H32" s="39"/>
      <c r="I32" s="39"/>
      <c r="J32" s="39"/>
      <c r="K32" s="58"/>
    </row>
    <row r="33" spans="2:11" x14ac:dyDescent="0.25">
      <c r="B33" s="47" t="s">
        <v>11</v>
      </c>
      <c r="C33" s="44">
        <f t="shared" ref="C33:J34" si="6">C2</f>
        <v>30</v>
      </c>
      <c r="D33" s="44">
        <f t="shared" si="6"/>
        <v>29</v>
      </c>
      <c r="E33" s="44">
        <f t="shared" si="6"/>
        <v>28</v>
      </c>
      <c r="F33" s="44">
        <f t="shared" si="6"/>
        <v>27</v>
      </c>
      <c r="G33" s="44">
        <f t="shared" si="6"/>
        <v>27.5</v>
      </c>
      <c r="H33" s="44">
        <f t="shared" si="6"/>
        <v>26</v>
      </c>
      <c r="I33" s="44">
        <f t="shared" si="6"/>
        <v>26.5</v>
      </c>
      <c r="J33" s="65">
        <f t="shared" si="6"/>
        <v>25</v>
      </c>
      <c r="K33" s="59"/>
    </row>
    <row r="34" spans="2:11" ht="15.75" thickBot="1" x14ac:dyDescent="0.3">
      <c r="B34" s="48" t="s">
        <v>12</v>
      </c>
      <c r="C34" s="45">
        <f t="shared" si="6"/>
        <v>6</v>
      </c>
      <c r="D34" s="45">
        <f t="shared" si="6"/>
        <v>7</v>
      </c>
      <c r="E34" s="45">
        <f t="shared" si="6"/>
        <v>8</v>
      </c>
      <c r="F34" s="45">
        <f t="shared" si="6"/>
        <v>9</v>
      </c>
      <c r="G34" s="45">
        <f t="shared" si="6"/>
        <v>10</v>
      </c>
      <c r="H34" s="45">
        <f t="shared" si="6"/>
        <v>11</v>
      </c>
      <c r="I34" s="45">
        <f t="shared" si="6"/>
        <v>12</v>
      </c>
      <c r="J34" s="66">
        <f t="shared" si="6"/>
        <v>14</v>
      </c>
      <c r="K34" s="59"/>
    </row>
    <row r="35" spans="2:11" x14ac:dyDescent="0.25">
      <c r="B35" s="49" t="s">
        <v>20</v>
      </c>
      <c r="C35" s="44">
        <f>POWER(C34,2)</f>
        <v>36</v>
      </c>
      <c r="D35" s="40">
        <f t="shared" ref="D35:J35" si="7">POWER(D34,2)</f>
        <v>49</v>
      </c>
      <c r="E35" s="40">
        <f t="shared" si="7"/>
        <v>64</v>
      </c>
      <c r="F35" s="40">
        <f t="shared" si="7"/>
        <v>81</v>
      </c>
      <c r="G35" s="40">
        <f t="shared" si="7"/>
        <v>100</v>
      </c>
      <c r="H35" s="40">
        <f t="shared" si="7"/>
        <v>121</v>
      </c>
      <c r="I35" s="40">
        <f t="shared" si="7"/>
        <v>144</v>
      </c>
      <c r="J35" s="43">
        <f t="shared" si="7"/>
        <v>196</v>
      </c>
      <c r="K35" s="59"/>
    </row>
    <row r="36" spans="2:11" ht="15.75" thickBot="1" x14ac:dyDescent="0.3">
      <c r="B36" s="50" t="s">
        <v>7</v>
      </c>
      <c r="C36" s="46">
        <f>C33*C34</f>
        <v>180</v>
      </c>
      <c r="D36" s="41">
        <f t="shared" ref="D36:J36" si="8">D33*D34</f>
        <v>203</v>
      </c>
      <c r="E36" s="41">
        <f t="shared" si="8"/>
        <v>224</v>
      </c>
      <c r="F36" s="41">
        <f t="shared" si="8"/>
        <v>243</v>
      </c>
      <c r="G36" s="41">
        <f t="shared" si="8"/>
        <v>275</v>
      </c>
      <c r="H36" s="41">
        <f t="shared" si="8"/>
        <v>286</v>
      </c>
      <c r="I36" s="41">
        <f t="shared" si="8"/>
        <v>318</v>
      </c>
      <c r="J36" s="42">
        <f t="shared" si="8"/>
        <v>350</v>
      </c>
      <c r="K36" s="59"/>
    </row>
    <row r="37" spans="2:11" ht="15.75" thickBot="1" x14ac:dyDescent="0.3"/>
    <row r="38" spans="2:11" ht="15.75" thickBot="1" x14ac:dyDescent="0.3">
      <c r="E38" s="88">
        <f>SUM(C34:J34)</f>
        <v>77</v>
      </c>
      <c r="F38" s="88">
        <v>8</v>
      </c>
      <c r="G38" s="89">
        <f>SUM(C33:J33)</f>
        <v>219</v>
      </c>
      <c r="I38" s="53" t="s">
        <v>21</v>
      </c>
      <c r="J38" s="54">
        <f>E38*F40-F38*E40</f>
        <v>-399</v>
      </c>
    </row>
    <row r="39" spans="2:11" ht="15.75" thickBot="1" x14ac:dyDescent="0.3">
      <c r="E39" s="88"/>
      <c r="F39" s="88"/>
      <c r="G39" s="89"/>
      <c r="K39" s="51"/>
    </row>
    <row r="40" spans="2:11" ht="15.75" thickBot="1" x14ac:dyDescent="0.3">
      <c r="E40" s="88">
        <f>SUM(C35:J35)</f>
        <v>791</v>
      </c>
      <c r="F40" s="88">
        <f>SUM(C34:J34)</f>
        <v>77</v>
      </c>
      <c r="G40" s="89">
        <f>SUM(C36:J36)</f>
        <v>2079</v>
      </c>
      <c r="I40" s="53" t="s">
        <v>22</v>
      </c>
      <c r="J40" s="54">
        <f>G38*F40-F38*G40</f>
        <v>231</v>
      </c>
    </row>
    <row r="41" spans="2:11" ht="15.75" thickBot="1" x14ac:dyDescent="0.3">
      <c r="I41" s="53" t="s">
        <v>23</v>
      </c>
      <c r="J41" s="54">
        <f>E38*G40-G38*E40</f>
        <v>-13146</v>
      </c>
      <c r="K41" s="51"/>
    </row>
    <row r="42" spans="2:11" ht="15.75" thickBot="1" x14ac:dyDescent="0.3"/>
    <row r="43" spans="2:11" ht="15.75" thickBot="1" x14ac:dyDescent="0.3">
      <c r="F43" s="60" t="s">
        <v>13</v>
      </c>
      <c r="G43" s="61">
        <f>J40/J38</f>
        <v>-0.57894736842105265</v>
      </c>
      <c r="H43" s="21"/>
      <c r="I43" s="60" t="s">
        <v>14</v>
      </c>
      <c r="J43" s="61">
        <f>J41/J38</f>
        <v>32.94736842105263</v>
      </c>
    </row>
    <row r="45" spans="2:11" ht="15.75" thickBot="1" x14ac:dyDescent="0.3"/>
    <row r="46" spans="2:11" x14ac:dyDescent="0.25">
      <c r="B46" s="47" t="s">
        <v>11</v>
      </c>
      <c r="C46" s="8">
        <f>C2</f>
        <v>30</v>
      </c>
      <c r="D46" s="5">
        <f t="shared" ref="D46:J46" si="9">D2</f>
        <v>29</v>
      </c>
      <c r="E46" s="5">
        <f t="shared" si="9"/>
        <v>28</v>
      </c>
      <c r="F46" s="5">
        <f t="shared" si="9"/>
        <v>27</v>
      </c>
      <c r="G46" s="5">
        <f t="shared" si="9"/>
        <v>27.5</v>
      </c>
      <c r="H46" s="5">
        <f t="shared" si="9"/>
        <v>26</v>
      </c>
      <c r="I46" s="5">
        <f t="shared" si="9"/>
        <v>26.5</v>
      </c>
      <c r="J46" s="67">
        <f t="shared" si="9"/>
        <v>25</v>
      </c>
    </row>
    <row r="47" spans="2:11" ht="15.75" thickBot="1" x14ac:dyDescent="0.3">
      <c r="B47" s="48" t="s">
        <v>12</v>
      </c>
      <c r="C47" s="69">
        <f>C3</f>
        <v>6</v>
      </c>
      <c r="D47" s="70">
        <f t="shared" ref="D47:J47" si="10">D3</f>
        <v>7</v>
      </c>
      <c r="E47" s="70">
        <f t="shared" si="10"/>
        <v>8</v>
      </c>
      <c r="F47" s="70">
        <f t="shared" si="10"/>
        <v>9</v>
      </c>
      <c r="G47" s="70">
        <f t="shared" si="10"/>
        <v>10</v>
      </c>
      <c r="H47" s="70">
        <f t="shared" si="10"/>
        <v>11</v>
      </c>
      <c r="I47" s="70">
        <f t="shared" si="10"/>
        <v>12</v>
      </c>
      <c r="J47" s="71">
        <f t="shared" si="10"/>
        <v>14</v>
      </c>
    </row>
    <row r="48" spans="2:11" ht="15.75" thickBot="1" x14ac:dyDescent="0.3">
      <c r="B48" s="55" t="s">
        <v>24</v>
      </c>
      <c r="C48" s="72">
        <f t="shared" ref="C48:J48" si="11">$G$43*C47+$J$43</f>
        <v>29.473684210526315</v>
      </c>
      <c r="D48" s="73">
        <f t="shared" si="11"/>
        <v>28.89473684210526</v>
      </c>
      <c r="E48" s="73">
        <f t="shared" si="11"/>
        <v>28.315789473684209</v>
      </c>
      <c r="F48" s="73">
        <f t="shared" si="11"/>
        <v>27.736842105263158</v>
      </c>
      <c r="G48" s="73">
        <f t="shared" si="11"/>
        <v>27.157894736842103</v>
      </c>
      <c r="H48" s="73">
        <f t="shared" si="11"/>
        <v>26.578947368421051</v>
      </c>
      <c r="I48" s="73">
        <f t="shared" si="11"/>
        <v>26</v>
      </c>
      <c r="J48" s="74">
        <f t="shared" si="11"/>
        <v>24.842105263157894</v>
      </c>
    </row>
    <row r="51" spans="2:20" x14ac:dyDescent="0.25">
      <c r="B51" s="117" t="s">
        <v>26</v>
      </c>
      <c r="C51" s="118"/>
      <c r="D51" s="118"/>
    </row>
    <row r="52" spans="2:20" ht="15.75" thickBot="1" x14ac:dyDescent="0.3"/>
    <row r="53" spans="2:20" x14ac:dyDescent="0.25">
      <c r="B53" s="76" t="s">
        <v>11</v>
      </c>
      <c r="C53" s="78">
        <f>C2</f>
        <v>30</v>
      </c>
      <c r="D53" s="79">
        <f t="shared" ref="D53:J53" si="12">D2</f>
        <v>29</v>
      </c>
      <c r="E53" s="79">
        <f t="shared" si="12"/>
        <v>28</v>
      </c>
      <c r="F53" s="79">
        <f t="shared" si="12"/>
        <v>27</v>
      </c>
      <c r="G53" s="79">
        <f t="shared" si="12"/>
        <v>27.5</v>
      </c>
      <c r="H53" s="79">
        <f t="shared" si="12"/>
        <v>26</v>
      </c>
      <c r="I53" s="79">
        <f t="shared" si="12"/>
        <v>26.5</v>
      </c>
      <c r="J53" s="80">
        <f t="shared" si="12"/>
        <v>25</v>
      </c>
      <c r="L53" s="47" t="s">
        <v>11</v>
      </c>
      <c r="M53" s="93">
        <f t="shared" ref="M53:T54" si="13">C2</f>
        <v>30</v>
      </c>
      <c r="N53" s="94">
        <f t="shared" si="13"/>
        <v>29</v>
      </c>
      <c r="O53" s="94">
        <f t="shared" si="13"/>
        <v>28</v>
      </c>
      <c r="P53" s="94">
        <f t="shared" si="13"/>
        <v>27</v>
      </c>
      <c r="Q53" s="94">
        <f t="shared" si="13"/>
        <v>27.5</v>
      </c>
      <c r="R53" s="94">
        <f t="shared" si="13"/>
        <v>26</v>
      </c>
      <c r="S53" s="94">
        <f t="shared" si="13"/>
        <v>26.5</v>
      </c>
      <c r="T53" s="95">
        <f t="shared" si="13"/>
        <v>25</v>
      </c>
    </row>
    <row r="54" spans="2:20" ht="15.75" thickBot="1" x14ac:dyDescent="0.3">
      <c r="B54" s="77" t="s">
        <v>12</v>
      </c>
      <c r="C54" s="12">
        <f>C3</f>
        <v>6</v>
      </c>
      <c r="D54" s="13">
        <f t="shared" ref="D54:J54" si="14">D3</f>
        <v>7</v>
      </c>
      <c r="E54" s="13">
        <f t="shared" si="14"/>
        <v>8</v>
      </c>
      <c r="F54" s="13">
        <f t="shared" si="14"/>
        <v>9</v>
      </c>
      <c r="G54" s="13">
        <f t="shared" si="14"/>
        <v>10</v>
      </c>
      <c r="H54" s="13">
        <f t="shared" si="14"/>
        <v>11</v>
      </c>
      <c r="I54" s="13">
        <f t="shared" si="14"/>
        <v>12</v>
      </c>
      <c r="J54" s="14">
        <f t="shared" si="14"/>
        <v>14</v>
      </c>
      <c r="L54" s="92" t="s">
        <v>12</v>
      </c>
      <c r="M54" s="9">
        <f t="shared" si="13"/>
        <v>6</v>
      </c>
      <c r="N54" s="10">
        <f t="shared" si="13"/>
        <v>7</v>
      </c>
      <c r="O54" s="10">
        <f t="shared" si="13"/>
        <v>8</v>
      </c>
      <c r="P54" s="10">
        <f t="shared" si="13"/>
        <v>9</v>
      </c>
      <c r="Q54" s="10">
        <f t="shared" si="13"/>
        <v>10</v>
      </c>
      <c r="R54" s="10">
        <f t="shared" si="13"/>
        <v>11</v>
      </c>
      <c r="S54" s="10">
        <f t="shared" si="13"/>
        <v>12</v>
      </c>
      <c r="T54" s="11">
        <f t="shared" si="13"/>
        <v>14</v>
      </c>
    </row>
    <row r="55" spans="2:20" ht="15.75" thickBot="1" x14ac:dyDescent="0.3">
      <c r="B55" s="81" t="s">
        <v>20</v>
      </c>
      <c r="C55" s="82">
        <f>POWER(C54,2)</f>
        <v>36</v>
      </c>
      <c r="D55" s="82">
        <f t="shared" ref="D55:J55" si="15">POWER(D54,2)</f>
        <v>49</v>
      </c>
      <c r="E55" s="82">
        <f t="shared" si="15"/>
        <v>64</v>
      </c>
      <c r="F55" s="82">
        <f t="shared" si="15"/>
        <v>81</v>
      </c>
      <c r="G55" s="82">
        <f t="shared" si="15"/>
        <v>100</v>
      </c>
      <c r="H55" s="82">
        <f t="shared" si="15"/>
        <v>121</v>
      </c>
      <c r="I55" s="82">
        <f t="shared" si="15"/>
        <v>144</v>
      </c>
      <c r="J55" s="85">
        <f t="shared" si="15"/>
        <v>196</v>
      </c>
      <c r="L55" s="98" t="s">
        <v>35</v>
      </c>
      <c r="M55" s="56">
        <f>$J$69*POWER(M54,2)+$J$71*M54+$J$73</f>
        <v>29.81442577030878</v>
      </c>
      <c r="N55" s="96">
        <f t="shared" ref="N55:T55" si="16">$J$69*POWER(N54,2)+$J$71*N54+$J$73</f>
        <v>28.977941176471479</v>
      </c>
      <c r="O55" s="96">
        <f t="shared" si="16"/>
        <v>28.216736694679017</v>
      </c>
      <c r="P55" s="96">
        <f t="shared" si="16"/>
        <v>27.530812324931397</v>
      </c>
      <c r="Q55" s="96">
        <f t="shared" si="16"/>
        <v>26.920168067228616</v>
      </c>
      <c r="R55" s="96">
        <f t="shared" si="16"/>
        <v>26.384803921570676</v>
      </c>
      <c r="S55" s="96">
        <f t="shared" si="16"/>
        <v>25.924719887957576</v>
      </c>
      <c r="T55" s="97">
        <f t="shared" si="16"/>
        <v>25.230392156865896</v>
      </c>
    </row>
    <row r="56" spans="2:20" x14ac:dyDescent="0.25">
      <c r="B56" s="83" t="s">
        <v>27</v>
      </c>
      <c r="C56" s="84">
        <f>POWER(C54,3)</f>
        <v>216</v>
      </c>
      <c r="D56" s="84">
        <f t="shared" ref="D56:J56" si="17">POWER(D54,3)</f>
        <v>343</v>
      </c>
      <c r="E56" s="84">
        <f t="shared" si="17"/>
        <v>512</v>
      </c>
      <c r="F56" s="84">
        <f t="shared" si="17"/>
        <v>729</v>
      </c>
      <c r="G56" s="84">
        <f t="shared" si="17"/>
        <v>1000</v>
      </c>
      <c r="H56" s="84">
        <f t="shared" si="17"/>
        <v>1331</v>
      </c>
      <c r="I56" s="84">
        <f t="shared" si="17"/>
        <v>1728</v>
      </c>
      <c r="J56" s="86">
        <f t="shared" si="17"/>
        <v>2744</v>
      </c>
    </row>
    <row r="57" spans="2:20" x14ac:dyDescent="0.25">
      <c r="B57" s="83" t="s">
        <v>28</v>
      </c>
      <c r="C57" s="84">
        <f>POWER(C54,4)</f>
        <v>1296</v>
      </c>
      <c r="D57" s="84">
        <f t="shared" ref="D57:J57" si="18">POWER(D54,4)</f>
        <v>2401</v>
      </c>
      <c r="E57" s="84">
        <f t="shared" si="18"/>
        <v>4096</v>
      </c>
      <c r="F57" s="84">
        <f t="shared" si="18"/>
        <v>6561</v>
      </c>
      <c r="G57" s="84">
        <f t="shared" si="18"/>
        <v>10000</v>
      </c>
      <c r="H57" s="84">
        <f t="shared" si="18"/>
        <v>14641</v>
      </c>
      <c r="I57" s="84">
        <f t="shared" si="18"/>
        <v>20736</v>
      </c>
      <c r="J57" s="86">
        <f t="shared" si="18"/>
        <v>38416</v>
      </c>
    </row>
    <row r="58" spans="2:20" x14ac:dyDescent="0.25">
      <c r="B58" s="83" t="s">
        <v>7</v>
      </c>
      <c r="C58" s="84">
        <f>C54*C53</f>
        <v>180</v>
      </c>
      <c r="D58" s="84">
        <f t="shared" ref="D58:J58" si="19">D54*D53</f>
        <v>203</v>
      </c>
      <c r="E58" s="84">
        <f t="shared" si="19"/>
        <v>224</v>
      </c>
      <c r="F58" s="84">
        <f t="shared" si="19"/>
        <v>243</v>
      </c>
      <c r="G58" s="84">
        <f t="shared" si="19"/>
        <v>275</v>
      </c>
      <c r="H58" s="84">
        <f t="shared" si="19"/>
        <v>286</v>
      </c>
      <c r="I58" s="84">
        <f t="shared" si="19"/>
        <v>318</v>
      </c>
      <c r="J58" s="86">
        <f t="shared" si="19"/>
        <v>350</v>
      </c>
    </row>
    <row r="59" spans="2:20" ht="15.75" thickBot="1" x14ac:dyDescent="0.3">
      <c r="B59" s="68" t="s">
        <v>29</v>
      </c>
      <c r="C59" s="12">
        <f>C55*C53</f>
        <v>1080</v>
      </c>
      <c r="D59" s="12">
        <f t="shared" ref="D59:J59" si="20">D55*D53</f>
        <v>1421</v>
      </c>
      <c r="E59" s="12">
        <f t="shared" si="20"/>
        <v>1792</v>
      </c>
      <c r="F59" s="12">
        <f t="shared" si="20"/>
        <v>2187</v>
      </c>
      <c r="G59" s="12">
        <f t="shared" si="20"/>
        <v>2750</v>
      </c>
      <c r="H59" s="12">
        <f t="shared" si="20"/>
        <v>3146</v>
      </c>
      <c r="I59" s="12">
        <f t="shared" si="20"/>
        <v>3816</v>
      </c>
      <c r="J59" s="15">
        <f t="shared" si="20"/>
        <v>4900</v>
      </c>
    </row>
    <row r="62" spans="2:20" x14ac:dyDescent="0.25">
      <c r="G62" s="57">
        <f>SUM(C57:J57)</f>
        <v>98147</v>
      </c>
      <c r="H62" s="57">
        <f>SUM(C56:J56)</f>
        <v>8603</v>
      </c>
      <c r="I62" s="57">
        <f>SUM(C55:J55)</f>
        <v>791</v>
      </c>
      <c r="J62" s="87">
        <f>SUM(C59:J59)</f>
        <v>21092</v>
      </c>
    </row>
    <row r="63" spans="2:20" x14ac:dyDescent="0.25">
      <c r="G63" s="57"/>
      <c r="H63" s="57"/>
      <c r="I63" s="57"/>
      <c r="J63" s="87"/>
    </row>
    <row r="64" spans="2:20" x14ac:dyDescent="0.25">
      <c r="G64" s="57">
        <f>SUM(C56:J56)</f>
        <v>8603</v>
      </c>
      <c r="H64" s="57">
        <f>SUM(C55:J55)</f>
        <v>791</v>
      </c>
      <c r="I64" s="57">
        <f>SUM(C54:J54)</f>
        <v>77</v>
      </c>
      <c r="J64" s="87">
        <f>SUM(C58:J58)</f>
        <v>2079</v>
      </c>
    </row>
    <row r="65" spans="2:10" x14ac:dyDescent="0.25">
      <c r="G65" s="7"/>
      <c r="H65" s="7"/>
      <c r="I65" s="7"/>
      <c r="J65" s="87"/>
    </row>
    <row r="66" spans="2:10" x14ac:dyDescent="0.25">
      <c r="G66" s="57">
        <f>SUM(C55:J55)</f>
        <v>791</v>
      </c>
      <c r="H66" s="57">
        <f>SUM(C54:J54)</f>
        <v>77</v>
      </c>
      <c r="I66" s="57">
        <v>8</v>
      </c>
      <c r="J66" s="87">
        <f>SUM(C53:J53)</f>
        <v>219</v>
      </c>
    </row>
    <row r="68" spans="2:10" ht="15.75" thickBot="1" x14ac:dyDescent="0.3"/>
    <row r="69" spans="2:10" ht="15.75" thickBot="1" x14ac:dyDescent="0.3">
      <c r="C69" s="57">
        <f>G62</f>
        <v>98147</v>
      </c>
      <c r="D69" s="57">
        <f>H62</f>
        <v>8603</v>
      </c>
      <c r="E69" s="57">
        <f>I62</f>
        <v>791</v>
      </c>
      <c r="I69" s="90" t="s">
        <v>34</v>
      </c>
      <c r="J69" s="91">
        <f>G74/G70</f>
        <v>3.7640056022420022E-2</v>
      </c>
    </row>
    <row r="70" spans="2:10" ht="15.75" thickBot="1" x14ac:dyDescent="0.3">
      <c r="B70" s="52" t="s">
        <v>21</v>
      </c>
      <c r="C70" s="57">
        <f>G64</f>
        <v>8603</v>
      </c>
      <c r="D70" s="57">
        <f>H64</f>
        <v>791</v>
      </c>
      <c r="E70" s="57">
        <f>I64</f>
        <v>77</v>
      </c>
      <c r="F70" s="52" t="s">
        <v>30</v>
      </c>
      <c r="G70" s="100">
        <f>MDETERM(C69:E71)</f>
        <v>119951.99999999111</v>
      </c>
    </row>
    <row r="71" spans="2:10" ht="15.75" thickBot="1" x14ac:dyDescent="0.3">
      <c r="C71" s="57">
        <f>G66</f>
        <v>791</v>
      </c>
      <c r="D71" s="57">
        <f t="shared" ref="D71:E71" si="21">H66</f>
        <v>77</v>
      </c>
      <c r="E71" s="57">
        <f t="shared" si="21"/>
        <v>8</v>
      </c>
      <c r="I71" s="90" t="s">
        <v>33</v>
      </c>
      <c r="J71" s="91">
        <f>G78/G70</f>
        <v>-1.3258053221287611</v>
      </c>
    </row>
    <row r="72" spans="2:10" ht="15.75" thickBot="1" x14ac:dyDescent="0.3"/>
    <row r="73" spans="2:10" ht="15.75" thickBot="1" x14ac:dyDescent="0.3">
      <c r="C73" s="57">
        <f>J62</f>
        <v>21092</v>
      </c>
      <c r="D73" s="57">
        <f>H62</f>
        <v>8603</v>
      </c>
      <c r="E73" s="57">
        <f>I62</f>
        <v>791</v>
      </c>
      <c r="I73" s="90" t="s">
        <v>32</v>
      </c>
      <c r="J73" s="91">
        <f>G82/G70</f>
        <v>36.414215686274225</v>
      </c>
    </row>
    <row r="74" spans="2:10" ht="15.75" thickBot="1" x14ac:dyDescent="0.3">
      <c r="B74" s="52" t="s">
        <v>22</v>
      </c>
      <c r="C74" s="57">
        <f>J64</f>
        <v>2079</v>
      </c>
      <c r="D74" s="57">
        <f>H64</f>
        <v>791</v>
      </c>
      <c r="E74" s="57">
        <f>I64</f>
        <v>77</v>
      </c>
      <c r="F74" s="52" t="s">
        <v>30</v>
      </c>
      <c r="G74" s="101">
        <f>MDETERM(C73:E75)</f>
        <v>4515.0000000009923</v>
      </c>
    </row>
    <row r="75" spans="2:10" x14ac:dyDescent="0.25">
      <c r="C75" s="57">
        <f>J66</f>
        <v>219</v>
      </c>
      <c r="D75" s="57">
        <f>H66</f>
        <v>77</v>
      </c>
      <c r="E75" s="57">
        <f>I66</f>
        <v>8</v>
      </c>
    </row>
    <row r="77" spans="2:10" ht="15.75" thickBot="1" x14ac:dyDescent="0.3">
      <c r="C77" s="57">
        <f>G62</f>
        <v>98147</v>
      </c>
      <c r="D77" s="57">
        <f>J62</f>
        <v>21092</v>
      </c>
      <c r="E77" s="57">
        <f>I62</f>
        <v>791</v>
      </c>
    </row>
    <row r="78" spans="2:10" ht="15.75" thickBot="1" x14ac:dyDescent="0.3">
      <c r="B78" s="52" t="s">
        <v>23</v>
      </c>
      <c r="C78" s="57">
        <f>G64</f>
        <v>8603</v>
      </c>
      <c r="D78" s="57">
        <f>J64</f>
        <v>2079</v>
      </c>
      <c r="E78" s="57">
        <f>I64</f>
        <v>77</v>
      </c>
      <c r="F78" s="52" t="s">
        <v>30</v>
      </c>
      <c r="G78" s="101">
        <f>MDETERM(C77:E79)</f>
        <v>-159032.99999997736</v>
      </c>
    </row>
    <row r="79" spans="2:10" x14ac:dyDescent="0.25">
      <c r="C79" s="57">
        <f>G66</f>
        <v>791</v>
      </c>
      <c r="D79" s="57">
        <f>J66</f>
        <v>219</v>
      </c>
      <c r="E79" s="57">
        <f>I66</f>
        <v>8</v>
      </c>
    </row>
    <row r="81" spans="2:11" ht="15.75" thickBot="1" x14ac:dyDescent="0.3">
      <c r="C81" s="57">
        <f>G62</f>
        <v>98147</v>
      </c>
      <c r="D81" s="57">
        <f>H62</f>
        <v>8603</v>
      </c>
      <c r="E81" s="57">
        <f>J62</f>
        <v>21092</v>
      </c>
    </row>
    <row r="82" spans="2:11" ht="15.75" thickBot="1" x14ac:dyDescent="0.3">
      <c r="B82" s="52" t="s">
        <v>31</v>
      </c>
      <c r="C82" s="57">
        <f>G64</f>
        <v>8603</v>
      </c>
      <c r="D82" s="57">
        <f>H64</f>
        <v>791</v>
      </c>
      <c r="E82" s="57">
        <f>J64</f>
        <v>2079</v>
      </c>
      <c r="F82" s="52" t="s">
        <v>30</v>
      </c>
      <c r="G82" s="101">
        <f>MDETERM(C81:E83)</f>
        <v>4367957.9999996424</v>
      </c>
    </row>
    <row r="83" spans="2:11" x14ac:dyDescent="0.25">
      <c r="C83" s="57">
        <f>G66</f>
        <v>791</v>
      </c>
      <c r="D83" s="57">
        <f>H66</f>
        <v>77</v>
      </c>
      <c r="E83" s="57">
        <f>J66</f>
        <v>219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2020-12-11T11:31:10Z</dcterms:modified>
</cp:coreProperties>
</file>