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222C20-DDFB-472B-8EBB-30D569363ED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E57" i="1"/>
  <c r="D54" i="1"/>
  <c r="D56" i="1" s="1"/>
  <c r="E54" i="1"/>
  <c r="E55" i="1" s="1"/>
  <c r="E59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I58" i="1" l="1"/>
  <c r="E58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J71" i="1" s="1"/>
  <c r="G82" i="1"/>
  <c r="J73" i="1" s="1"/>
  <c r="G74" i="1"/>
  <c r="J69" i="1" s="1"/>
  <c r="G70" i="1"/>
  <c r="J48" i="1"/>
  <c r="H48" i="1"/>
  <c r="F48" i="1"/>
  <c r="C48" i="1"/>
  <c r="D48" i="1"/>
  <c r="I48" i="1"/>
  <c r="G48" i="1"/>
  <c r="E48" i="1"/>
  <c r="N55" i="1" l="1"/>
  <c r="R55" i="1"/>
  <c r="O55" i="1"/>
  <c r="S55" i="1"/>
  <c r="P55" i="1"/>
  <c r="T55" i="1"/>
  <c r="Q55" i="1"/>
  <c r="M55" i="1"/>
  <c r="T4" i="1"/>
  <c r="S4" i="1"/>
  <c r="R4" i="1"/>
  <c r="Q4" i="1"/>
  <c r="P4" i="1"/>
  <c r="O4" i="1"/>
  <c r="N4" i="1"/>
  <c r="M4" i="1"/>
  <c r="C8" i="1"/>
  <c r="C6" i="1"/>
  <c r="C10" i="1" l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8" i="1" l="1"/>
  <c r="J8" i="1" s="1"/>
  <c r="G6" i="1"/>
  <c r="J6" i="1" s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<sst xmlns="http://schemas.openxmlformats.org/spreadsheetml/2006/main" count="55" uniqueCount="36">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</sst>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3" fillId="7" borderId="13" xfId="0" applyNumberFormat="1" applyFont="1" applyFill="1" applyBorder="1" applyAlignment="1">
      <alignment horizontal="center" vertical="center" wrapText="1"/>
    </xf>
    <xf numFmtId="164" fontId="3" fillId="7" borderId="14" xfId="0" applyNumberFormat="1" applyFont="1" applyFill="1" applyBorder="1" applyAlignment="1">
      <alignment horizontal="center" vertical="center" wrapText="1"/>
    </xf>
    <xf numFmtId="164" fontId="3" fillId="7" borderId="15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6" fillId="7" borderId="10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81</c:v>
                </c:pt>
                <c:pt idx="5">
                  <c:v>88</c:v>
                </c:pt>
                <c:pt idx="6">
                  <c:v>92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12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95"/>
          <c:min val="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194.48684210526309</c:v>
                </c:pt>
                <c:pt idx="1">
                  <c:v>185.72149122807011</c:v>
                </c:pt>
                <c:pt idx="2">
                  <c:v>176.95614035087715</c:v>
                </c:pt>
                <c:pt idx="3">
                  <c:v>168.19078947368416</c:v>
                </c:pt>
                <c:pt idx="4">
                  <c:v>159.42543859649118</c:v>
                </c:pt>
                <c:pt idx="5">
                  <c:v>150.66008771929822</c:v>
                </c:pt>
                <c:pt idx="6">
                  <c:v>133.12938596491225</c:v>
                </c:pt>
                <c:pt idx="7">
                  <c:v>141.89473684210523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217.22312567759155</c:v>
                </c:pt>
                <c:pt idx="1">
                  <c:v>206.18414644316573</c:v>
                </c:pt>
                <c:pt idx="2">
                  <c:v>195.14516720873991</c:v>
                </c:pt>
                <c:pt idx="3">
                  <c:v>184.10618797431408</c:v>
                </c:pt>
                <c:pt idx="4">
                  <c:v>173.06720873988826</c:v>
                </c:pt>
                <c:pt idx="5">
                  <c:v>162.02822950546243</c:v>
                </c:pt>
                <c:pt idx="6">
                  <c:v>139.95027103661079</c:v>
                </c:pt>
                <c:pt idx="7">
                  <c:v>150.98925027103661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11.5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218"/>
          <c:min val="1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81</c:v>
                </c:pt>
                <c:pt idx="5">
                  <c:v>88</c:v>
                </c:pt>
                <c:pt idx="6">
                  <c:v>92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66</c:v>
                </c:pt>
                <c:pt idx="1">
                  <c:v>70.035714285714292</c:v>
                </c:pt>
                <c:pt idx="2">
                  <c:v>74.071428571428569</c:v>
                </c:pt>
                <c:pt idx="3">
                  <c:v>78.107142857142861</c:v>
                </c:pt>
                <c:pt idx="4">
                  <c:v>82.142857142857139</c:v>
                </c:pt>
                <c:pt idx="5">
                  <c:v>86.178571428571431</c:v>
                </c:pt>
                <c:pt idx="6">
                  <c:v>94.25</c:v>
                </c:pt>
                <c:pt idx="7">
                  <c:v>90.214285714285708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81</c:v>
                </c:pt>
                <c:pt idx="5">
                  <c:v>88</c:v>
                </c:pt>
                <c:pt idx="6">
                  <c:v>92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11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66.874999999945317</c:v>
                </c:pt>
                <c:pt idx="1">
                  <c:v>70.160714285651849</c:v>
                </c:pt>
                <c:pt idx="2">
                  <c:v>73.69642857135814</c:v>
                </c:pt>
                <c:pt idx="3">
                  <c:v>77.482142857064218</c:v>
                </c:pt>
                <c:pt idx="4">
                  <c:v>81.517857142770055</c:v>
                </c:pt>
                <c:pt idx="5">
                  <c:v>85.803571428475664</c:v>
                </c:pt>
                <c:pt idx="6">
                  <c:v>95.124999999886185</c:v>
                </c:pt>
                <c:pt idx="7">
                  <c:v>90.339285714181031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97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X57" sqref="X57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5" t="s">
        <v>11</v>
      </c>
      <c r="C2" s="110">
        <v>68</v>
      </c>
      <c r="D2" s="111">
        <v>70</v>
      </c>
      <c r="E2" s="111">
        <v>73</v>
      </c>
      <c r="F2" s="111">
        <v>75</v>
      </c>
      <c r="G2" s="111">
        <v>81</v>
      </c>
      <c r="H2" s="111">
        <v>88</v>
      </c>
      <c r="I2" s="111">
        <v>92</v>
      </c>
      <c r="J2" s="112">
        <v>94</v>
      </c>
      <c r="L2" s="2" t="s">
        <v>2</v>
      </c>
      <c r="M2" s="116">
        <f t="shared" ref="M2:R3" si="0">POWER(C2-$C$6,2)</f>
        <v>3025</v>
      </c>
      <c r="N2" s="117">
        <f t="shared" si="0"/>
        <v>3249</v>
      </c>
      <c r="O2" s="117">
        <f t="shared" si="0"/>
        <v>3600</v>
      </c>
      <c r="P2" s="117">
        <f t="shared" si="0"/>
        <v>3844</v>
      </c>
      <c r="Q2" s="117">
        <f t="shared" si="0"/>
        <v>4624</v>
      </c>
      <c r="R2" s="117">
        <f t="shared" si="0"/>
        <v>5625</v>
      </c>
      <c r="S2" s="117">
        <f t="shared" ref="S2:T2" si="1">POWER(I2-$C$6,2)</f>
        <v>6241</v>
      </c>
      <c r="T2" s="118">
        <f t="shared" si="1"/>
        <v>6561</v>
      </c>
    </row>
    <row r="3" spans="2:20" ht="15.75" thickBot="1" x14ac:dyDescent="0.3">
      <c r="B3" s="106" t="s">
        <v>12</v>
      </c>
      <c r="C3" s="113">
        <v>8</v>
      </c>
      <c r="D3" s="114">
        <v>8.5</v>
      </c>
      <c r="E3" s="114">
        <v>9</v>
      </c>
      <c r="F3" s="114">
        <v>9.5</v>
      </c>
      <c r="G3" s="114">
        <v>10</v>
      </c>
      <c r="H3" s="114">
        <v>10.5</v>
      </c>
      <c r="I3" s="114">
        <v>11.5</v>
      </c>
      <c r="J3" s="115">
        <v>11</v>
      </c>
      <c r="L3" s="3" t="s">
        <v>3</v>
      </c>
      <c r="M3" s="29">
        <f t="shared" si="0"/>
        <v>25</v>
      </c>
      <c r="N3" s="30">
        <f t="shared" si="0"/>
        <v>20.25</v>
      </c>
      <c r="O3" s="30">
        <f t="shared" si="0"/>
        <v>16</v>
      </c>
      <c r="P3" s="30">
        <f t="shared" si="0"/>
        <v>12.25</v>
      </c>
      <c r="Q3" s="30">
        <f t="shared" si="0"/>
        <v>9</v>
      </c>
      <c r="R3" s="30">
        <f t="shared" si="0"/>
        <v>6.25</v>
      </c>
      <c r="S3" s="30">
        <f>POWER(I3-$C$6,2)</f>
        <v>2.25</v>
      </c>
      <c r="T3" s="31">
        <f>POWER(J3-$C$6,2)</f>
        <v>4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5">
        <f t="shared" ref="M4:T4" si="2">C2*C3</f>
        <v>544</v>
      </c>
      <c r="N4" s="66">
        <f t="shared" si="2"/>
        <v>595</v>
      </c>
      <c r="O4" s="66">
        <f t="shared" si="2"/>
        <v>657</v>
      </c>
      <c r="P4" s="66">
        <f t="shared" si="2"/>
        <v>712.5</v>
      </c>
      <c r="Q4" s="66">
        <f t="shared" si="2"/>
        <v>810</v>
      </c>
      <c r="R4" s="66">
        <f t="shared" si="2"/>
        <v>924</v>
      </c>
      <c r="S4" s="66">
        <f t="shared" si="2"/>
        <v>1058</v>
      </c>
      <c r="T4" s="67">
        <f t="shared" si="2"/>
        <v>1034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SUM(C3:J3)/6</f>
        <v>13</v>
      </c>
      <c r="D6" s="21"/>
      <c r="F6" s="22" t="s">
        <v>4</v>
      </c>
      <c r="G6" s="23">
        <f>SUM(M3:T3)/5</f>
        <v>19</v>
      </c>
      <c r="I6" s="24" t="s">
        <v>10</v>
      </c>
      <c r="J6" s="25">
        <f>SQRT(G6)</f>
        <v>4.358898943540674</v>
      </c>
      <c r="M6" s="1"/>
      <c r="N6" s="1"/>
      <c r="O6" s="1"/>
      <c r="P6" s="32" t="s">
        <v>13</v>
      </c>
      <c r="Q6" s="33">
        <f>G10*J8/J6</f>
        <v>-17.530701754385955</v>
      </c>
      <c r="R6" s="21"/>
      <c r="S6" s="34" t="s">
        <v>14</v>
      </c>
      <c r="T6" s="33">
        <f>C8-Q6*C6</f>
        <v>334.73245614035073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SUM(C2:J2)/6</f>
        <v>106.83333333333333</v>
      </c>
      <c r="D8" s="26"/>
      <c r="F8" s="22" t="s">
        <v>5</v>
      </c>
      <c r="G8" s="119">
        <f>SUM(M2:T2)/5</f>
        <v>7353.8</v>
      </c>
      <c r="I8" s="24" t="s">
        <v>9</v>
      </c>
      <c r="J8" s="25">
        <f>SQRT(G8)</f>
        <v>85.754300183722563</v>
      </c>
      <c r="K8" s="1"/>
      <c r="L8" s="1"/>
      <c r="M8" s="1"/>
      <c r="N8" s="1"/>
      <c r="O8" s="1"/>
      <c r="P8" s="32" t="s">
        <v>15</v>
      </c>
      <c r="Q8" s="33">
        <f>G10*J6/J8</f>
        <v>-4.5294042989112195E-2</v>
      </c>
      <c r="R8" s="21"/>
      <c r="S8" s="34" t="s">
        <v>16</v>
      </c>
      <c r="T8" s="33">
        <f>C6-Q8*C8</f>
        <v>17.838913592670153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102" t="s">
        <v>8</v>
      </c>
      <c r="C10" s="120">
        <f>SUM(M4:T4)/6</f>
        <v>1055.75</v>
      </c>
      <c r="D10" s="26"/>
      <c r="E10" s="26"/>
      <c r="F10" s="27" t="s">
        <v>6</v>
      </c>
      <c r="G10" s="28">
        <f>(C10-C6*C8)/(J6*J8)</f>
        <v>-0.89108717805412396</v>
      </c>
      <c r="K10" s="1"/>
      <c r="L10" s="16" t="s">
        <v>17</v>
      </c>
      <c r="M10" s="41">
        <f>C3</f>
        <v>8</v>
      </c>
      <c r="N10" s="41">
        <f t="shared" ref="N10:T10" si="3">D3</f>
        <v>8.5</v>
      </c>
      <c r="O10" s="41">
        <f t="shared" si="3"/>
        <v>9</v>
      </c>
      <c r="P10" s="41">
        <f t="shared" si="3"/>
        <v>9.5</v>
      </c>
      <c r="Q10" s="41">
        <f t="shared" si="3"/>
        <v>10</v>
      </c>
      <c r="R10" s="41">
        <f t="shared" si="3"/>
        <v>10.5</v>
      </c>
      <c r="S10" s="41">
        <f t="shared" si="3"/>
        <v>11.5</v>
      </c>
      <c r="T10" s="78">
        <f t="shared" si="3"/>
        <v>11</v>
      </c>
    </row>
    <row r="11" spans="2:20" x14ac:dyDescent="0.25">
      <c r="D11" s="1"/>
      <c r="G11" s="1"/>
      <c r="J11" s="1"/>
      <c r="L11" s="17" t="s">
        <v>18</v>
      </c>
      <c r="M11" s="35">
        <f>$Q$6*M10+$T$6</f>
        <v>194.48684210526309</v>
      </c>
      <c r="N11" s="36">
        <f t="shared" ref="N11:T11" si="4">$Q$6*N10+$T$6</f>
        <v>185.72149122807011</v>
      </c>
      <c r="O11" s="36">
        <f t="shared" si="4"/>
        <v>176.95614035087715</v>
      </c>
      <c r="P11" s="36">
        <f t="shared" si="4"/>
        <v>168.19078947368416</v>
      </c>
      <c r="Q11" s="36">
        <f t="shared" si="4"/>
        <v>159.42543859649118</v>
      </c>
      <c r="R11" s="36">
        <f t="shared" si="4"/>
        <v>150.66008771929822</v>
      </c>
      <c r="S11" s="36">
        <f t="shared" si="4"/>
        <v>133.12938596491225</v>
      </c>
      <c r="T11" s="37">
        <f t="shared" si="4"/>
        <v>141.89473684210523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8">
        <f>(M10-$T$8)/$Q$8</f>
        <v>217.22312567759155</v>
      </c>
      <c r="N12" s="39">
        <f t="shared" ref="N12:T12" si="5">(N10-$T$8)/$Q$8</f>
        <v>206.18414644316573</v>
      </c>
      <c r="O12" s="39">
        <f t="shared" si="5"/>
        <v>195.14516720873991</v>
      </c>
      <c r="P12" s="39">
        <f t="shared" si="5"/>
        <v>184.10618797431408</v>
      </c>
      <c r="Q12" s="39">
        <f t="shared" si="5"/>
        <v>173.06720873988826</v>
      </c>
      <c r="R12" s="39">
        <f t="shared" si="5"/>
        <v>162.02822950546243</v>
      </c>
      <c r="S12" s="39">
        <f t="shared" si="5"/>
        <v>139.95027103661079</v>
      </c>
      <c r="T12" s="40">
        <f t="shared" si="5"/>
        <v>150.98925027103661</v>
      </c>
    </row>
    <row r="31" spans="2:11" x14ac:dyDescent="0.25">
      <c r="B31" s="109" t="s">
        <v>25</v>
      </c>
      <c r="C31" s="109"/>
      <c r="D31" s="109"/>
      <c r="K31" s="6"/>
    </row>
    <row r="32" spans="2:11" ht="15.75" thickBot="1" x14ac:dyDescent="0.3">
      <c r="B32" s="42"/>
      <c r="C32" s="42"/>
      <c r="D32" s="42"/>
      <c r="E32" s="42"/>
      <c r="F32" s="42"/>
      <c r="G32" s="42"/>
      <c r="H32" s="42"/>
      <c r="I32" s="42"/>
      <c r="J32" s="42"/>
      <c r="K32" s="61"/>
    </row>
    <row r="33" spans="2:11" x14ac:dyDescent="0.25">
      <c r="B33" s="50" t="s">
        <v>11</v>
      </c>
      <c r="C33" s="47">
        <f t="shared" ref="C33:J34" si="6">C2</f>
        <v>68</v>
      </c>
      <c r="D33" s="47">
        <f t="shared" si="6"/>
        <v>70</v>
      </c>
      <c r="E33" s="47">
        <f t="shared" si="6"/>
        <v>73</v>
      </c>
      <c r="F33" s="47">
        <f t="shared" si="6"/>
        <v>75</v>
      </c>
      <c r="G33" s="47">
        <f t="shared" si="6"/>
        <v>81</v>
      </c>
      <c r="H33" s="47">
        <f t="shared" si="6"/>
        <v>88</v>
      </c>
      <c r="I33" s="47">
        <f t="shared" si="6"/>
        <v>92</v>
      </c>
      <c r="J33" s="68">
        <f t="shared" si="6"/>
        <v>94</v>
      </c>
      <c r="K33" s="62"/>
    </row>
    <row r="34" spans="2:11" ht="15.75" thickBot="1" x14ac:dyDescent="0.3">
      <c r="B34" s="51" t="s">
        <v>12</v>
      </c>
      <c r="C34" s="48">
        <f t="shared" si="6"/>
        <v>8</v>
      </c>
      <c r="D34" s="48">
        <f t="shared" si="6"/>
        <v>8.5</v>
      </c>
      <c r="E34" s="48">
        <f t="shared" si="6"/>
        <v>9</v>
      </c>
      <c r="F34" s="48">
        <f t="shared" si="6"/>
        <v>9.5</v>
      </c>
      <c r="G34" s="48">
        <f t="shared" si="6"/>
        <v>10</v>
      </c>
      <c r="H34" s="48">
        <f t="shared" si="6"/>
        <v>10.5</v>
      </c>
      <c r="I34" s="48">
        <f t="shared" si="6"/>
        <v>11.5</v>
      </c>
      <c r="J34" s="69">
        <f t="shared" si="6"/>
        <v>11</v>
      </c>
      <c r="K34" s="62"/>
    </row>
    <row r="35" spans="2:11" x14ac:dyDescent="0.25">
      <c r="B35" s="52" t="s">
        <v>20</v>
      </c>
      <c r="C35" s="47">
        <f>POWER(C34,2)</f>
        <v>64</v>
      </c>
      <c r="D35" s="43">
        <f t="shared" ref="D35:J35" si="7">POWER(D34,2)</f>
        <v>72.25</v>
      </c>
      <c r="E35" s="43">
        <f t="shared" si="7"/>
        <v>81</v>
      </c>
      <c r="F35" s="43">
        <f t="shared" si="7"/>
        <v>90.25</v>
      </c>
      <c r="G35" s="43">
        <f t="shared" si="7"/>
        <v>100</v>
      </c>
      <c r="H35" s="43">
        <f t="shared" si="7"/>
        <v>110.25</v>
      </c>
      <c r="I35" s="43">
        <f t="shared" si="7"/>
        <v>132.25</v>
      </c>
      <c r="J35" s="46">
        <f t="shared" si="7"/>
        <v>121</v>
      </c>
      <c r="K35" s="62"/>
    </row>
    <row r="36" spans="2:11" ht="15.75" thickBot="1" x14ac:dyDescent="0.3">
      <c r="B36" s="53" t="s">
        <v>7</v>
      </c>
      <c r="C36" s="49">
        <f>C33*C34</f>
        <v>544</v>
      </c>
      <c r="D36" s="44">
        <f t="shared" ref="D36:J36" si="8">D33*D34</f>
        <v>595</v>
      </c>
      <c r="E36" s="44">
        <f t="shared" si="8"/>
        <v>657</v>
      </c>
      <c r="F36" s="44">
        <f t="shared" si="8"/>
        <v>712.5</v>
      </c>
      <c r="G36" s="44">
        <f t="shared" si="8"/>
        <v>810</v>
      </c>
      <c r="H36" s="44">
        <f t="shared" si="8"/>
        <v>924</v>
      </c>
      <c r="I36" s="44">
        <f t="shared" si="8"/>
        <v>1058</v>
      </c>
      <c r="J36" s="45">
        <f t="shared" si="8"/>
        <v>1034</v>
      </c>
      <c r="K36" s="62"/>
    </row>
    <row r="37" spans="2:11" ht="15.75" thickBot="1" x14ac:dyDescent="0.3"/>
    <row r="38" spans="2:11" ht="15.75" thickBot="1" x14ac:dyDescent="0.3">
      <c r="E38" s="91">
        <f>SUM(C34:J34)</f>
        <v>78</v>
      </c>
      <c r="F38" s="91">
        <v>8</v>
      </c>
      <c r="G38" s="92">
        <f>SUM(C33:J33)</f>
        <v>641</v>
      </c>
      <c r="I38" s="56" t="s">
        <v>21</v>
      </c>
      <c r="J38" s="57">
        <f>E38*F40-F38*E40</f>
        <v>-84</v>
      </c>
    </row>
    <row r="39" spans="2:11" ht="15.75" thickBot="1" x14ac:dyDescent="0.3">
      <c r="E39" s="91"/>
      <c r="F39" s="91"/>
      <c r="G39" s="92"/>
      <c r="K39" s="54"/>
    </row>
    <row r="40" spans="2:11" ht="15.75" thickBot="1" x14ac:dyDescent="0.3">
      <c r="E40" s="91">
        <f>SUM(C35:J35)</f>
        <v>771</v>
      </c>
      <c r="F40" s="91">
        <f>SUM(C34:J34)</f>
        <v>78</v>
      </c>
      <c r="G40" s="92">
        <f>SUM(C36:J36)</f>
        <v>6334.5</v>
      </c>
      <c r="I40" s="56" t="s">
        <v>22</v>
      </c>
      <c r="J40" s="57">
        <f>G38*F40-F38*G40</f>
        <v>-678</v>
      </c>
    </row>
    <row r="41" spans="2:11" ht="15.75" thickBot="1" x14ac:dyDescent="0.3">
      <c r="I41" s="56" t="s">
        <v>23</v>
      </c>
      <c r="J41" s="57">
        <f>E38*G40-G38*E40</f>
        <v>-120</v>
      </c>
      <c r="K41" s="54"/>
    </row>
    <row r="42" spans="2:11" ht="15.75" thickBot="1" x14ac:dyDescent="0.3"/>
    <row r="43" spans="2:11" ht="15.75" thickBot="1" x14ac:dyDescent="0.3">
      <c r="F43" s="63" t="s">
        <v>13</v>
      </c>
      <c r="G43" s="64">
        <f>J40/J38</f>
        <v>8.0714285714285712</v>
      </c>
      <c r="H43" s="21"/>
      <c r="I43" s="63" t="s">
        <v>14</v>
      </c>
      <c r="J43" s="64">
        <f>J41/J38</f>
        <v>1.4285714285714286</v>
      </c>
    </row>
    <row r="45" spans="2:11" ht="15.75" thickBot="1" x14ac:dyDescent="0.3"/>
    <row r="46" spans="2:11" x14ac:dyDescent="0.25">
      <c r="B46" s="50" t="s">
        <v>11</v>
      </c>
      <c r="C46" s="8">
        <f>C2</f>
        <v>68</v>
      </c>
      <c r="D46" s="5">
        <f t="shared" ref="D46:J46" si="9">D2</f>
        <v>70</v>
      </c>
      <c r="E46" s="5">
        <f t="shared" si="9"/>
        <v>73</v>
      </c>
      <c r="F46" s="5">
        <f t="shared" si="9"/>
        <v>75</v>
      </c>
      <c r="G46" s="5">
        <f t="shared" si="9"/>
        <v>81</v>
      </c>
      <c r="H46" s="5">
        <f t="shared" si="9"/>
        <v>88</v>
      </c>
      <c r="I46" s="5">
        <f t="shared" si="9"/>
        <v>92</v>
      </c>
      <c r="J46" s="70">
        <f t="shared" si="9"/>
        <v>94</v>
      </c>
    </row>
    <row r="47" spans="2:11" ht="15.75" thickBot="1" x14ac:dyDescent="0.3">
      <c r="B47" s="51" t="s">
        <v>12</v>
      </c>
      <c r="C47" s="72">
        <f>C3</f>
        <v>8</v>
      </c>
      <c r="D47" s="73">
        <f t="shared" ref="D47:J47" si="10">D3</f>
        <v>8.5</v>
      </c>
      <c r="E47" s="73">
        <f t="shared" si="10"/>
        <v>9</v>
      </c>
      <c r="F47" s="73">
        <f t="shared" si="10"/>
        <v>9.5</v>
      </c>
      <c r="G47" s="73">
        <f t="shared" si="10"/>
        <v>10</v>
      </c>
      <c r="H47" s="73">
        <f t="shared" si="10"/>
        <v>10.5</v>
      </c>
      <c r="I47" s="73">
        <f t="shared" si="10"/>
        <v>11.5</v>
      </c>
      <c r="J47" s="74">
        <f t="shared" si="10"/>
        <v>11</v>
      </c>
    </row>
    <row r="48" spans="2:11" ht="15.75" thickBot="1" x14ac:dyDescent="0.3">
      <c r="B48" s="58" t="s">
        <v>24</v>
      </c>
      <c r="C48" s="75">
        <f t="shared" ref="C48:J48" si="11">$G$43*C47+$J$43</f>
        <v>66</v>
      </c>
      <c r="D48" s="76">
        <f t="shared" si="11"/>
        <v>70.035714285714292</v>
      </c>
      <c r="E48" s="76">
        <f t="shared" si="11"/>
        <v>74.071428571428569</v>
      </c>
      <c r="F48" s="76">
        <f t="shared" si="11"/>
        <v>78.107142857142861</v>
      </c>
      <c r="G48" s="76">
        <f t="shared" si="11"/>
        <v>82.142857142857139</v>
      </c>
      <c r="H48" s="76">
        <f t="shared" si="11"/>
        <v>86.178571428571431</v>
      </c>
      <c r="I48" s="76">
        <f t="shared" si="11"/>
        <v>94.25</v>
      </c>
      <c r="J48" s="77">
        <f t="shared" si="11"/>
        <v>90.214285714285708</v>
      </c>
    </row>
    <row r="51" spans="2:20" x14ac:dyDescent="0.25">
      <c r="B51" s="107" t="s">
        <v>26</v>
      </c>
      <c r="C51" s="108"/>
      <c r="D51" s="108"/>
    </row>
    <row r="52" spans="2:20" ht="15.75" thickBot="1" x14ac:dyDescent="0.3"/>
    <row r="53" spans="2:20" x14ac:dyDescent="0.25">
      <c r="B53" s="79" t="s">
        <v>11</v>
      </c>
      <c r="C53" s="81">
        <f>C2</f>
        <v>68</v>
      </c>
      <c r="D53" s="82">
        <f t="shared" ref="D53:J53" si="12">D2</f>
        <v>70</v>
      </c>
      <c r="E53" s="82">
        <f t="shared" si="12"/>
        <v>73</v>
      </c>
      <c r="F53" s="82">
        <f t="shared" si="12"/>
        <v>75</v>
      </c>
      <c r="G53" s="82">
        <f t="shared" si="12"/>
        <v>81</v>
      </c>
      <c r="H53" s="82">
        <f t="shared" si="12"/>
        <v>88</v>
      </c>
      <c r="I53" s="82">
        <f t="shared" si="12"/>
        <v>92</v>
      </c>
      <c r="J53" s="83">
        <f t="shared" si="12"/>
        <v>94</v>
      </c>
      <c r="L53" s="50" t="s">
        <v>11</v>
      </c>
      <c r="M53" s="96">
        <f t="shared" ref="M53:T54" si="13">C2</f>
        <v>68</v>
      </c>
      <c r="N53" s="97">
        <f t="shared" si="13"/>
        <v>70</v>
      </c>
      <c r="O53" s="97">
        <f t="shared" si="13"/>
        <v>73</v>
      </c>
      <c r="P53" s="97">
        <f t="shared" si="13"/>
        <v>75</v>
      </c>
      <c r="Q53" s="97">
        <f t="shared" si="13"/>
        <v>81</v>
      </c>
      <c r="R53" s="97">
        <f t="shared" si="13"/>
        <v>88</v>
      </c>
      <c r="S53" s="97">
        <f t="shared" si="13"/>
        <v>92</v>
      </c>
      <c r="T53" s="98">
        <f t="shared" si="13"/>
        <v>94</v>
      </c>
    </row>
    <row r="54" spans="2:20" ht="15.75" thickBot="1" x14ac:dyDescent="0.3">
      <c r="B54" s="80" t="s">
        <v>12</v>
      </c>
      <c r="C54" s="12">
        <f>C3</f>
        <v>8</v>
      </c>
      <c r="D54" s="13">
        <f t="shared" ref="D54:J54" si="14">D3</f>
        <v>8.5</v>
      </c>
      <c r="E54" s="13">
        <f t="shared" si="14"/>
        <v>9</v>
      </c>
      <c r="F54" s="13">
        <f t="shared" si="14"/>
        <v>9.5</v>
      </c>
      <c r="G54" s="13">
        <f t="shared" si="14"/>
        <v>10</v>
      </c>
      <c r="H54" s="13">
        <f t="shared" si="14"/>
        <v>10.5</v>
      </c>
      <c r="I54" s="13">
        <f t="shared" si="14"/>
        <v>11.5</v>
      </c>
      <c r="J54" s="14">
        <f t="shared" si="14"/>
        <v>11</v>
      </c>
      <c r="L54" s="95" t="s">
        <v>12</v>
      </c>
      <c r="M54" s="9">
        <f t="shared" si="13"/>
        <v>8</v>
      </c>
      <c r="N54" s="10">
        <f t="shared" si="13"/>
        <v>8.5</v>
      </c>
      <c r="O54" s="10">
        <f t="shared" si="13"/>
        <v>9</v>
      </c>
      <c r="P54" s="10">
        <f t="shared" si="13"/>
        <v>9.5</v>
      </c>
      <c r="Q54" s="10">
        <f t="shared" si="13"/>
        <v>10</v>
      </c>
      <c r="R54" s="10">
        <f t="shared" si="13"/>
        <v>10.5</v>
      </c>
      <c r="S54" s="10">
        <f t="shared" si="13"/>
        <v>11.5</v>
      </c>
      <c r="T54" s="11">
        <f t="shared" si="13"/>
        <v>11</v>
      </c>
    </row>
    <row r="55" spans="2:20" ht="15.75" thickBot="1" x14ac:dyDescent="0.3">
      <c r="B55" s="84" t="s">
        <v>20</v>
      </c>
      <c r="C55" s="85">
        <f>POWER(C54,2)</f>
        <v>64</v>
      </c>
      <c r="D55" s="85">
        <f t="shared" ref="D55:J55" si="15">POWER(D54,2)</f>
        <v>72.25</v>
      </c>
      <c r="E55" s="85">
        <f t="shared" si="15"/>
        <v>81</v>
      </c>
      <c r="F55" s="85">
        <f t="shared" si="15"/>
        <v>90.25</v>
      </c>
      <c r="G55" s="85">
        <f t="shared" si="15"/>
        <v>100</v>
      </c>
      <c r="H55" s="85">
        <f t="shared" si="15"/>
        <v>110.25</v>
      </c>
      <c r="I55" s="85">
        <f t="shared" si="15"/>
        <v>132.25</v>
      </c>
      <c r="J55" s="88">
        <f t="shared" si="15"/>
        <v>121</v>
      </c>
      <c r="L55" s="101" t="s">
        <v>35</v>
      </c>
      <c r="M55" s="59">
        <f>$J$69*POWER(M54,2)+$J$71*M54+$J$73</f>
        <v>66.874999999945317</v>
      </c>
      <c r="N55" s="99">
        <f t="shared" ref="N55:T55" si="16">$J$69*POWER(N54,2)+$J$71*N54+$J$73</f>
        <v>70.160714285651849</v>
      </c>
      <c r="O55" s="99">
        <f t="shared" si="16"/>
        <v>73.69642857135814</v>
      </c>
      <c r="P55" s="99">
        <f t="shared" si="16"/>
        <v>77.482142857064218</v>
      </c>
      <c r="Q55" s="99">
        <f t="shared" si="16"/>
        <v>81.517857142770055</v>
      </c>
      <c r="R55" s="99">
        <f t="shared" si="16"/>
        <v>85.803571428475664</v>
      </c>
      <c r="S55" s="99">
        <f t="shared" si="16"/>
        <v>95.124999999886185</v>
      </c>
      <c r="T55" s="100">
        <f t="shared" si="16"/>
        <v>90.339285714181031</v>
      </c>
    </row>
    <row r="56" spans="2:20" x14ac:dyDescent="0.25">
      <c r="B56" s="86" t="s">
        <v>27</v>
      </c>
      <c r="C56" s="87">
        <f>POWER(C54,3)</f>
        <v>512</v>
      </c>
      <c r="D56" s="87">
        <f t="shared" ref="D56:J56" si="17">POWER(D54,3)</f>
        <v>614.125</v>
      </c>
      <c r="E56" s="87">
        <f t="shared" si="17"/>
        <v>729</v>
      </c>
      <c r="F56" s="87">
        <f t="shared" si="17"/>
        <v>857.375</v>
      </c>
      <c r="G56" s="87">
        <f t="shared" si="17"/>
        <v>1000</v>
      </c>
      <c r="H56" s="87">
        <f t="shared" si="17"/>
        <v>1157.625</v>
      </c>
      <c r="I56" s="87">
        <f t="shared" si="17"/>
        <v>1520.875</v>
      </c>
      <c r="J56" s="89">
        <f t="shared" si="17"/>
        <v>1331</v>
      </c>
    </row>
    <row r="57" spans="2:20" x14ac:dyDescent="0.25">
      <c r="B57" s="86" t="s">
        <v>28</v>
      </c>
      <c r="C57" s="87">
        <f>POWER(C54,4)</f>
        <v>4096</v>
      </c>
      <c r="D57" s="87">
        <f t="shared" ref="D57:J57" si="18">POWER(D54,4)</f>
        <v>5220.0625</v>
      </c>
      <c r="E57" s="87">
        <f t="shared" si="18"/>
        <v>6561</v>
      </c>
      <c r="F57" s="87">
        <f t="shared" si="18"/>
        <v>8145.0625</v>
      </c>
      <c r="G57" s="87">
        <f t="shared" si="18"/>
        <v>10000</v>
      </c>
      <c r="H57" s="87">
        <f t="shared" si="18"/>
        <v>12155.0625</v>
      </c>
      <c r="I57" s="87">
        <f t="shared" si="18"/>
        <v>17490.0625</v>
      </c>
      <c r="J57" s="89">
        <f t="shared" si="18"/>
        <v>14641</v>
      </c>
    </row>
    <row r="58" spans="2:20" x14ac:dyDescent="0.25">
      <c r="B58" s="86" t="s">
        <v>7</v>
      </c>
      <c r="C58" s="87">
        <f>C54*C53</f>
        <v>544</v>
      </c>
      <c r="D58" s="87">
        <f t="shared" ref="D58:J58" si="19">D54*D53</f>
        <v>595</v>
      </c>
      <c r="E58" s="87">
        <f t="shared" si="19"/>
        <v>657</v>
      </c>
      <c r="F58" s="87">
        <f t="shared" si="19"/>
        <v>712.5</v>
      </c>
      <c r="G58" s="87">
        <f t="shared" si="19"/>
        <v>810</v>
      </c>
      <c r="H58" s="87">
        <f t="shared" si="19"/>
        <v>924</v>
      </c>
      <c r="I58" s="87">
        <f t="shared" si="19"/>
        <v>1058</v>
      </c>
      <c r="J58" s="89">
        <f t="shared" si="19"/>
        <v>1034</v>
      </c>
    </row>
    <row r="59" spans="2:20" ht="15.75" thickBot="1" x14ac:dyDescent="0.3">
      <c r="B59" s="71" t="s">
        <v>29</v>
      </c>
      <c r="C59" s="12">
        <f>C55*C53</f>
        <v>4352</v>
      </c>
      <c r="D59" s="12">
        <f t="shared" ref="D59:J59" si="20">D55*D53</f>
        <v>5057.5</v>
      </c>
      <c r="E59" s="12">
        <f t="shared" si="20"/>
        <v>5913</v>
      </c>
      <c r="F59" s="12">
        <f t="shared" si="20"/>
        <v>6768.75</v>
      </c>
      <c r="G59" s="12">
        <f t="shared" si="20"/>
        <v>8100</v>
      </c>
      <c r="H59" s="12">
        <f t="shared" si="20"/>
        <v>9702</v>
      </c>
      <c r="I59" s="12">
        <f t="shared" si="20"/>
        <v>12167</v>
      </c>
      <c r="J59" s="15">
        <f t="shared" si="20"/>
        <v>11374</v>
      </c>
    </row>
    <row r="62" spans="2:20" x14ac:dyDescent="0.25">
      <c r="G62" s="60">
        <f>SUM(C57:J57)</f>
        <v>78308.25</v>
      </c>
      <c r="H62" s="60">
        <f>SUM(C56:J56)</f>
        <v>7722</v>
      </c>
      <c r="I62" s="60">
        <f>SUM(C55:J55)</f>
        <v>771</v>
      </c>
      <c r="J62" s="90">
        <f>SUM(C59:J59)</f>
        <v>63434.25</v>
      </c>
    </row>
    <row r="63" spans="2:20" x14ac:dyDescent="0.25">
      <c r="G63" s="60"/>
      <c r="H63" s="60"/>
      <c r="I63" s="60"/>
      <c r="J63" s="90"/>
    </row>
    <row r="64" spans="2:20" x14ac:dyDescent="0.25">
      <c r="G64" s="60">
        <f>SUM(C56:J56)</f>
        <v>7722</v>
      </c>
      <c r="H64" s="60">
        <f>SUM(C55:J55)</f>
        <v>771</v>
      </c>
      <c r="I64" s="60">
        <f>SUM(C54:J54)</f>
        <v>78</v>
      </c>
      <c r="J64" s="90">
        <f>SUM(C58:J58)</f>
        <v>6334.5</v>
      </c>
    </row>
    <row r="65" spans="2:10" x14ac:dyDescent="0.25">
      <c r="G65" s="7"/>
      <c r="H65" s="7"/>
      <c r="I65" s="7"/>
      <c r="J65" s="90"/>
    </row>
    <row r="66" spans="2:10" x14ac:dyDescent="0.25">
      <c r="G66" s="60">
        <f>SUM(C55:J55)</f>
        <v>771</v>
      </c>
      <c r="H66" s="60">
        <f>SUM(C54:J54)</f>
        <v>78</v>
      </c>
      <c r="I66" s="60">
        <v>8</v>
      </c>
      <c r="J66" s="90">
        <f>SUM(C53:J53)</f>
        <v>641</v>
      </c>
    </row>
    <row r="68" spans="2:10" ht="15.75" thickBot="1" x14ac:dyDescent="0.3"/>
    <row r="69" spans="2:10" ht="15.75" thickBot="1" x14ac:dyDescent="0.3">
      <c r="C69" s="60">
        <f>G62</f>
        <v>78308.25</v>
      </c>
      <c r="D69" s="60">
        <f>H62</f>
        <v>7722</v>
      </c>
      <c r="E69" s="60">
        <f>I62</f>
        <v>771</v>
      </c>
      <c r="I69" s="93" t="s">
        <v>34</v>
      </c>
      <c r="J69" s="94">
        <f>G74/G70</f>
        <v>0.49999999999953931</v>
      </c>
    </row>
    <row r="70" spans="2:10" ht="15.75" thickBot="1" x14ac:dyDescent="0.3">
      <c r="B70" s="55" t="s">
        <v>21</v>
      </c>
      <c r="C70" s="60">
        <f>G64</f>
        <v>7722</v>
      </c>
      <c r="D70" s="60">
        <f>H64</f>
        <v>771</v>
      </c>
      <c r="E70" s="60">
        <f>I64</f>
        <v>78</v>
      </c>
      <c r="F70" s="55" t="s">
        <v>30</v>
      </c>
      <c r="G70" s="103">
        <f>MDETERM(C69:E71)</f>
        <v>881.9999999989833</v>
      </c>
    </row>
    <row r="71" spans="2:10" ht="15.75" thickBot="1" x14ac:dyDescent="0.3">
      <c r="C71" s="60">
        <f>G66</f>
        <v>771</v>
      </c>
      <c r="D71" s="60">
        <f t="shared" ref="D71:E71" si="21">H66</f>
        <v>78</v>
      </c>
      <c r="E71" s="60">
        <f t="shared" si="21"/>
        <v>8</v>
      </c>
      <c r="I71" s="93" t="s">
        <v>33</v>
      </c>
      <c r="J71" s="94">
        <f>G78/G70</f>
        <v>-1.6785714285793398</v>
      </c>
    </row>
    <row r="72" spans="2:10" ht="15.75" thickBot="1" x14ac:dyDescent="0.3"/>
    <row r="73" spans="2:10" ht="15.75" thickBot="1" x14ac:dyDescent="0.3">
      <c r="C73" s="60">
        <f>J62</f>
        <v>63434.25</v>
      </c>
      <c r="D73" s="60">
        <f>H62</f>
        <v>7722</v>
      </c>
      <c r="E73" s="60">
        <f>I62</f>
        <v>771</v>
      </c>
      <c r="I73" s="93" t="s">
        <v>32</v>
      </c>
      <c r="J73" s="94">
        <f>G82/G70</f>
        <v>48.303571428609516</v>
      </c>
    </row>
    <row r="74" spans="2:10" ht="15.75" thickBot="1" x14ac:dyDescent="0.3">
      <c r="B74" s="55" t="s">
        <v>22</v>
      </c>
      <c r="C74" s="60">
        <f>J64</f>
        <v>6334.5</v>
      </c>
      <c r="D74" s="60">
        <f>H64</f>
        <v>771</v>
      </c>
      <c r="E74" s="60">
        <f>I64</f>
        <v>78</v>
      </c>
      <c r="F74" s="55" t="s">
        <v>30</v>
      </c>
      <c r="G74" s="104">
        <f>MDETERM(C73:E75)</f>
        <v>440.99999999908533</v>
      </c>
    </row>
    <row r="75" spans="2:10" x14ac:dyDescent="0.25">
      <c r="C75" s="60">
        <f>J66</f>
        <v>641</v>
      </c>
      <c r="D75" s="60">
        <f>H66</f>
        <v>78</v>
      </c>
      <c r="E75" s="60">
        <f>I66</f>
        <v>8</v>
      </c>
    </row>
    <row r="77" spans="2:10" ht="15.75" thickBot="1" x14ac:dyDescent="0.3">
      <c r="C77" s="60">
        <f>G62</f>
        <v>78308.25</v>
      </c>
      <c r="D77" s="60">
        <f>J62</f>
        <v>63434.25</v>
      </c>
      <c r="E77" s="60">
        <f>I62</f>
        <v>771</v>
      </c>
    </row>
    <row r="78" spans="2:10" ht="15.75" thickBot="1" x14ac:dyDescent="0.3">
      <c r="B78" s="55" t="s">
        <v>23</v>
      </c>
      <c r="C78" s="60">
        <f>G64</f>
        <v>7722</v>
      </c>
      <c r="D78" s="60">
        <f>J64</f>
        <v>6334.5</v>
      </c>
      <c r="E78" s="60">
        <f>I64</f>
        <v>78</v>
      </c>
      <c r="F78" s="55" t="s">
        <v>30</v>
      </c>
      <c r="G78" s="104">
        <f>MDETERM(C77:E79)</f>
        <v>-1480.5000000052712</v>
      </c>
    </row>
    <row r="79" spans="2:10" x14ac:dyDescent="0.25">
      <c r="C79" s="60">
        <f>G66</f>
        <v>771</v>
      </c>
      <c r="D79" s="60">
        <f>J66</f>
        <v>641</v>
      </c>
      <c r="E79" s="60">
        <f>I66</f>
        <v>8</v>
      </c>
    </row>
    <row r="81" spans="2:11" ht="15.75" thickBot="1" x14ac:dyDescent="0.3">
      <c r="C81" s="60">
        <f>G62</f>
        <v>78308.25</v>
      </c>
      <c r="D81" s="60">
        <f>H62</f>
        <v>7722</v>
      </c>
      <c r="E81" s="60">
        <f>J62</f>
        <v>63434.25</v>
      </c>
    </row>
    <row r="82" spans="2:11" ht="15.75" thickBot="1" x14ac:dyDescent="0.3">
      <c r="B82" s="55" t="s">
        <v>31</v>
      </c>
      <c r="C82" s="60">
        <f>G64</f>
        <v>7722</v>
      </c>
      <c r="D82" s="60">
        <f>H64</f>
        <v>771</v>
      </c>
      <c r="E82" s="60">
        <f>J64</f>
        <v>6334.5</v>
      </c>
      <c r="F82" s="55" t="s">
        <v>30</v>
      </c>
      <c r="G82" s="104">
        <f>MDETERM(C81:E83)</f>
        <v>42603.74999998448</v>
      </c>
    </row>
    <row r="83" spans="2:11" x14ac:dyDescent="0.25">
      <c r="C83" s="60">
        <f>G66</f>
        <v>771</v>
      </c>
      <c r="D83" s="60">
        <f>H66</f>
        <v>78</v>
      </c>
      <c r="E83" s="60">
        <f>J66</f>
        <v>641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2020-12-09T08:53:57Z</dcterms:modified>
</cp:coreProperties>
</file>