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3F2AE84-D2DD-4C36-A26E-1247BE207FE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J71" i="1"/>
  <c r="T4" i="1"/>
  <c r="S4" i="1"/>
  <c r="R4" i="1"/>
  <c r="Q4" i="1"/>
  <c r="P4" i="1"/>
  <c r="O4" i="1"/>
  <c r="N4" i="1"/>
  <c r="M4" i="1"/>
  <c r="N55" i="1" l="1"/>
  <c r="O55" i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<sst xmlns="http://schemas.openxmlformats.org/spreadsheetml/2006/main" count="55" uniqueCount="36">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</sst>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 wrapText="1"/>
    </xf>
    <xf numFmtId="2" fontId="3" fillId="7" borderId="14" xfId="0" applyNumberFormat="1" applyFont="1" applyFill="1" applyBorder="1" applyAlignment="1">
      <alignment horizontal="center" vertical="center" wrapText="1"/>
    </xf>
    <xf numFmtId="2" fontId="3" fillId="7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2" fontId="3" fillId="3" borderId="1" xfId="0" applyNumberFormat="1" applyFont="1" applyFill="1" applyBorder="1"/>
    <xf numFmtId="0" fontId="3" fillId="7" borderId="16" xfId="0" applyNumberFormat="1" applyFont="1" applyFill="1" applyBorder="1" applyAlignment="1">
      <alignment horizontal="center" vertical="center"/>
    </xf>
    <xf numFmtId="0" fontId="3" fillId="7" borderId="17" xfId="0" applyNumberFormat="1" applyFont="1" applyFill="1" applyBorder="1" applyAlignment="1">
      <alignment horizontal="center" vertical="center"/>
    </xf>
    <xf numFmtId="0" fontId="3" fillId="7" borderId="18" xfId="0" applyNumberFormat="1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26" xfId="0" applyNumberFormat="1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369</c:v>
                </c:pt>
                <c:pt idx="1">
                  <c:v>380</c:v>
                </c:pt>
                <c:pt idx="2">
                  <c:v>370</c:v>
                </c:pt>
                <c:pt idx="3">
                  <c:v>395</c:v>
                </c:pt>
                <c:pt idx="4">
                  <c:v>420</c:v>
                </c:pt>
                <c:pt idx="5">
                  <c:v>412</c:v>
                </c:pt>
                <c:pt idx="6">
                  <c:v>435</c:v>
                </c:pt>
                <c:pt idx="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1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440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2'!$M$11:$T$11</c:f>
              <c:numCache>
                <c:formatCode>0.00</c:formatCode>
                <c:ptCount val="8"/>
                <c:pt idx="0">
                  <c:v>373.05533228711795</c:v>
                </c:pt>
                <c:pt idx="1">
                  <c:v>377.87962950327517</c:v>
                </c:pt>
                <c:pt idx="2">
                  <c:v>388.60028998362452</c:v>
                </c:pt>
                <c:pt idx="3">
                  <c:v>399.32095046397382</c:v>
                </c:pt>
                <c:pt idx="4">
                  <c:v>405.75334675218346</c:v>
                </c:pt>
                <c:pt idx="5">
                  <c:v>411.11367699235814</c:v>
                </c:pt>
                <c:pt idx="6">
                  <c:v>415.40194118449784</c:v>
                </c:pt>
                <c:pt idx="7">
                  <c:v>429.87483283296945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2'!$M$12:$T$12</c:f>
              <c:numCache>
                <c:formatCode>0.00</c:formatCode>
                <c:ptCount val="8"/>
                <c:pt idx="0">
                  <c:v>-5494.8881490179601</c:v>
                </c:pt>
                <c:pt idx="1">
                  <c:v>-4444.2917462226796</c:v>
                </c:pt>
                <c:pt idx="2">
                  <c:v>-2109.6330733442801</c:v>
                </c:pt>
                <c:pt idx="3">
                  <c:v>225.02559953412</c:v>
                </c:pt>
                <c:pt idx="4">
                  <c:v>1625.8208032611601</c:v>
                </c:pt>
                <c:pt idx="5">
                  <c:v>2793.1501397003599</c:v>
                </c:pt>
                <c:pt idx="6">
                  <c:v>3727.0136088517202</c:v>
                </c:pt>
                <c:pt idx="7">
                  <c:v>6878.8028172375598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189"/>
          <c:min val="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70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369</c:v>
                </c:pt>
                <c:pt idx="1">
                  <c:v>380</c:v>
                </c:pt>
                <c:pt idx="2">
                  <c:v>370</c:v>
                </c:pt>
                <c:pt idx="3">
                  <c:v>395</c:v>
                </c:pt>
                <c:pt idx="4">
                  <c:v>420</c:v>
                </c:pt>
                <c:pt idx="5">
                  <c:v>412</c:v>
                </c:pt>
                <c:pt idx="6">
                  <c:v>435</c:v>
                </c:pt>
                <c:pt idx="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369.18823689956332</c:v>
                </c:pt>
                <c:pt idx="1">
                  <c:v>374.70171943231441</c:v>
                </c:pt>
                <c:pt idx="2">
                  <c:v>386.95390283842795</c:v>
                </c:pt>
                <c:pt idx="3">
                  <c:v>399.2060862445415</c:v>
                </c:pt>
                <c:pt idx="4">
                  <c:v>406.55739628820959</c:v>
                </c:pt>
                <c:pt idx="5">
                  <c:v>412.68348799126636</c:v>
                </c:pt>
                <c:pt idx="6">
                  <c:v>417.58436135371176</c:v>
                </c:pt>
                <c:pt idx="7">
                  <c:v>434.12480895196506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ax val="1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440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369</c:v>
                </c:pt>
                <c:pt idx="1">
                  <c:v>380</c:v>
                </c:pt>
                <c:pt idx="2">
                  <c:v>370</c:v>
                </c:pt>
                <c:pt idx="3">
                  <c:v>395</c:v>
                </c:pt>
                <c:pt idx="4">
                  <c:v>420</c:v>
                </c:pt>
                <c:pt idx="5">
                  <c:v>412</c:v>
                </c:pt>
                <c:pt idx="6">
                  <c:v>435</c:v>
                </c:pt>
                <c:pt idx="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83</c:v>
                </c:pt>
                <c:pt idx="1">
                  <c:v>92</c:v>
                </c:pt>
                <c:pt idx="2">
                  <c:v>112</c:v>
                </c:pt>
                <c:pt idx="3">
                  <c:v>132</c:v>
                </c:pt>
                <c:pt idx="4">
                  <c:v>144</c:v>
                </c:pt>
                <c:pt idx="5">
                  <c:v>154</c:v>
                </c:pt>
                <c:pt idx="6">
                  <c:v>162</c:v>
                </c:pt>
                <c:pt idx="7">
                  <c:v>189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365.25169912359831</c:v>
                </c:pt>
                <c:pt idx="1">
                  <c:v>373.12584711498795</c:v>
                </c:pt>
                <c:pt idx="2">
                  <c:v>388.95783861108947</c:v>
                </c:pt>
                <c:pt idx="3">
                  <c:v>402.49174024314829</c:v>
                </c:pt>
                <c:pt idx="4">
                  <c:v>409.50899808764314</c:v>
                </c:pt>
                <c:pt idx="5">
                  <c:v>414.72473824544369</c:v>
                </c:pt>
                <c:pt idx="6">
                  <c:v>418.48367419615647</c:v>
                </c:pt>
                <c:pt idx="7">
                  <c:v>428.4554643779116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1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440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K26" sqref="K26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88" t="s">
        <v>11</v>
      </c>
      <c r="C2" s="94">
        <v>369</v>
      </c>
      <c r="D2" s="90">
        <v>380</v>
      </c>
      <c r="E2" s="90">
        <v>370</v>
      </c>
      <c r="F2" s="90">
        <v>395</v>
      </c>
      <c r="G2" s="90">
        <v>420</v>
      </c>
      <c r="H2" s="90">
        <v>412</v>
      </c>
      <c r="I2" s="90">
        <v>435</v>
      </c>
      <c r="J2" s="91">
        <v>420</v>
      </c>
      <c r="L2" s="2" t="s">
        <v>2</v>
      </c>
      <c r="M2" s="97">
        <f t="shared" ref="M2:R3" si="0">POWER(C2-$C$6,2)</f>
        <v>55460.25</v>
      </c>
      <c r="N2" s="98">
        <f t="shared" si="0"/>
        <v>60762.25</v>
      </c>
      <c r="O2" s="98">
        <f t="shared" si="0"/>
        <v>55932.25</v>
      </c>
      <c r="P2" s="98">
        <f t="shared" si="0"/>
        <v>68382.25</v>
      </c>
      <c r="Q2" s="98">
        <f t="shared" si="0"/>
        <v>82082.25</v>
      </c>
      <c r="R2" s="98">
        <f t="shared" si="0"/>
        <v>77562.25</v>
      </c>
      <c r="S2" s="98">
        <f t="shared" ref="S2:T2" si="1">POWER(I2-$C$6,2)</f>
        <v>90902.25</v>
      </c>
      <c r="T2" s="99">
        <f t="shared" si="1"/>
        <v>82082.25</v>
      </c>
    </row>
    <row r="3" spans="2:20" ht="15.75" thickBot="1" x14ac:dyDescent="0.3">
      <c r="B3" s="89" t="s">
        <v>12</v>
      </c>
      <c r="C3" s="95">
        <v>83</v>
      </c>
      <c r="D3" s="92">
        <v>92</v>
      </c>
      <c r="E3" s="92">
        <v>112</v>
      </c>
      <c r="F3" s="92">
        <v>132</v>
      </c>
      <c r="G3" s="92">
        <v>144</v>
      </c>
      <c r="H3" s="92">
        <v>154</v>
      </c>
      <c r="I3" s="92">
        <v>162</v>
      </c>
      <c r="J3" s="93">
        <v>189</v>
      </c>
      <c r="L3" s="3" t="s">
        <v>3</v>
      </c>
      <c r="M3" s="100">
        <f t="shared" si="0"/>
        <v>2550.25</v>
      </c>
      <c r="N3" s="101">
        <f t="shared" si="0"/>
        <v>1722.25</v>
      </c>
      <c r="O3" s="101">
        <f t="shared" si="0"/>
        <v>462.25</v>
      </c>
      <c r="P3" s="101">
        <f t="shared" si="0"/>
        <v>2.25</v>
      </c>
      <c r="Q3" s="101">
        <f t="shared" si="0"/>
        <v>110.25</v>
      </c>
      <c r="R3" s="101">
        <f t="shared" si="0"/>
        <v>420.25</v>
      </c>
      <c r="S3" s="101">
        <f>POWER(I3-$C$6,2)</f>
        <v>812.25</v>
      </c>
      <c r="T3" s="102">
        <f>POWER(J3-$C$6,2)</f>
        <v>3080.25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107">
        <f t="shared" ref="M4:T4" si="2">C2*C3</f>
        <v>30627</v>
      </c>
      <c r="N4" s="108">
        <f t="shared" si="2"/>
        <v>34960</v>
      </c>
      <c r="O4" s="108">
        <f t="shared" si="2"/>
        <v>41440</v>
      </c>
      <c r="P4" s="108">
        <f t="shared" si="2"/>
        <v>52140</v>
      </c>
      <c r="Q4" s="108">
        <f t="shared" si="2"/>
        <v>60480</v>
      </c>
      <c r="R4" s="108">
        <f t="shared" si="2"/>
        <v>63448</v>
      </c>
      <c r="S4" s="108">
        <f t="shared" si="2"/>
        <v>70470</v>
      </c>
      <c r="T4" s="109">
        <f t="shared" si="2"/>
        <v>79380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6" t="s">
        <v>1</v>
      </c>
      <c r="C6" s="106">
        <f>SUM(C3:J3)/8</f>
        <v>133.5</v>
      </c>
      <c r="D6" s="17"/>
      <c r="F6" s="18" t="s">
        <v>4</v>
      </c>
      <c r="G6" s="96">
        <f>SUM(M3:T3)/7</f>
        <v>1308.5714285714287</v>
      </c>
      <c r="I6" s="19" t="s">
        <v>10</v>
      </c>
      <c r="J6" s="20">
        <f>SQRT(G6)</f>
        <v>36.174181795466069</v>
      </c>
      <c r="M6" s="1"/>
      <c r="N6" s="1"/>
      <c r="O6" s="1"/>
      <c r="P6" s="24" t="s">
        <v>13</v>
      </c>
      <c r="Q6" s="25">
        <f>G10*J8/J6</f>
        <v>0.53603302401746711</v>
      </c>
      <c r="R6" s="17"/>
      <c r="S6" s="26" t="s">
        <v>14</v>
      </c>
      <c r="T6" s="25">
        <f>C8-Q6*C6</f>
        <v>328.56459129366817</v>
      </c>
    </row>
    <row r="7" spans="2:20" ht="15.75" thickBot="1" x14ac:dyDescent="0.3">
      <c r="B7" s="17"/>
      <c r="C7" s="17"/>
      <c r="D7" s="17"/>
      <c r="E7" s="17"/>
      <c r="F7" s="17"/>
      <c r="G7" s="17"/>
      <c r="H7" s="17"/>
      <c r="I7" s="17"/>
      <c r="M7" s="1"/>
      <c r="N7" s="1"/>
      <c r="O7" s="1"/>
      <c r="P7" s="21"/>
      <c r="Q7" s="17"/>
      <c r="R7" s="17"/>
      <c r="S7" s="17"/>
      <c r="T7" s="17"/>
    </row>
    <row r="8" spans="2:20" ht="15.75" thickBot="1" x14ac:dyDescent="0.3">
      <c r="B8" s="16" t="s">
        <v>0</v>
      </c>
      <c r="C8" s="106">
        <f>SUM(C2:J2)/8</f>
        <v>400.125</v>
      </c>
      <c r="D8" s="21"/>
      <c r="F8" s="18" t="s">
        <v>5</v>
      </c>
      <c r="G8" s="96">
        <f>SUM(M2:T2)/7</f>
        <v>81880.857142857145</v>
      </c>
      <c r="I8" s="19" t="s">
        <v>9</v>
      </c>
      <c r="J8" s="20">
        <f>SQRT(G8)</f>
        <v>286.14831319240227</v>
      </c>
      <c r="K8" s="1"/>
      <c r="L8" s="1"/>
      <c r="M8" s="1"/>
      <c r="N8" s="1"/>
      <c r="O8" s="1"/>
      <c r="P8" s="24" t="s">
        <v>15</v>
      </c>
      <c r="Q8" s="25">
        <f>G10*J6/J8</f>
        <v>8.5665627409860327E-3</v>
      </c>
      <c r="R8" s="17"/>
      <c r="S8" s="26" t="s">
        <v>16</v>
      </c>
      <c r="T8" s="25">
        <f>C6-Q8*C8</f>
        <v>130.07230408326296</v>
      </c>
    </row>
    <row r="9" spans="2:20" ht="15.75" thickBot="1" x14ac:dyDescent="0.3">
      <c r="B9" s="17"/>
      <c r="C9" s="17"/>
      <c r="D9" s="21"/>
      <c r="E9" s="17"/>
      <c r="F9" s="17"/>
      <c r="G9" s="21"/>
      <c r="H9" s="17"/>
      <c r="I9" s="17"/>
      <c r="J9" s="1"/>
      <c r="M9" s="1"/>
      <c r="N9" s="1"/>
      <c r="O9" s="1"/>
      <c r="P9" s="1"/>
    </row>
    <row r="10" spans="2:20" ht="15.75" thickBot="1" x14ac:dyDescent="0.3">
      <c r="B10" s="85" t="s">
        <v>8</v>
      </c>
      <c r="C10" s="106">
        <f>SUM(M4:T4)/8</f>
        <v>54118.125</v>
      </c>
      <c r="D10" s="21"/>
      <c r="E10" s="21"/>
      <c r="F10" s="22" t="s">
        <v>6</v>
      </c>
      <c r="G10" s="23">
        <f>(C10-C6*C8)/(J6*J8)</f>
        <v>6.7764006164674956E-2</v>
      </c>
      <c r="K10" s="1"/>
      <c r="L10" s="116" t="s">
        <v>17</v>
      </c>
      <c r="M10" s="27">
        <f>C3</f>
        <v>83</v>
      </c>
      <c r="N10" s="27">
        <f t="shared" ref="N10:T10" si="3">D3</f>
        <v>92</v>
      </c>
      <c r="O10" s="27">
        <f t="shared" si="3"/>
        <v>112</v>
      </c>
      <c r="P10" s="27">
        <f t="shared" si="3"/>
        <v>132</v>
      </c>
      <c r="Q10" s="27">
        <f t="shared" si="3"/>
        <v>144</v>
      </c>
      <c r="R10" s="27">
        <f t="shared" si="3"/>
        <v>154</v>
      </c>
      <c r="S10" s="27">
        <f t="shared" si="3"/>
        <v>162</v>
      </c>
      <c r="T10" s="61">
        <f t="shared" si="3"/>
        <v>189</v>
      </c>
    </row>
    <row r="11" spans="2:20" x14ac:dyDescent="0.25">
      <c r="D11" s="1"/>
      <c r="G11" s="1"/>
      <c r="J11" s="1"/>
      <c r="L11" s="117" t="s">
        <v>18</v>
      </c>
      <c r="M11" s="110">
        <f>$Q$6*M10+$T$6</f>
        <v>373.05533228711795</v>
      </c>
      <c r="N11" s="111">
        <f t="shared" ref="N11:T11" si="4">$Q$6*N10+$T$6</f>
        <v>377.87962950327517</v>
      </c>
      <c r="O11" s="111">
        <f t="shared" si="4"/>
        <v>388.60028998362452</v>
      </c>
      <c r="P11" s="111">
        <f t="shared" si="4"/>
        <v>399.32095046397382</v>
      </c>
      <c r="Q11" s="111">
        <f t="shared" si="4"/>
        <v>405.75334675218346</v>
      </c>
      <c r="R11" s="111">
        <f t="shared" si="4"/>
        <v>411.11367699235814</v>
      </c>
      <c r="S11" s="111">
        <f t="shared" si="4"/>
        <v>415.40194118449784</v>
      </c>
      <c r="T11" s="112">
        <f t="shared" si="4"/>
        <v>429.87483283296945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18" t="s">
        <v>19</v>
      </c>
      <c r="M12" s="113">
        <f>(M10-$T$8)/$Q$8</f>
        <v>-5494.8881490179601</v>
      </c>
      <c r="N12" s="114">
        <f t="shared" ref="N12:T12" si="5">(N10-$T$8)/$Q$8</f>
        <v>-4444.2917462226796</v>
      </c>
      <c r="O12" s="114">
        <f t="shared" si="5"/>
        <v>-2109.6330733442801</v>
      </c>
      <c r="P12" s="114">
        <f t="shared" si="5"/>
        <v>225.02559953412</v>
      </c>
      <c r="Q12" s="114">
        <f t="shared" si="5"/>
        <v>1625.8208032611601</v>
      </c>
      <c r="R12" s="114">
        <f t="shared" si="5"/>
        <v>2793.1501397003599</v>
      </c>
      <c r="S12" s="114">
        <f t="shared" si="5"/>
        <v>3727.0136088517202</v>
      </c>
      <c r="T12" s="115">
        <f t="shared" si="5"/>
        <v>6878.8028172375598</v>
      </c>
    </row>
    <row r="31" spans="2:11" x14ac:dyDescent="0.25">
      <c r="B31" s="105" t="s">
        <v>25</v>
      </c>
      <c r="C31" s="105"/>
      <c r="D31" s="105"/>
      <c r="K31" s="6"/>
    </row>
    <row r="32" spans="2:11" ht="15.75" thickBot="1" x14ac:dyDescent="0.3">
      <c r="B32" s="28"/>
      <c r="C32" s="28"/>
      <c r="D32" s="28"/>
      <c r="E32" s="28"/>
      <c r="F32" s="28"/>
      <c r="G32" s="28"/>
      <c r="H32" s="28"/>
      <c r="I32" s="28"/>
      <c r="J32" s="28"/>
      <c r="K32" s="47"/>
    </row>
    <row r="33" spans="2:11" x14ac:dyDescent="0.25">
      <c r="B33" s="36" t="s">
        <v>11</v>
      </c>
      <c r="C33" s="33">
        <f t="shared" ref="C33:J34" si="6">C2</f>
        <v>369</v>
      </c>
      <c r="D33" s="33">
        <f t="shared" si="6"/>
        <v>380</v>
      </c>
      <c r="E33" s="33">
        <f t="shared" si="6"/>
        <v>370</v>
      </c>
      <c r="F33" s="33">
        <f t="shared" si="6"/>
        <v>395</v>
      </c>
      <c r="G33" s="33">
        <f t="shared" si="6"/>
        <v>420</v>
      </c>
      <c r="H33" s="33">
        <f t="shared" si="6"/>
        <v>412</v>
      </c>
      <c r="I33" s="33">
        <f t="shared" si="6"/>
        <v>435</v>
      </c>
      <c r="J33" s="51">
        <f t="shared" si="6"/>
        <v>420</v>
      </c>
      <c r="K33" s="48"/>
    </row>
    <row r="34" spans="2:11" ht="15.75" thickBot="1" x14ac:dyDescent="0.3">
      <c r="B34" s="37" t="s">
        <v>12</v>
      </c>
      <c r="C34" s="34">
        <f t="shared" si="6"/>
        <v>83</v>
      </c>
      <c r="D34" s="34">
        <f t="shared" si="6"/>
        <v>92</v>
      </c>
      <c r="E34" s="34">
        <f t="shared" si="6"/>
        <v>112</v>
      </c>
      <c r="F34" s="34">
        <f t="shared" si="6"/>
        <v>132</v>
      </c>
      <c r="G34" s="34">
        <f t="shared" si="6"/>
        <v>144</v>
      </c>
      <c r="H34" s="34">
        <f t="shared" si="6"/>
        <v>154</v>
      </c>
      <c r="I34" s="34">
        <f t="shared" si="6"/>
        <v>162</v>
      </c>
      <c r="J34" s="52">
        <f t="shared" si="6"/>
        <v>189</v>
      </c>
      <c r="K34" s="48"/>
    </row>
    <row r="35" spans="2:11" x14ac:dyDescent="0.25">
      <c r="B35" s="38" t="s">
        <v>20</v>
      </c>
      <c r="C35" s="33">
        <f>POWER(C34,2)</f>
        <v>6889</v>
      </c>
      <c r="D35" s="29">
        <f t="shared" ref="D35:J35" si="7">POWER(D34,2)</f>
        <v>8464</v>
      </c>
      <c r="E35" s="29">
        <f t="shared" si="7"/>
        <v>12544</v>
      </c>
      <c r="F35" s="29">
        <f t="shared" si="7"/>
        <v>17424</v>
      </c>
      <c r="G35" s="29">
        <f t="shared" si="7"/>
        <v>20736</v>
      </c>
      <c r="H35" s="29">
        <f t="shared" si="7"/>
        <v>23716</v>
      </c>
      <c r="I35" s="29">
        <f t="shared" si="7"/>
        <v>26244</v>
      </c>
      <c r="J35" s="32">
        <f t="shared" si="7"/>
        <v>35721</v>
      </c>
      <c r="K35" s="48"/>
    </row>
    <row r="36" spans="2:11" ht="15.75" thickBot="1" x14ac:dyDescent="0.3">
      <c r="B36" s="39" t="s">
        <v>7</v>
      </c>
      <c r="C36" s="35">
        <f>C33*C34</f>
        <v>30627</v>
      </c>
      <c r="D36" s="30">
        <f t="shared" ref="D36:J36" si="8">D33*D34</f>
        <v>34960</v>
      </c>
      <c r="E36" s="30">
        <f t="shared" si="8"/>
        <v>41440</v>
      </c>
      <c r="F36" s="30">
        <f t="shared" si="8"/>
        <v>52140</v>
      </c>
      <c r="G36" s="30">
        <f t="shared" si="8"/>
        <v>60480</v>
      </c>
      <c r="H36" s="30">
        <f t="shared" si="8"/>
        <v>63448</v>
      </c>
      <c r="I36" s="30">
        <f t="shared" si="8"/>
        <v>70470</v>
      </c>
      <c r="J36" s="31">
        <f t="shared" si="8"/>
        <v>79380</v>
      </c>
      <c r="K36" s="48"/>
    </row>
    <row r="37" spans="2:11" ht="15.75" thickBot="1" x14ac:dyDescent="0.3"/>
    <row r="38" spans="2:11" ht="15.75" thickBot="1" x14ac:dyDescent="0.3">
      <c r="E38" s="74">
        <f>SUM(C34:J34)</f>
        <v>1068</v>
      </c>
      <c r="F38" s="74">
        <v>8</v>
      </c>
      <c r="G38" s="75">
        <f>SUM(C33:J33)</f>
        <v>3201</v>
      </c>
      <c r="I38" s="42" t="s">
        <v>21</v>
      </c>
      <c r="J38" s="43">
        <f>E38*F40-F38*E40</f>
        <v>-73280</v>
      </c>
    </row>
    <row r="39" spans="2:11" ht="15.75" thickBot="1" x14ac:dyDescent="0.3">
      <c r="E39" s="74"/>
      <c r="F39" s="74"/>
      <c r="G39" s="75"/>
      <c r="K39" s="40"/>
    </row>
    <row r="40" spans="2:11" ht="15.75" thickBot="1" x14ac:dyDescent="0.3">
      <c r="E40" s="74">
        <f>SUM(C35:J35)</f>
        <v>151738</v>
      </c>
      <c r="F40" s="74">
        <f>SUM(C34:J34)</f>
        <v>1068</v>
      </c>
      <c r="G40" s="75">
        <f>SUM(C36:J36)</f>
        <v>432945</v>
      </c>
      <c r="I40" s="42" t="s">
        <v>22</v>
      </c>
      <c r="J40" s="43">
        <f>G38*F40-F38*G40</f>
        <v>-44892</v>
      </c>
    </row>
    <row r="41" spans="2:11" ht="15.75" thickBot="1" x14ac:dyDescent="0.3">
      <c r="I41" s="42" t="s">
        <v>23</v>
      </c>
      <c r="J41" s="43">
        <f>E38*G40-G38*E40</f>
        <v>-23328078</v>
      </c>
      <c r="K41" s="40"/>
    </row>
    <row r="42" spans="2:11" ht="15.75" thickBot="1" x14ac:dyDescent="0.3"/>
    <row r="43" spans="2:11" ht="15.75" thickBot="1" x14ac:dyDescent="0.3">
      <c r="F43" s="49" t="s">
        <v>13</v>
      </c>
      <c r="G43" s="50">
        <f>J40/J38</f>
        <v>0.61260917030567685</v>
      </c>
      <c r="H43" s="17"/>
      <c r="I43" s="49" t="s">
        <v>14</v>
      </c>
      <c r="J43" s="50">
        <f>J41/J38</f>
        <v>318.34167576419213</v>
      </c>
    </row>
    <row r="45" spans="2:11" ht="15.75" thickBot="1" x14ac:dyDescent="0.3"/>
    <row r="46" spans="2:11" x14ac:dyDescent="0.25">
      <c r="B46" s="36" t="s">
        <v>11</v>
      </c>
      <c r="C46" s="8">
        <f>C2</f>
        <v>369</v>
      </c>
      <c r="D46" s="5">
        <f t="shared" ref="D46:J46" si="9">D2</f>
        <v>380</v>
      </c>
      <c r="E46" s="5">
        <f t="shared" si="9"/>
        <v>370</v>
      </c>
      <c r="F46" s="5">
        <f t="shared" si="9"/>
        <v>395</v>
      </c>
      <c r="G46" s="5">
        <f t="shared" si="9"/>
        <v>420</v>
      </c>
      <c r="H46" s="5">
        <f t="shared" si="9"/>
        <v>412</v>
      </c>
      <c r="I46" s="5">
        <f t="shared" si="9"/>
        <v>435</v>
      </c>
      <c r="J46" s="53">
        <f t="shared" si="9"/>
        <v>420</v>
      </c>
    </row>
    <row r="47" spans="2:11" ht="15.75" thickBot="1" x14ac:dyDescent="0.3">
      <c r="B47" s="37" t="s">
        <v>12</v>
      </c>
      <c r="C47" s="55">
        <f>C3</f>
        <v>83</v>
      </c>
      <c r="D47" s="56">
        <f t="shared" ref="D47:J47" si="10">D3</f>
        <v>92</v>
      </c>
      <c r="E47" s="56">
        <f t="shared" si="10"/>
        <v>112</v>
      </c>
      <c r="F47" s="56">
        <f t="shared" si="10"/>
        <v>132</v>
      </c>
      <c r="G47" s="56">
        <f t="shared" si="10"/>
        <v>144</v>
      </c>
      <c r="H47" s="56">
        <f t="shared" si="10"/>
        <v>154</v>
      </c>
      <c r="I47" s="56">
        <f t="shared" si="10"/>
        <v>162</v>
      </c>
      <c r="J47" s="57">
        <f t="shared" si="10"/>
        <v>189</v>
      </c>
    </row>
    <row r="48" spans="2:11" ht="15.75" thickBot="1" x14ac:dyDescent="0.3">
      <c r="B48" s="44" t="s">
        <v>24</v>
      </c>
      <c r="C48" s="58">
        <f t="shared" ref="C48:J48" si="11">$G$43*C47+$J$43</f>
        <v>369.18823689956332</v>
      </c>
      <c r="D48" s="59">
        <f t="shared" si="11"/>
        <v>374.70171943231441</v>
      </c>
      <c r="E48" s="59">
        <f t="shared" si="11"/>
        <v>386.95390283842795</v>
      </c>
      <c r="F48" s="59">
        <f t="shared" si="11"/>
        <v>399.2060862445415</v>
      </c>
      <c r="G48" s="59">
        <f t="shared" si="11"/>
        <v>406.55739628820959</v>
      </c>
      <c r="H48" s="59">
        <f t="shared" si="11"/>
        <v>412.68348799126636</v>
      </c>
      <c r="I48" s="59">
        <f t="shared" si="11"/>
        <v>417.58436135371176</v>
      </c>
      <c r="J48" s="60">
        <f t="shared" si="11"/>
        <v>434.12480895196506</v>
      </c>
    </row>
    <row r="51" spans="2:20" x14ac:dyDescent="0.25">
      <c r="B51" s="103" t="s">
        <v>26</v>
      </c>
      <c r="C51" s="104"/>
      <c r="D51" s="104"/>
    </row>
    <row r="52" spans="2:20" ht="15.75" thickBot="1" x14ac:dyDescent="0.3"/>
    <row r="53" spans="2:20" x14ac:dyDescent="0.25">
      <c r="B53" s="62" t="s">
        <v>11</v>
      </c>
      <c r="C53" s="64">
        <f>C2</f>
        <v>369</v>
      </c>
      <c r="D53" s="65">
        <f t="shared" ref="D53:J53" si="12">D2</f>
        <v>380</v>
      </c>
      <c r="E53" s="65">
        <f t="shared" si="12"/>
        <v>370</v>
      </c>
      <c r="F53" s="65">
        <f t="shared" si="12"/>
        <v>395</v>
      </c>
      <c r="G53" s="65">
        <f t="shared" si="12"/>
        <v>420</v>
      </c>
      <c r="H53" s="65">
        <f t="shared" si="12"/>
        <v>412</v>
      </c>
      <c r="I53" s="65">
        <f t="shared" si="12"/>
        <v>435</v>
      </c>
      <c r="J53" s="66">
        <f t="shared" si="12"/>
        <v>420</v>
      </c>
      <c r="L53" s="36" t="s">
        <v>11</v>
      </c>
      <c r="M53" s="79">
        <f t="shared" ref="M53:T54" si="13">C2</f>
        <v>369</v>
      </c>
      <c r="N53" s="80">
        <f t="shared" si="13"/>
        <v>380</v>
      </c>
      <c r="O53" s="80">
        <f t="shared" si="13"/>
        <v>370</v>
      </c>
      <c r="P53" s="80">
        <f t="shared" si="13"/>
        <v>395</v>
      </c>
      <c r="Q53" s="80">
        <f t="shared" si="13"/>
        <v>420</v>
      </c>
      <c r="R53" s="80">
        <f t="shared" si="13"/>
        <v>412</v>
      </c>
      <c r="S53" s="80">
        <f t="shared" si="13"/>
        <v>435</v>
      </c>
      <c r="T53" s="81">
        <f t="shared" si="13"/>
        <v>420</v>
      </c>
    </row>
    <row r="54" spans="2:20" ht="15.75" thickBot="1" x14ac:dyDescent="0.3">
      <c r="B54" s="63" t="s">
        <v>12</v>
      </c>
      <c r="C54" s="12">
        <f>C3</f>
        <v>83</v>
      </c>
      <c r="D54" s="13">
        <f t="shared" ref="D54:J54" si="14">D3</f>
        <v>92</v>
      </c>
      <c r="E54" s="13">
        <f t="shared" si="14"/>
        <v>112</v>
      </c>
      <c r="F54" s="13">
        <f t="shared" si="14"/>
        <v>132</v>
      </c>
      <c r="G54" s="13">
        <f t="shared" si="14"/>
        <v>144</v>
      </c>
      <c r="H54" s="13">
        <f t="shared" si="14"/>
        <v>154</v>
      </c>
      <c r="I54" s="13">
        <f t="shared" si="14"/>
        <v>162</v>
      </c>
      <c r="J54" s="14">
        <f t="shared" si="14"/>
        <v>189</v>
      </c>
      <c r="L54" s="78" t="s">
        <v>12</v>
      </c>
      <c r="M54" s="9">
        <f t="shared" si="13"/>
        <v>83</v>
      </c>
      <c r="N54" s="10">
        <f t="shared" si="13"/>
        <v>92</v>
      </c>
      <c r="O54" s="10">
        <f t="shared" si="13"/>
        <v>112</v>
      </c>
      <c r="P54" s="10">
        <f t="shared" si="13"/>
        <v>132</v>
      </c>
      <c r="Q54" s="10">
        <f t="shared" si="13"/>
        <v>144</v>
      </c>
      <c r="R54" s="10">
        <f t="shared" si="13"/>
        <v>154</v>
      </c>
      <c r="S54" s="10">
        <f t="shared" si="13"/>
        <v>162</v>
      </c>
      <c r="T54" s="11">
        <f t="shared" si="13"/>
        <v>189</v>
      </c>
    </row>
    <row r="55" spans="2:20" ht="15.75" thickBot="1" x14ac:dyDescent="0.3">
      <c r="B55" s="67" t="s">
        <v>20</v>
      </c>
      <c r="C55" s="68">
        <f>POWER(C54,2)</f>
        <v>6889</v>
      </c>
      <c r="D55" s="68">
        <f t="shared" ref="D55:J55" si="15">POWER(D54,2)</f>
        <v>8464</v>
      </c>
      <c r="E55" s="68">
        <f t="shared" si="15"/>
        <v>12544</v>
      </c>
      <c r="F55" s="68">
        <f t="shared" si="15"/>
        <v>17424</v>
      </c>
      <c r="G55" s="68">
        <f t="shared" si="15"/>
        <v>20736</v>
      </c>
      <c r="H55" s="68">
        <f t="shared" si="15"/>
        <v>23716</v>
      </c>
      <c r="I55" s="68">
        <f t="shared" si="15"/>
        <v>26244</v>
      </c>
      <c r="J55" s="71">
        <f t="shared" si="15"/>
        <v>35721</v>
      </c>
      <c r="L55" s="84" t="s">
        <v>35</v>
      </c>
      <c r="M55" s="45">
        <f>$J$69*POWER(M54,2)+$J$71*M54+$J$73</f>
        <v>365.25169912359831</v>
      </c>
      <c r="N55" s="82">
        <f t="shared" ref="N55:T55" si="16">$J$69*POWER(N54,2)+$J$71*N54+$J$73</f>
        <v>373.12584711498795</v>
      </c>
      <c r="O55" s="82">
        <f t="shared" si="16"/>
        <v>388.95783861108947</v>
      </c>
      <c r="P55" s="82">
        <f t="shared" si="16"/>
        <v>402.49174024314829</v>
      </c>
      <c r="Q55" s="82">
        <f t="shared" si="16"/>
        <v>409.50899808764314</v>
      </c>
      <c r="R55" s="82">
        <f t="shared" si="16"/>
        <v>414.72473824544369</v>
      </c>
      <c r="S55" s="82">
        <f t="shared" si="16"/>
        <v>418.48367419615647</v>
      </c>
      <c r="T55" s="83">
        <f t="shared" si="16"/>
        <v>428.4554643779116</v>
      </c>
    </row>
    <row r="56" spans="2:20" x14ac:dyDescent="0.25">
      <c r="B56" s="69" t="s">
        <v>27</v>
      </c>
      <c r="C56" s="70">
        <f>POWER(C54,3)</f>
        <v>571787</v>
      </c>
      <c r="D56" s="70">
        <f t="shared" ref="D56:J56" si="17">POWER(D54,3)</f>
        <v>778688</v>
      </c>
      <c r="E56" s="70">
        <f t="shared" si="17"/>
        <v>1404928</v>
      </c>
      <c r="F56" s="70">
        <f t="shared" si="17"/>
        <v>2299968</v>
      </c>
      <c r="G56" s="70">
        <f t="shared" si="17"/>
        <v>2985984</v>
      </c>
      <c r="H56" s="70">
        <f t="shared" si="17"/>
        <v>3652264</v>
      </c>
      <c r="I56" s="70">
        <f t="shared" si="17"/>
        <v>4251528</v>
      </c>
      <c r="J56" s="72">
        <f t="shared" si="17"/>
        <v>6751269</v>
      </c>
    </row>
    <row r="57" spans="2:20" x14ac:dyDescent="0.25">
      <c r="B57" s="69" t="s">
        <v>28</v>
      </c>
      <c r="C57" s="70">
        <f>POWER(C54,4)</f>
        <v>47458321</v>
      </c>
      <c r="D57" s="70">
        <f t="shared" ref="D57:J57" si="18">POWER(D54,4)</f>
        <v>71639296</v>
      </c>
      <c r="E57" s="70">
        <f t="shared" si="18"/>
        <v>157351936</v>
      </c>
      <c r="F57" s="70">
        <f t="shared" si="18"/>
        <v>303595776</v>
      </c>
      <c r="G57" s="70">
        <f t="shared" si="18"/>
        <v>429981696</v>
      </c>
      <c r="H57" s="70">
        <f t="shared" si="18"/>
        <v>562448656</v>
      </c>
      <c r="I57" s="70">
        <f t="shared" si="18"/>
        <v>688747536</v>
      </c>
      <c r="J57" s="72">
        <f t="shared" si="18"/>
        <v>1275989841</v>
      </c>
    </row>
    <row r="58" spans="2:20" x14ac:dyDescent="0.25">
      <c r="B58" s="69" t="s">
        <v>7</v>
      </c>
      <c r="C58" s="70">
        <f>C54*C53</f>
        <v>30627</v>
      </c>
      <c r="D58" s="70">
        <f t="shared" ref="D58:J58" si="19">D54*D53</f>
        <v>34960</v>
      </c>
      <c r="E58" s="70">
        <f t="shared" si="19"/>
        <v>41440</v>
      </c>
      <c r="F58" s="70">
        <f t="shared" si="19"/>
        <v>52140</v>
      </c>
      <c r="G58" s="70">
        <f t="shared" si="19"/>
        <v>60480</v>
      </c>
      <c r="H58" s="70">
        <f t="shared" si="19"/>
        <v>63448</v>
      </c>
      <c r="I58" s="70">
        <f t="shared" si="19"/>
        <v>70470</v>
      </c>
      <c r="J58" s="72">
        <f t="shared" si="19"/>
        <v>79380</v>
      </c>
    </row>
    <row r="59" spans="2:20" ht="15.75" thickBot="1" x14ac:dyDescent="0.3">
      <c r="B59" s="54" t="s">
        <v>29</v>
      </c>
      <c r="C59" s="12">
        <f>C55*C53</f>
        <v>2542041</v>
      </c>
      <c r="D59" s="12">
        <f t="shared" ref="D59:J59" si="20">D55*D53</f>
        <v>3216320</v>
      </c>
      <c r="E59" s="12">
        <f t="shared" si="20"/>
        <v>4641280</v>
      </c>
      <c r="F59" s="12">
        <f t="shared" si="20"/>
        <v>6882480</v>
      </c>
      <c r="G59" s="12">
        <f t="shared" si="20"/>
        <v>8709120</v>
      </c>
      <c r="H59" s="12">
        <f t="shared" si="20"/>
        <v>9770992</v>
      </c>
      <c r="I59" s="12">
        <f t="shared" si="20"/>
        <v>11416140</v>
      </c>
      <c r="J59" s="15">
        <f t="shared" si="20"/>
        <v>15002820</v>
      </c>
    </row>
    <row r="62" spans="2:20" x14ac:dyDescent="0.25">
      <c r="G62" s="46">
        <f>SUM(C57:J57)</f>
        <v>3537213058</v>
      </c>
      <c r="H62" s="46">
        <f>SUM(C56:J56)</f>
        <v>22696416</v>
      </c>
      <c r="I62" s="46">
        <f>SUM(C55:J55)</f>
        <v>151738</v>
      </c>
      <c r="J62" s="73">
        <f>SUM(C59:J59)</f>
        <v>62181193</v>
      </c>
    </row>
    <row r="63" spans="2:20" x14ac:dyDescent="0.25">
      <c r="G63" s="46"/>
      <c r="H63" s="46"/>
      <c r="I63" s="46"/>
      <c r="J63" s="73"/>
    </row>
    <row r="64" spans="2:20" x14ac:dyDescent="0.25">
      <c r="G64" s="46">
        <f>SUM(C56:J56)</f>
        <v>22696416</v>
      </c>
      <c r="H64" s="46">
        <f>SUM(C55:J55)</f>
        <v>151738</v>
      </c>
      <c r="I64" s="46">
        <f>SUM(C54:J54)</f>
        <v>1068</v>
      </c>
      <c r="J64" s="73">
        <f>SUM(C58:J58)</f>
        <v>432945</v>
      </c>
    </row>
    <row r="65" spans="2:10" x14ac:dyDescent="0.25">
      <c r="G65" s="7"/>
      <c r="H65" s="7"/>
      <c r="I65" s="7"/>
      <c r="J65" s="73"/>
    </row>
    <row r="66" spans="2:10" x14ac:dyDescent="0.25">
      <c r="G66" s="46">
        <f>SUM(C55:J55)</f>
        <v>151738</v>
      </c>
      <c r="H66" s="46">
        <f>SUM(C54:J54)</f>
        <v>1068</v>
      </c>
      <c r="I66" s="46">
        <v>8</v>
      </c>
      <c r="J66" s="73">
        <f>SUM(C53:J53)</f>
        <v>3201</v>
      </c>
    </row>
    <row r="68" spans="2:10" ht="15.75" thickBot="1" x14ac:dyDescent="0.3"/>
    <row r="69" spans="2:10" ht="15.75" thickBot="1" x14ac:dyDescent="0.3">
      <c r="C69" s="46">
        <f>G62</f>
        <v>3537213058</v>
      </c>
      <c r="D69" s="46">
        <f>H62</f>
        <v>22696416</v>
      </c>
      <c r="E69" s="46">
        <f>I62</f>
        <v>151738</v>
      </c>
      <c r="I69" s="76" t="s">
        <v>34</v>
      </c>
      <c r="J69" s="77">
        <f>G74/G70</f>
        <v>-2.8726123300533923E-3</v>
      </c>
    </row>
    <row r="70" spans="2:10" ht="15.75" thickBot="1" x14ac:dyDescent="0.3">
      <c r="B70" s="41" t="s">
        <v>21</v>
      </c>
      <c r="C70" s="46">
        <f>G64</f>
        <v>22696416</v>
      </c>
      <c r="D70" s="46">
        <f>H64</f>
        <v>151738</v>
      </c>
      <c r="E70" s="46">
        <f>I64</f>
        <v>1068</v>
      </c>
      <c r="F70" s="41" t="s">
        <v>30</v>
      </c>
      <c r="G70" s="86">
        <f>MDETERM(C69:E71)</f>
        <v>698174123607.95142</v>
      </c>
    </row>
    <row r="71" spans="2:10" ht="15.75" thickBot="1" x14ac:dyDescent="0.3">
      <c r="C71" s="46">
        <f>G66</f>
        <v>151738</v>
      </c>
      <c r="D71" s="46">
        <f t="shared" ref="D71:E71" si="21">H66</f>
        <v>1068</v>
      </c>
      <c r="E71" s="46">
        <f t="shared" si="21"/>
        <v>8</v>
      </c>
      <c r="I71" s="76" t="s">
        <v>33</v>
      </c>
      <c r="J71" s="77">
        <f>G78/G70</f>
        <v>1.3776124901359692</v>
      </c>
    </row>
    <row r="72" spans="2:10" ht="15.75" thickBot="1" x14ac:dyDescent="0.3"/>
    <row r="73" spans="2:10" ht="15.75" thickBot="1" x14ac:dyDescent="0.3">
      <c r="C73" s="46">
        <f>J62</f>
        <v>62181193</v>
      </c>
      <c r="D73" s="46">
        <f>H62</f>
        <v>22696416</v>
      </c>
      <c r="E73" s="46">
        <f>I62</f>
        <v>151738</v>
      </c>
      <c r="I73" s="76" t="s">
        <v>32</v>
      </c>
      <c r="J73" s="77">
        <f>G82/G70</f>
        <v>270.69928878405068</v>
      </c>
    </row>
    <row r="74" spans="2:10" ht="15.75" thickBot="1" x14ac:dyDescent="0.3">
      <c r="B74" s="41" t="s">
        <v>22</v>
      </c>
      <c r="C74" s="46">
        <f>J64</f>
        <v>432945</v>
      </c>
      <c r="D74" s="46">
        <f>H64</f>
        <v>151738</v>
      </c>
      <c r="E74" s="46">
        <f>I64</f>
        <v>1068</v>
      </c>
      <c r="F74" s="41" t="s">
        <v>30</v>
      </c>
      <c r="G74" s="87">
        <f>MDETERM(C73:E75)</f>
        <v>-2005583596.0004225</v>
      </c>
    </row>
    <row r="75" spans="2:10" x14ac:dyDescent="0.25">
      <c r="C75" s="46">
        <f>J66</f>
        <v>3201</v>
      </c>
      <c r="D75" s="46">
        <f>H66</f>
        <v>1068</v>
      </c>
      <c r="E75" s="46">
        <f>I66</f>
        <v>8</v>
      </c>
    </row>
    <row r="77" spans="2:10" ht="15.75" thickBot="1" x14ac:dyDescent="0.3">
      <c r="C77" s="46">
        <f>G62</f>
        <v>3537213058</v>
      </c>
      <c r="D77" s="46">
        <f>J62</f>
        <v>62181193</v>
      </c>
      <c r="E77" s="46">
        <f>I62</f>
        <v>151738</v>
      </c>
    </row>
    <row r="78" spans="2:10" ht="15.75" thickBot="1" x14ac:dyDescent="0.3">
      <c r="B78" s="41" t="s">
        <v>23</v>
      </c>
      <c r="C78" s="46">
        <f>G64</f>
        <v>22696416</v>
      </c>
      <c r="D78" s="46">
        <f>J64</f>
        <v>432945</v>
      </c>
      <c r="E78" s="46">
        <f>I64</f>
        <v>1068</v>
      </c>
      <c r="F78" s="41" t="s">
        <v>30</v>
      </c>
      <c r="G78" s="87">
        <f>MDETERM(C77:E79)</f>
        <v>961813392972.04785</v>
      </c>
    </row>
    <row r="79" spans="2:10" x14ac:dyDescent="0.25">
      <c r="C79" s="46">
        <f>G66</f>
        <v>151738</v>
      </c>
      <c r="D79" s="46">
        <f>J66</f>
        <v>3201</v>
      </c>
      <c r="E79" s="46">
        <f>I66</f>
        <v>8</v>
      </c>
    </row>
    <row r="81" spans="2:11" ht="15.75" thickBot="1" x14ac:dyDescent="0.3">
      <c r="C81" s="46">
        <f>G62</f>
        <v>3537213058</v>
      </c>
      <c r="D81" s="46">
        <f>H62</f>
        <v>22696416</v>
      </c>
      <c r="E81" s="46">
        <f>J62</f>
        <v>62181193</v>
      </c>
    </row>
    <row r="82" spans="2:11" ht="15.75" thickBot="1" x14ac:dyDescent="0.3">
      <c r="B82" s="41" t="s">
        <v>31</v>
      </c>
      <c r="C82" s="46">
        <f>G64</f>
        <v>22696416</v>
      </c>
      <c r="D82" s="46">
        <f>H64</f>
        <v>151738</v>
      </c>
      <c r="E82" s="46">
        <f>J64</f>
        <v>432945</v>
      </c>
      <c r="F82" s="41" t="s">
        <v>30</v>
      </c>
      <c r="G82" s="87">
        <f>MDETERM(C81:E83)</f>
        <v>188995238708100.34</v>
      </c>
    </row>
    <row r="83" spans="2:11" x14ac:dyDescent="0.25">
      <c r="C83" s="46">
        <f>G66</f>
        <v>151738</v>
      </c>
      <c r="D83" s="46">
        <f>H66</f>
        <v>1068</v>
      </c>
      <c r="E83" s="46">
        <f>J66</f>
        <v>3201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2020-12-11T14:33:37Z</dcterms:modified>
</cp:coreProperties>
</file>