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F3B1A7-2B7D-4FF6-9D9D-61674A3465A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 s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<sst xmlns="http://schemas.openxmlformats.org/spreadsheetml/2006/main" count="55" uniqueCount="36">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</sst>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2" fontId="0" fillId="2" borderId="9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13.5</c:v>
                </c:pt>
                <c:pt idx="4">
                  <c:v>14</c:v>
                </c:pt>
                <c:pt idx="5">
                  <c:v>13</c:v>
                </c:pt>
                <c:pt idx="6">
                  <c:v>16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2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12.535748106060606</c:v>
                </c:pt>
                <c:pt idx="1">
                  <c:v>12.842881944444445</c:v>
                </c:pt>
                <c:pt idx="2">
                  <c:v>13.150015782828284</c:v>
                </c:pt>
                <c:pt idx="3">
                  <c:v>13.76428345959596</c:v>
                </c:pt>
                <c:pt idx="4">
                  <c:v>14.071417297979798</c:v>
                </c:pt>
                <c:pt idx="5">
                  <c:v>14.378551136363637</c:v>
                </c:pt>
                <c:pt idx="6">
                  <c:v>13.76428345959596</c:v>
                </c:pt>
                <c:pt idx="7">
                  <c:v>14.992818813131313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-123.39369218910582</c:v>
                </c:pt>
                <c:pt idx="1">
                  <c:v>-86.838707605344268</c:v>
                </c:pt>
                <c:pt idx="2">
                  <c:v>-50.283723021582695</c:v>
                </c:pt>
                <c:pt idx="3">
                  <c:v>22.826246145940434</c:v>
                </c:pt>
                <c:pt idx="4">
                  <c:v>59.381230729701997</c:v>
                </c:pt>
                <c:pt idx="5">
                  <c:v>95.936215313463563</c:v>
                </c:pt>
                <c:pt idx="6">
                  <c:v>22.826246145940434</c:v>
                </c:pt>
                <c:pt idx="7">
                  <c:v>169.04618448098668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24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17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13.5</c:v>
                </c:pt>
                <c:pt idx="4">
                  <c:v>14</c:v>
                </c:pt>
                <c:pt idx="5">
                  <c:v>13</c:v>
                </c:pt>
                <c:pt idx="6">
                  <c:v>16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12.371212121212121</c:v>
                </c:pt>
                <c:pt idx="1">
                  <c:v>12.722222222222221</c:v>
                </c:pt>
                <c:pt idx="2">
                  <c:v>13.073232323232324</c:v>
                </c:pt>
                <c:pt idx="3">
                  <c:v>13.775252525252524</c:v>
                </c:pt>
                <c:pt idx="4">
                  <c:v>14.126262626262626</c:v>
                </c:pt>
                <c:pt idx="5">
                  <c:v>14.477272727272728</c:v>
                </c:pt>
                <c:pt idx="6">
                  <c:v>13.775252525252524</c:v>
                </c:pt>
                <c:pt idx="7">
                  <c:v>15.179292929292929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1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13.5</c:v>
                </c:pt>
                <c:pt idx="4">
                  <c:v>14</c:v>
                </c:pt>
                <c:pt idx="5">
                  <c:v>13</c:v>
                </c:pt>
                <c:pt idx="6">
                  <c:v>16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22</c:v>
                </c:pt>
                <c:pt idx="4">
                  <c:v>22.5</c:v>
                </c:pt>
                <c:pt idx="5">
                  <c:v>23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11.536384976607081</c:v>
                </c:pt>
                <c:pt idx="1">
                  <c:v>12.530907668323778</c:v>
                </c:pt>
                <c:pt idx="2">
                  <c:v>13.334115806048061</c:v>
                </c:pt>
                <c:pt idx="3">
                  <c:v>14.366588419519559</c:v>
                </c:pt>
                <c:pt idx="4">
                  <c:v>14.595852895266717</c:v>
                </c:pt>
                <c:pt idx="5">
                  <c:v>14.63380281702149</c:v>
                </c:pt>
                <c:pt idx="6">
                  <c:v>14.366588419519559</c:v>
                </c:pt>
                <c:pt idx="7">
                  <c:v>14.135758998553882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1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K8" sqref="K8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99" t="s">
        <v>11</v>
      </c>
      <c r="C2" s="105">
        <v>11</v>
      </c>
      <c r="D2" s="101">
        <v>12</v>
      </c>
      <c r="E2" s="101">
        <v>15</v>
      </c>
      <c r="F2" s="101">
        <v>13.5</v>
      </c>
      <c r="G2" s="101">
        <v>14</v>
      </c>
      <c r="H2" s="101">
        <v>13</v>
      </c>
      <c r="I2" s="101">
        <v>16</v>
      </c>
      <c r="J2" s="102">
        <v>15</v>
      </c>
      <c r="L2" s="2" t="s">
        <v>2</v>
      </c>
      <c r="M2" s="108">
        <f t="shared" ref="M2:Q3" si="0">POWER(C2-$C$6,2)</f>
        <v>118.265625</v>
      </c>
      <c r="N2" s="109">
        <f t="shared" si="0"/>
        <v>97.515625</v>
      </c>
      <c r="O2" s="109">
        <f>POWER(E2-$C$6,2)</f>
        <v>47.265625</v>
      </c>
      <c r="P2" s="109">
        <f t="shared" si="0"/>
        <v>70.140625</v>
      </c>
      <c r="Q2" s="109">
        <f t="shared" si="0"/>
        <v>62.015625</v>
      </c>
      <c r="R2" s="109">
        <f t="shared" ref="R2:T3" si="1">POWER(H2-$C$6,2)</f>
        <v>78.765625</v>
      </c>
      <c r="S2" s="109">
        <f t="shared" si="1"/>
        <v>34.515625</v>
      </c>
      <c r="T2" s="110">
        <f t="shared" si="1"/>
        <v>47.265625</v>
      </c>
    </row>
    <row r="3" spans="2:20" ht="15.75" thickBot="1" x14ac:dyDescent="0.3">
      <c r="B3" s="100" t="s">
        <v>12</v>
      </c>
      <c r="C3" s="106">
        <v>20</v>
      </c>
      <c r="D3" s="103">
        <v>20.5</v>
      </c>
      <c r="E3" s="103">
        <v>21</v>
      </c>
      <c r="F3" s="103">
        <v>22</v>
      </c>
      <c r="G3" s="103">
        <v>22.5</v>
      </c>
      <c r="H3" s="103">
        <v>23</v>
      </c>
      <c r="I3" s="103">
        <v>22</v>
      </c>
      <c r="J3" s="104">
        <v>24</v>
      </c>
      <c r="L3" s="3" t="s">
        <v>3</v>
      </c>
      <c r="M3" s="111">
        <f t="shared" si="0"/>
        <v>3.515625</v>
      </c>
      <c r="N3" s="112">
        <f t="shared" si="0"/>
        <v>1.890625</v>
      </c>
      <c r="O3" s="112">
        <f>POWER(E3-$C$6,2)</f>
        <v>0.765625</v>
      </c>
      <c r="P3" s="112">
        <f t="shared" si="0"/>
        <v>1.5625E-2</v>
      </c>
      <c r="Q3" s="112">
        <f t="shared" si="0"/>
        <v>0.390625</v>
      </c>
      <c r="R3" s="112">
        <f t="shared" si="1"/>
        <v>1.265625</v>
      </c>
      <c r="S3" s="112">
        <f t="shared" si="1"/>
        <v>1.5625E-2</v>
      </c>
      <c r="T3" s="113">
        <f t="shared" si="1"/>
        <v>4.515625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59">
        <f t="shared" ref="M4:Q4" si="2">C2*C3</f>
        <v>220</v>
      </c>
      <c r="N4" s="60">
        <f t="shared" si="2"/>
        <v>246</v>
      </c>
      <c r="O4" s="60">
        <f>E2*E3</f>
        <v>315</v>
      </c>
      <c r="P4" s="60">
        <f t="shared" si="2"/>
        <v>297</v>
      </c>
      <c r="Q4" s="60">
        <f t="shared" si="2"/>
        <v>315</v>
      </c>
      <c r="R4" s="60">
        <f>H2*H3</f>
        <v>299</v>
      </c>
      <c r="S4" s="60">
        <f>I2*I3</f>
        <v>352</v>
      </c>
      <c r="T4" s="61">
        <f>J2*J3</f>
        <v>360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6" t="s">
        <v>1</v>
      </c>
      <c r="C6" s="17">
        <f>SUM(C3:J3)/8</f>
        <v>21.875</v>
      </c>
      <c r="D6" s="18"/>
      <c r="F6" s="19" t="s">
        <v>4</v>
      </c>
      <c r="G6" s="20">
        <f>SUM(M3:T3)/7</f>
        <v>1.7678571428571428</v>
      </c>
      <c r="I6" s="21" t="s">
        <v>10</v>
      </c>
      <c r="J6" s="22">
        <f>SQRT(G6)</f>
        <v>1.3296078906418776</v>
      </c>
      <c r="M6" s="1"/>
      <c r="N6" s="1"/>
      <c r="O6" s="1"/>
      <c r="P6" s="26" t="s">
        <v>13</v>
      </c>
      <c r="Q6" s="27">
        <f>G10*J8/J6</f>
        <v>0.61426767676767668</v>
      </c>
      <c r="R6" s="18"/>
      <c r="S6" s="28" t="s">
        <v>14</v>
      </c>
      <c r="T6" s="27">
        <f>C8-Q6*C6</f>
        <v>0.25039457070707272</v>
      </c>
    </row>
    <row r="7" spans="2:20" ht="15.75" thickBot="1" x14ac:dyDescent="0.3">
      <c r="B7" s="18"/>
      <c r="C7" s="18"/>
      <c r="D7" s="18"/>
      <c r="E7" s="18"/>
      <c r="F7" s="18"/>
      <c r="G7" s="18"/>
      <c r="H7" s="18"/>
      <c r="I7" s="18"/>
      <c r="M7" s="1"/>
      <c r="N7" s="1"/>
      <c r="O7" s="1"/>
      <c r="P7" s="23"/>
      <c r="Q7" s="18"/>
      <c r="R7" s="18"/>
      <c r="S7" s="18"/>
      <c r="T7" s="18"/>
    </row>
    <row r="8" spans="2:20" ht="15.75" thickBot="1" x14ac:dyDescent="0.3">
      <c r="B8" s="16" t="s">
        <v>0</v>
      </c>
      <c r="C8" s="17">
        <f>SUM(C2:J2)/8</f>
        <v>13.6875</v>
      </c>
      <c r="D8" s="23"/>
      <c r="F8" s="19" t="s">
        <v>5</v>
      </c>
      <c r="G8" s="107">
        <f>SUM(M2:T2)/7</f>
        <v>79.392857142857139</v>
      </c>
      <c r="I8" s="21" t="s">
        <v>9</v>
      </c>
      <c r="J8" s="22">
        <f>SQRT(G8)</f>
        <v>8.9102669512679107</v>
      </c>
      <c r="K8" s="1"/>
      <c r="L8" s="1"/>
      <c r="M8" s="1"/>
      <c r="N8" s="1"/>
      <c r="O8" s="1"/>
      <c r="P8" s="26" t="s">
        <v>15</v>
      </c>
      <c r="Q8" s="27">
        <f>G10*J6/J8</f>
        <v>1.3678025191183085E-2</v>
      </c>
      <c r="R8" s="18"/>
      <c r="S8" s="28" t="s">
        <v>16</v>
      </c>
      <c r="T8" s="27">
        <f>C6-Q8*C8</f>
        <v>21.687782030195681</v>
      </c>
    </row>
    <row r="9" spans="2:20" ht="15.75" thickBot="1" x14ac:dyDescent="0.3">
      <c r="B9" s="18"/>
      <c r="C9" s="18"/>
      <c r="D9" s="23"/>
      <c r="E9" s="18"/>
      <c r="F9" s="18"/>
      <c r="G9" s="23"/>
      <c r="H9" s="18"/>
      <c r="I9" s="18"/>
      <c r="J9" s="1"/>
      <c r="M9" s="1"/>
      <c r="N9" s="1"/>
      <c r="O9" s="1"/>
      <c r="P9" s="1"/>
    </row>
    <row r="10" spans="2:20" ht="15.75" thickBot="1" x14ac:dyDescent="0.3">
      <c r="B10" s="96" t="s">
        <v>8</v>
      </c>
      <c r="C10" s="17">
        <f>SUM(M4:T4)/8</f>
        <v>300.5</v>
      </c>
      <c r="D10" s="23"/>
      <c r="E10" s="23"/>
      <c r="F10" s="24" t="s">
        <v>6</v>
      </c>
      <c r="G10" s="25">
        <f>(C10-C6*C8)/(J6*J8)</f>
        <v>9.1662253719607997E-2</v>
      </c>
      <c r="K10" s="1"/>
      <c r="L10" s="117" t="s">
        <v>17</v>
      </c>
      <c r="M10" s="35">
        <f>C3</f>
        <v>20</v>
      </c>
      <c r="N10" s="35">
        <f t="shared" ref="N10:Q10" si="3">D3</f>
        <v>20.5</v>
      </c>
      <c r="O10" s="35">
        <f>E3</f>
        <v>21</v>
      </c>
      <c r="P10" s="35">
        <f t="shared" si="3"/>
        <v>22</v>
      </c>
      <c r="Q10" s="35">
        <f t="shared" si="3"/>
        <v>22.5</v>
      </c>
      <c r="R10" s="35">
        <f>H3</f>
        <v>23</v>
      </c>
      <c r="S10" s="35">
        <f>I3</f>
        <v>22</v>
      </c>
      <c r="T10" s="72">
        <f>J3</f>
        <v>24</v>
      </c>
    </row>
    <row r="11" spans="2:20" x14ac:dyDescent="0.25">
      <c r="D11" s="1"/>
      <c r="G11" s="1"/>
      <c r="J11" s="1"/>
      <c r="L11" s="118" t="s">
        <v>18</v>
      </c>
      <c r="M11" s="29">
        <f>$Q$6*M10+$T$6</f>
        <v>12.535748106060606</v>
      </c>
      <c r="N11" s="30">
        <f t="shared" ref="N11:T11" si="4">$Q$6*N10+$T$6</f>
        <v>12.842881944444445</v>
      </c>
      <c r="O11" s="30">
        <f t="shared" si="4"/>
        <v>13.150015782828284</v>
      </c>
      <c r="P11" s="30">
        <f t="shared" si="4"/>
        <v>13.76428345959596</v>
      </c>
      <c r="Q11" s="30">
        <f t="shared" si="4"/>
        <v>14.071417297979798</v>
      </c>
      <c r="R11" s="30">
        <f t="shared" si="4"/>
        <v>14.378551136363637</v>
      </c>
      <c r="S11" s="30">
        <f t="shared" si="4"/>
        <v>13.76428345959596</v>
      </c>
      <c r="T11" s="31">
        <f t="shared" si="4"/>
        <v>14.992818813131313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19" t="s">
        <v>19</v>
      </c>
      <c r="M12" s="32">
        <f>(M10-$T$8)/$Q$8</f>
        <v>-123.39369218910582</v>
      </c>
      <c r="N12" s="33">
        <f t="shared" ref="N12:T12" si="5">(N10-$T$8)/$Q$8</f>
        <v>-86.838707605344268</v>
      </c>
      <c r="O12" s="33">
        <f t="shared" si="5"/>
        <v>-50.283723021582695</v>
      </c>
      <c r="P12" s="33">
        <f t="shared" si="5"/>
        <v>22.826246145940434</v>
      </c>
      <c r="Q12" s="33">
        <f t="shared" si="5"/>
        <v>59.381230729701997</v>
      </c>
      <c r="R12" s="33">
        <f t="shared" si="5"/>
        <v>95.936215313463563</v>
      </c>
      <c r="S12" s="33">
        <f t="shared" si="5"/>
        <v>22.826246145940434</v>
      </c>
      <c r="T12" s="34">
        <f t="shared" si="5"/>
        <v>169.04618448098668</v>
      </c>
    </row>
    <row r="31" spans="2:11" x14ac:dyDescent="0.25">
      <c r="B31" s="116" t="s">
        <v>25</v>
      </c>
      <c r="C31" s="116"/>
      <c r="D31" s="116"/>
      <c r="K31" s="6"/>
    </row>
    <row r="32" spans="2:11" ht="15.75" thickBot="1" x14ac:dyDescent="0.3">
      <c r="B32" s="36"/>
      <c r="C32" s="36"/>
      <c r="D32" s="36"/>
      <c r="E32" s="36"/>
      <c r="F32" s="36"/>
      <c r="G32" s="36"/>
      <c r="H32" s="36"/>
      <c r="I32" s="36"/>
      <c r="J32" s="36"/>
      <c r="K32" s="55"/>
    </row>
    <row r="33" spans="2:11" x14ac:dyDescent="0.25">
      <c r="B33" s="44" t="s">
        <v>11</v>
      </c>
      <c r="C33" s="41">
        <f t="shared" ref="C33:G34" si="6">C2</f>
        <v>11</v>
      </c>
      <c r="D33" s="41">
        <f t="shared" si="6"/>
        <v>12</v>
      </c>
      <c r="E33" s="41">
        <f>E2</f>
        <v>15</v>
      </c>
      <c r="F33" s="41">
        <f t="shared" si="6"/>
        <v>13.5</v>
      </c>
      <c r="G33" s="41">
        <f t="shared" si="6"/>
        <v>14</v>
      </c>
      <c r="H33" s="41">
        <f t="shared" ref="H33:J34" si="7">H2</f>
        <v>13</v>
      </c>
      <c r="I33" s="41">
        <f t="shared" si="7"/>
        <v>16</v>
      </c>
      <c r="J33" s="62">
        <f t="shared" si="7"/>
        <v>15</v>
      </c>
      <c r="K33" s="56"/>
    </row>
    <row r="34" spans="2:11" ht="15.75" thickBot="1" x14ac:dyDescent="0.3">
      <c r="B34" s="45" t="s">
        <v>12</v>
      </c>
      <c r="C34" s="42">
        <f t="shared" si="6"/>
        <v>20</v>
      </c>
      <c r="D34" s="42">
        <f t="shared" si="6"/>
        <v>20.5</v>
      </c>
      <c r="E34" s="42">
        <f>E3</f>
        <v>21</v>
      </c>
      <c r="F34" s="42">
        <f t="shared" si="6"/>
        <v>22</v>
      </c>
      <c r="G34" s="42">
        <f t="shared" si="6"/>
        <v>22.5</v>
      </c>
      <c r="H34" s="42">
        <f t="shared" si="7"/>
        <v>23</v>
      </c>
      <c r="I34" s="42">
        <f t="shared" si="7"/>
        <v>22</v>
      </c>
      <c r="J34" s="63">
        <f t="shared" si="7"/>
        <v>24</v>
      </c>
      <c r="K34" s="56"/>
    </row>
    <row r="35" spans="2:11" x14ac:dyDescent="0.25">
      <c r="B35" s="46" t="s">
        <v>20</v>
      </c>
      <c r="C35" s="41">
        <f>POWER(C34,2)</f>
        <v>400</v>
      </c>
      <c r="D35" s="37">
        <f t="shared" ref="D35:J35" si="8">POWER(D34,2)</f>
        <v>420.25</v>
      </c>
      <c r="E35" s="37">
        <f t="shared" si="8"/>
        <v>441</v>
      </c>
      <c r="F35" s="37">
        <f t="shared" si="8"/>
        <v>484</v>
      </c>
      <c r="G35" s="37">
        <f t="shared" si="8"/>
        <v>506.25</v>
      </c>
      <c r="H35" s="37">
        <f t="shared" si="8"/>
        <v>529</v>
      </c>
      <c r="I35" s="37">
        <f t="shared" si="8"/>
        <v>484</v>
      </c>
      <c r="J35" s="40">
        <f t="shared" si="8"/>
        <v>576</v>
      </c>
      <c r="K35" s="56"/>
    </row>
    <row r="36" spans="2:11" ht="15.75" thickBot="1" x14ac:dyDescent="0.3">
      <c r="B36" s="47" t="s">
        <v>7</v>
      </c>
      <c r="C36" s="43">
        <f>C33*C34</f>
        <v>220</v>
      </c>
      <c r="D36" s="38">
        <f t="shared" ref="D36:J36" si="9">D33*D34</f>
        <v>246</v>
      </c>
      <c r="E36" s="38">
        <f t="shared" si="9"/>
        <v>315</v>
      </c>
      <c r="F36" s="38">
        <f t="shared" si="9"/>
        <v>297</v>
      </c>
      <c r="G36" s="38">
        <f t="shared" si="9"/>
        <v>315</v>
      </c>
      <c r="H36" s="38">
        <f t="shared" si="9"/>
        <v>299</v>
      </c>
      <c r="I36" s="38">
        <f t="shared" si="9"/>
        <v>352</v>
      </c>
      <c r="J36" s="39">
        <f t="shared" si="9"/>
        <v>360</v>
      </c>
      <c r="K36" s="56"/>
    </row>
    <row r="37" spans="2:11" ht="15.75" thickBot="1" x14ac:dyDescent="0.3"/>
    <row r="38" spans="2:11" ht="15.75" thickBot="1" x14ac:dyDescent="0.3">
      <c r="E38" s="85">
        <f>SUM(C34:J34)</f>
        <v>175</v>
      </c>
      <c r="F38" s="85">
        <v>8</v>
      </c>
      <c r="G38" s="86">
        <f>SUM(C33:J33)</f>
        <v>109.5</v>
      </c>
      <c r="I38" s="50" t="s">
        <v>21</v>
      </c>
      <c r="J38" s="51">
        <f>E38*F40-F38*E40</f>
        <v>-99</v>
      </c>
    </row>
    <row r="39" spans="2:11" ht="15.75" thickBot="1" x14ac:dyDescent="0.3">
      <c r="E39" s="85"/>
      <c r="F39" s="85"/>
      <c r="G39" s="86"/>
      <c r="K39" s="48"/>
    </row>
    <row r="40" spans="2:11" ht="15.75" thickBot="1" x14ac:dyDescent="0.3">
      <c r="E40" s="85">
        <f>SUM(C35:J35)</f>
        <v>3840.5</v>
      </c>
      <c r="F40" s="85">
        <f>SUM(C34:J34)</f>
        <v>175</v>
      </c>
      <c r="G40" s="86">
        <f>SUM(C36:J36)</f>
        <v>2404</v>
      </c>
      <c r="I40" s="50" t="s">
        <v>22</v>
      </c>
      <c r="J40" s="51">
        <f>G38*F40-F38*G40</f>
        <v>-69.5</v>
      </c>
    </row>
    <row r="41" spans="2:11" ht="15.75" thickBot="1" x14ac:dyDescent="0.3">
      <c r="I41" s="50" t="s">
        <v>23</v>
      </c>
      <c r="J41" s="51">
        <f>E38*G40-G38*E40</f>
        <v>165.25</v>
      </c>
      <c r="K41" s="48"/>
    </row>
    <row r="42" spans="2:11" ht="15.75" thickBot="1" x14ac:dyDescent="0.3"/>
    <row r="43" spans="2:11" ht="15.75" thickBot="1" x14ac:dyDescent="0.3">
      <c r="F43" s="57" t="s">
        <v>13</v>
      </c>
      <c r="G43" s="58">
        <f>J40/J38</f>
        <v>0.70202020202020199</v>
      </c>
      <c r="H43" s="18"/>
      <c r="I43" s="57" t="s">
        <v>14</v>
      </c>
      <c r="J43" s="58">
        <f>J41/J38</f>
        <v>-1.6691919191919191</v>
      </c>
    </row>
    <row r="45" spans="2:11" ht="15.75" thickBot="1" x14ac:dyDescent="0.3"/>
    <row r="46" spans="2:11" x14ac:dyDescent="0.25">
      <c r="B46" s="44" t="s">
        <v>11</v>
      </c>
      <c r="C46" s="8">
        <f>C2</f>
        <v>11</v>
      </c>
      <c r="D46" s="5">
        <f t="shared" ref="D46:G46" si="10">D2</f>
        <v>12</v>
      </c>
      <c r="E46" s="5">
        <f>E2</f>
        <v>15</v>
      </c>
      <c r="F46" s="5">
        <f t="shared" si="10"/>
        <v>13.5</v>
      </c>
      <c r="G46" s="5">
        <f t="shared" si="10"/>
        <v>14</v>
      </c>
      <c r="H46" s="5">
        <f t="shared" ref="H46:J47" si="11">H2</f>
        <v>13</v>
      </c>
      <c r="I46" s="5">
        <f t="shared" si="11"/>
        <v>16</v>
      </c>
      <c r="J46" s="64">
        <f t="shared" si="11"/>
        <v>15</v>
      </c>
    </row>
    <row r="47" spans="2:11" ht="15.75" thickBot="1" x14ac:dyDescent="0.3">
      <c r="B47" s="45" t="s">
        <v>12</v>
      </c>
      <c r="C47" s="66">
        <f>C3</f>
        <v>20</v>
      </c>
      <c r="D47" s="67">
        <f t="shared" ref="D47:G47" si="12">D3</f>
        <v>20.5</v>
      </c>
      <c r="E47" s="67">
        <f>E3</f>
        <v>21</v>
      </c>
      <c r="F47" s="67">
        <f t="shared" si="12"/>
        <v>22</v>
      </c>
      <c r="G47" s="67">
        <f t="shared" si="12"/>
        <v>22.5</v>
      </c>
      <c r="H47" s="67">
        <f t="shared" si="11"/>
        <v>23</v>
      </c>
      <c r="I47" s="67">
        <f t="shared" si="11"/>
        <v>22</v>
      </c>
      <c r="J47" s="68">
        <f t="shared" si="11"/>
        <v>24</v>
      </c>
    </row>
    <row r="48" spans="2:11" ht="15.75" thickBot="1" x14ac:dyDescent="0.3">
      <c r="B48" s="52" t="s">
        <v>24</v>
      </c>
      <c r="C48" s="69">
        <f t="shared" ref="C48:J48" si="13">$G$43*C47+$J$43</f>
        <v>12.371212121212121</v>
      </c>
      <c r="D48" s="70">
        <f t="shared" si="13"/>
        <v>12.722222222222221</v>
      </c>
      <c r="E48" s="70">
        <f t="shared" si="13"/>
        <v>13.073232323232324</v>
      </c>
      <c r="F48" s="70">
        <f t="shared" si="13"/>
        <v>13.775252525252524</v>
      </c>
      <c r="G48" s="70">
        <f t="shared" si="13"/>
        <v>14.126262626262626</v>
      </c>
      <c r="H48" s="70">
        <f t="shared" si="13"/>
        <v>14.477272727272728</v>
      </c>
      <c r="I48" s="70">
        <f t="shared" si="13"/>
        <v>13.775252525252524</v>
      </c>
      <c r="J48" s="71">
        <f t="shared" si="13"/>
        <v>15.179292929292929</v>
      </c>
    </row>
    <row r="51" spans="2:20" x14ac:dyDescent="0.25">
      <c r="B51" s="114" t="s">
        <v>26</v>
      </c>
      <c r="C51" s="115"/>
      <c r="D51" s="115"/>
    </row>
    <row r="52" spans="2:20" ht="15.75" thickBot="1" x14ac:dyDescent="0.3"/>
    <row r="53" spans="2:20" x14ac:dyDescent="0.25">
      <c r="B53" s="73" t="s">
        <v>11</v>
      </c>
      <c r="C53" s="75">
        <f>C2</f>
        <v>11</v>
      </c>
      <c r="D53" s="76">
        <f t="shared" ref="D53:G53" si="14">D2</f>
        <v>12</v>
      </c>
      <c r="E53" s="76">
        <f>E2</f>
        <v>15</v>
      </c>
      <c r="F53" s="76">
        <f t="shared" si="14"/>
        <v>13.5</v>
      </c>
      <c r="G53" s="76">
        <f t="shared" si="14"/>
        <v>14</v>
      </c>
      <c r="H53" s="76">
        <f t="shared" ref="H53:J54" si="15">H2</f>
        <v>13</v>
      </c>
      <c r="I53" s="76">
        <f t="shared" si="15"/>
        <v>16</v>
      </c>
      <c r="J53" s="77">
        <f t="shared" si="15"/>
        <v>15</v>
      </c>
      <c r="L53" s="44" t="s">
        <v>11</v>
      </c>
      <c r="M53" s="90">
        <f t="shared" ref="M53:Q54" si="16">C2</f>
        <v>11</v>
      </c>
      <c r="N53" s="91">
        <f t="shared" si="16"/>
        <v>12</v>
      </c>
      <c r="O53" s="91">
        <f>E2</f>
        <v>15</v>
      </c>
      <c r="P53" s="91">
        <f t="shared" si="16"/>
        <v>13.5</v>
      </c>
      <c r="Q53" s="91">
        <f t="shared" si="16"/>
        <v>14</v>
      </c>
      <c r="R53" s="91">
        <f t="shared" ref="R53:T54" si="17">H2</f>
        <v>13</v>
      </c>
      <c r="S53" s="91">
        <f t="shared" si="17"/>
        <v>16</v>
      </c>
      <c r="T53" s="92">
        <f t="shared" si="17"/>
        <v>15</v>
      </c>
    </row>
    <row r="54" spans="2:20" ht="15.75" thickBot="1" x14ac:dyDescent="0.3">
      <c r="B54" s="74" t="s">
        <v>12</v>
      </c>
      <c r="C54" s="12">
        <f>C3</f>
        <v>20</v>
      </c>
      <c r="D54" s="13">
        <f t="shared" ref="D54:G54" si="18">D3</f>
        <v>20.5</v>
      </c>
      <c r="E54" s="13">
        <f>E3</f>
        <v>21</v>
      </c>
      <c r="F54" s="13">
        <f t="shared" si="18"/>
        <v>22</v>
      </c>
      <c r="G54" s="13">
        <f t="shared" si="18"/>
        <v>22.5</v>
      </c>
      <c r="H54" s="13">
        <f t="shared" si="15"/>
        <v>23</v>
      </c>
      <c r="I54" s="13">
        <f t="shared" si="15"/>
        <v>22</v>
      </c>
      <c r="J54" s="14">
        <f t="shared" si="15"/>
        <v>24</v>
      </c>
      <c r="L54" s="89" t="s">
        <v>12</v>
      </c>
      <c r="M54" s="9">
        <f t="shared" si="16"/>
        <v>20</v>
      </c>
      <c r="N54" s="10">
        <f t="shared" si="16"/>
        <v>20.5</v>
      </c>
      <c r="O54" s="10">
        <f>E3</f>
        <v>21</v>
      </c>
      <c r="P54" s="10">
        <f t="shared" si="16"/>
        <v>22</v>
      </c>
      <c r="Q54" s="10">
        <f t="shared" si="16"/>
        <v>22.5</v>
      </c>
      <c r="R54" s="10">
        <f t="shared" si="17"/>
        <v>23</v>
      </c>
      <c r="S54" s="10">
        <f t="shared" si="17"/>
        <v>22</v>
      </c>
      <c r="T54" s="11">
        <f t="shared" si="17"/>
        <v>24</v>
      </c>
    </row>
    <row r="55" spans="2:20" ht="15.75" thickBot="1" x14ac:dyDescent="0.3">
      <c r="B55" s="78" t="s">
        <v>20</v>
      </c>
      <c r="C55" s="79">
        <f>POWER(C54,2)</f>
        <v>400</v>
      </c>
      <c r="D55" s="79">
        <f t="shared" ref="D55:J55" si="19">POWER(D54,2)</f>
        <v>420.25</v>
      </c>
      <c r="E55" s="79">
        <f t="shared" si="19"/>
        <v>441</v>
      </c>
      <c r="F55" s="79">
        <f t="shared" si="19"/>
        <v>484</v>
      </c>
      <c r="G55" s="79">
        <f t="shared" si="19"/>
        <v>506.25</v>
      </c>
      <c r="H55" s="79">
        <f t="shared" si="19"/>
        <v>529</v>
      </c>
      <c r="I55" s="79">
        <f t="shared" si="19"/>
        <v>484</v>
      </c>
      <c r="J55" s="82">
        <f t="shared" si="19"/>
        <v>576</v>
      </c>
      <c r="L55" s="95" t="s">
        <v>35</v>
      </c>
      <c r="M55" s="53">
        <f>$J$69*POWER(M54,2)+$J$71*M54+$J$73</f>
        <v>11.536384976607081</v>
      </c>
      <c r="N55" s="93">
        <f t="shared" ref="N55:T55" si="20">$J$69*POWER(N54,2)+$J$71*N54+$J$73</f>
        <v>12.530907668323778</v>
      </c>
      <c r="O55" s="93">
        <f t="shared" si="20"/>
        <v>13.334115806048061</v>
      </c>
      <c r="P55" s="93">
        <f t="shared" si="20"/>
        <v>14.366588419519559</v>
      </c>
      <c r="Q55" s="93">
        <f t="shared" si="20"/>
        <v>14.595852895266717</v>
      </c>
      <c r="R55" s="93">
        <f t="shared" si="20"/>
        <v>14.63380281702149</v>
      </c>
      <c r="S55" s="93">
        <f t="shared" si="20"/>
        <v>14.366588419519559</v>
      </c>
      <c r="T55" s="94">
        <f t="shared" si="20"/>
        <v>14.135758998553882</v>
      </c>
    </row>
    <row r="56" spans="2:20" x14ac:dyDescent="0.25">
      <c r="B56" s="80" t="s">
        <v>27</v>
      </c>
      <c r="C56" s="81">
        <f>POWER(C54,3)</f>
        <v>8000</v>
      </c>
      <c r="D56" s="81">
        <f t="shared" ref="D56:J56" si="21">POWER(D54,3)</f>
        <v>8615.125</v>
      </c>
      <c r="E56" s="81">
        <f t="shared" si="21"/>
        <v>9261</v>
      </c>
      <c r="F56" s="81">
        <f t="shared" si="21"/>
        <v>10648</v>
      </c>
      <c r="G56" s="81">
        <f t="shared" si="21"/>
        <v>11390.625</v>
      </c>
      <c r="H56" s="81">
        <f t="shared" si="21"/>
        <v>12167</v>
      </c>
      <c r="I56" s="81">
        <f t="shared" si="21"/>
        <v>10648</v>
      </c>
      <c r="J56" s="83">
        <f t="shared" si="21"/>
        <v>13824</v>
      </c>
    </row>
    <row r="57" spans="2:20" x14ac:dyDescent="0.25">
      <c r="B57" s="80" t="s">
        <v>28</v>
      </c>
      <c r="C57" s="81">
        <f>POWER(C54,4)</f>
        <v>160000</v>
      </c>
      <c r="D57" s="81">
        <f t="shared" ref="D57:J57" si="22">POWER(D54,4)</f>
        <v>176610.0625</v>
      </c>
      <c r="E57" s="81">
        <f t="shared" si="22"/>
        <v>194481</v>
      </c>
      <c r="F57" s="81">
        <f t="shared" si="22"/>
        <v>234256</v>
      </c>
      <c r="G57" s="81">
        <f t="shared" si="22"/>
        <v>256289.0625</v>
      </c>
      <c r="H57" s="81">
        <f t="shared" si="22"/>
        <v>279841</v>
      </c>
      <c r="I57" s="81">
        <f t="shared" si="22"/>
        <v>234256</v>
      </c>
      <c r="J57" s="83">
        <f t="shared" si="22"/>
        <v>331776</v>
      </c>
    </row>
    <row r="58" spans="2:20" x14ac:dyDescent="0.25">
      <c r="B58" s="80" t="s">
        <v>7</v>
      </c>
      <c r="C58" s="81">
        <f>C54*C53</f>
        <v>220</v>
      </c>
      <c r="D58" s="81">
        <f t="shared" ref="D58:J58" si="23">D54*D53</f>
        <v>246</v>
      </c>
      <c r="E58" s="81">
        <f t="shared" si="23"/>
        <v>315</v>
      </c>
      <c r="F58" s="81">
        <f t="shared" si="23"/>
        <v>297</v>
      </c>
      <c r="G58" s="81">
        <f t="shared" si="23"/>
        <v>315</v>
      </c>
      <c r="H58" s="81">
        <f t="shared" si="23"/>
        <v>299</v>
      </c>
      <c r="I58" s="81">
        <f t="shared" si="23"/>
        <v>352</v>
      </c>
      <c r="J58" s="83">
        <f t="shared" si="23"/>
        <v>360</v>
      </c>
    </row>
    <row r="59" spans="2:20" ht="15.75" thickBot="1" x14ac:dyDescent="0.3">
      <c r="B59" s="65" t="s">
        <v>29</v>
      </c>
      <c r="C59" s="12">
        <f>C55*C53</f>
        <v>4400</v>
      </c>
      <c r="D59" s="12">
        <f t="shared" ref="D59:J59" si="24">D55*D53</f>
        <v>5043</v>
      </c>
      <c r="E59" s="12">
        <f t="shared" si="24"/>
        <v>6615</v>
      </c>
      <c r="F59" s="12">
        <f t="shared" si="24"/>
        <v>6534</v>
      </c>
      <c r="G59" s="12">
        <f t="shared" si="24"/>
        <v>7087.5</v>
      </c>
      <c r="H59" s="12">
        <f t="shared" si="24"/>
        <v>6877</v>
      </c>
      <c r="I59" s="12">
        <f t="shared" si="24"/>
        <v>7744</v>
      </c>
      <c r="J59" s="15">
        <f t="shared" si="24"/>
        <v>8640</v>
      </c>
    </row>
    <row r="62" spans="2:20" x14ac:dyDescent="0.25">
      <c r="G62" s="54">
        <f>SUM(C57:J57)</f>
        <v>1867509.125</v>
      </c>
      <c r="H62" s="54">
        <f>SUM(C56:J56)</f>
        <v>84553.75</v>
      </c>
      <c r="I62" s="54">
        <f>SUM(C55:J55)</f>
        <v>3840.5</v>
      </c>
      <c r="J62" s="84">
        <f>SUM(C59:J59)</f>
        <v>52940.5</v>
      </c>
    </row>
    <row r="63" spans="2:20" x14ac:dyDescent="0.25">
      <c r="G63" s="54"/>
      <c r="H63" s="54"/>
      <c r="I63" s="54"/>
      <c r="J63" s="84"/>
    </row>
    <row r="64" spans="2:20" x14ac:dyDescent="0.25">
      <c r="G64" s="54">
        <f>SUM(C56:J56)</f>
        <v>84553.75</v>
      </c>
      <c r="H64" s="54">
        <f>SUM(C55:J55)</f>
        <v>3840.5</v>
      </c>
      <c r="I64" s="54">
        <f>SUM(C54:J54)</f>
        <v>175</v>
      </c>
      <c r="J64" s="84">
        <f>SUM(C58:J58)</f>
        <v>2404</v>
      </c>
    </row>
    <row r="65" spans="2:10" x14ac:dyDescent="0.25">
      <c r="G65" s="7"/>
      <c r="H65" s="7"/>
      <c r="I65" s="7"/>
      <c r="J65" s="84"/>
    </row>
    <row r="66" spans="2:10" x14ac:dyDescent="0.25">
      <c r="G66" s="54">
        <f>SUM(C55:J55)</f>
        <v>3840.5</v>
      </c>
      <c r="H66" s="54">
        <f>SUM(C54:J54)</f>
        <v>175</v>
      </c>
      <c r="I66" s="54">
        <v>8</v>
      </c>
      <c r="J66" s="84">
        <f>SUM(C53:J53)</f>
        <v>109.5</v>
      </c>
    </row>
    <row r="68" spans="2:10" ht="15.75" thickBot="1" x14ac:dyDescent="0.3"/>
    <row r="69" spans="2:10" ht="15.75" thickBot="1" x14ac:dyDescent="0.3">
      <c r="C69" s="54">
        <f>G62</f>
        <v>1867509.125</v>
      </c>
      <c r="D69" s="54">
        <f>H62</f>
        <v>84553.75</v>
      </c>
      <c r="E69" s="54">
        <f>I62</f>
        <v>3840.5</v>
      </c>
      <c r="I69" s="87" t="s">
        <v>34</v>
      </c>
      <c r="J69" s="88">
        <f>G74/G70</f>
        <v>-0.38262910798475996</v>
      </c>
    </row>
    <row r="70" spans="2:10" ht="15.75" thickBot="1" x14ac:dyDescent="0.3">
      <c r="B70" s="49" t="s">
        <v>21</v>
      </c>
      <c r="C70" s="54">
        <f>G64</f>
        <v>84553.75</v>
      </c>
      <c r="D70" s="54">
        <f>H64</f>
        <v>3840.5</v>
      </c>
      <c r="E70" s="54">
        <f>I64</f>
        <v>175</v>
      </c>
      <c r="F70" s="49" t="s">
        <v>30</v>
      </c>
      <c r="G70" s="97">
        <f>MDETERM(C69:E71)</f>
        <v>1916.9999999812869</v>
      </c>
    </row>
    <row r="71" spans="2:10" ht="15.75" thickBot="1" x14ac:dyDescent="0.3">
      <c r="C71" s="54">
        <f>G66</f>
        <v>3840.5</v>
      </c>
      <c r="D71" s="54">
        <f t="shared" ref="D71:E71" si="25">H66</f>
        <v>175</v>
      </c>
      <c r="E71" s="54">
        <f t="shared" si="25"/>
        <v>8</v>
      </c>
      <c r="I71" s="87" t="s">
        <v>33</v>
      </c>
      <c r="J71" s="88">
        <f>G78/G70</f>
        <v>17.485524256816145</v>
      </c>
    </row>
    <row r="72" spans="2:10" ht="15.75" thickBot="1" x14ac:dyDescent="0.3"/>
    <row r="73" spans="2:10" ht="15.75" thickBot="1" x14ac:dyDescent="0.3">
      <c r="C73" s="54">
        <f>J62</f>
        <v>52940.5</v>
      </c>
      <c r="D73" s="54">
        <f>H62</f>
        <v>84553.75</v>
      </c>
      <c r="E73" s="54">
        <f>I62</f>
        <v>3840.5</v>
      </c>
      <c r="I73" s="87" t="s">
        <v>32</v>
      </c>
      <c r="J73" s="88">
        <f>G82/G70</f>
        <v>-185.12245696581184</v>
      </c>
    </row>
    <row r="74" spans="2:10" ht="15.75" thickBot="1" x14ac:dyDescent="0.3">
      <c r="B74" s="49" t="s">
        <v>22</v>
      </c>
      <c r="C74" s="54">
        <f>J64</f>
        <v>2404</v>
      </c>
      <c r="D74" s="54">
        <f>H64</f>
        <v>3840.5</v>
      </c>
      <c r="E74" s="54">
        <f>I64</f>
        <v>175</v>
      </c>
      <c r="F74" s="49" t="s">
        <v>30</v>
      </c>
      <c r="G74" s="98">
        <f>MDETERM(C73:E75)</f>
        <v>-733.49999999962472</v>
      </c>
    </row>
    <row r="75" spans="2:10" x14ac:dyDescent="0.25">
      <c r="C75" s="54">
        <f>J66</f>
        <v>109.5</v>
      </c>
      <c r="D75" s="54">
        <f>H66</f>
        <v>175</v>
      </c>
      <c r="E75" s="54">
        <f>I66</f>
        <v>8</v>
      </c>
    </row>
    <row r="77" spans="2:10" ht="15.75" thickBot="1" x14ac:dyDescent="0.3">
      <c r="C77" s="54">
        <f>G62</f>
        <v>1867509.125</v>
      </c>
      <c r="D77" s="54">
        <f>J62</f>
        <v>52940.5</v>
      </c>
      <c r="E77" s="54">
        <f>I62</f>
        <v>3840.5</v>
      </c>
    </row>
    <row r="78" spans="2:10" ht="15.75" thickBot="1" x14ac:dyDescent="0.3">
      <c r="B78" s="49" t="s">
        <v>23</v>
      </c>
      <c r="C78" s="54">
        <f>G64</f>
        <v>84553.75</v>
      </c>
      <c r="D78" s="54">
        <f>J64</f>
        <v>2404</v>
      </c>
      <c r="E78" s="54">
        <f>I64</f>
        <v>175</v>
      </c>
      <c r="F78" s="49" t="s">
        <v>30</v>
      </c>
      <c r="G78" s="98">
        <f>MDETERM(C77:E79)</f>
        <v>33519.749999989341</v>
      </c>
    </row>
    <row r="79" spans="2:10" x14ac:dyDescent="0.25">
      <c r="C79" s="54">
        <f>G66</f>
        <v>3840.5</v>
      </c>
      <c r="D79" s="54">
        <f>J66</f>
        <v>109.5</v>
      </c>
      <c r="E79" s="54">
        <f>I66</f>
        <v>8</v>
      </c>
    </row>
    <row r="81" spans="2:11" ht="15.75" thickBot="1" x14ac:dyDescent="0.3">
      <c r="C81" s="54">
        <f>G62</f>
        <v>1867509.125</v>
      </c>
      <c r="D81" s="54">
        <f>H62</f>
        <v>84553.75</v>
      </c>
      <c r="E81" s="54">
        <f>J62</f>
        <v>52940.5</v>
      </c>
    </row>
    <row r="82" spans="2:11" ht="15.75" thickBot="1" x14ac:dyDescent="0.3">
      <c r="B82" s="49" t="s">
        <v>31</v>
      </c>
      <c r="C82" s="54">
        <f>G64</f>
        <v>84553.75</v>
      </c>
      <c r="D82" s="54">
        <f>H64</f>
        <v>3840.5</v>
      </c>
      <c r="E82" s="54">
        <f>J64</f>
        <v>2404</v>
      </c>
      <c r="F82" s="49" t="s">
        <v>30</v>
      </c>
      <c r="G82" s="98">
        <f>MDETERM(C81:E83)</f>
        <v>-354879.74999999709</v>
      </c>
    </row>
    <row r="83" spans="2:11" x14ac:dyDescent="0.25">
      <c r="C83" s="54">
        <f>G66</f>
        <v>3840.5</v>
      </c>
      <c r="D83" s="54">
        <f>H66</f>
        <v>175</v>
      </c>
      <c r="E83" s="54">
        <f>J66</f>
        <v>109.5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2020-12-23T12:11:34Z</dcterms:modified>
</cp:coreProperties>
</file>