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"/>
    </mc:Choice>
  </mc:AlternateContent>
  <xr:revisionPtr revIDLastSave="0" documentId="13_ncr:1_{3D20CC61-7CD2-F343-9777-5A6CD0027F9F}" xr6:coauthVersionLast="47" xr6:coauthVersionMax="47" xr10:uidLastSave="{00000000-0000-0000-0000-000000000000}"/>
  <bookViews>
    <workbookView xWindow="0" yWindow="760" windowWidth="34560" windowHeight="19820" activeTab="2" xr2:uid="{DC2B379E-A936-2146-8C4F-53C43AECE05C}"/>
  </bookViews>
  <sheets>
    <sheet name="Summary of completion" sheetId="3" r:id="rId1"/>
    <sheet name="Source lists" sheetId="1" r:id="rId2"/>
    <sheet name="Issues 3-1-24" sheetId="2" r:id="rId3"/>
  </sheets>
  <definedNames>
    <definedName name="_xlnm._FilterDatabase" localSheetId="2" hidden="1">'Issues 3-1-24'!$A$1:$M$1</definedName>
  </definedName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J7" i="2"/>
  <c r="K7" i="2"/>
  <c r="I10" i="2"/>
  <c r="J10" i="2"/>
  <c r="K10" i="2"/>
  <c r="A21" i="2"/>
  <c r="K6" i="2"/>
  <c r="J6" i="2"/>
  <c r="I6" i="2"/>
  <c r="I112" i="2"/>
  <c r="J112" i="2"/>
  <c r="K112" i="2"/>
  <c r="I109" i="2"/>
  <c r="J109" i="2"/>
  <c r="K109" i="2"/>
  <c r="J3" i="2"/>
  <c r="J4" i="2"/>
  <c r="J5" i="2"/>
  <c r="J8" i="2"/>
  <c r="J9" i="2"/>
  <c r="J11" i="2"/>
  <c r="J12" i="2"/>
  <c r="J13" i="2"/>
  <c r="J14" i="2"/>
  <c r="J15" i="2"/>
  <c r="J16" i="2"/>
  <c r="J17" i="2"/>
  <c r="J18" i="2"/>
  <c r="J21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10" i="2"/>
  <c r="J111" i="2"/>
  <c r="J113" i="2"/>
  <c r="J114" i="2"/>
  <c r="J115" i="2"/>
  <c r="J2" i="2"/>
  <c r="I3" i="2"/>
  <c r="I4" i="2"/>
  <c r="I5" i="2"/>
  <c r="I8" i="2"/>
  <c r="I9" i="2"/>
  <c r="I11" i="2"/>
  <c r="I12" i="2"/>
  <c r="I13" i="2"/>
  <c r="I14" i="2"/>
  <c r="I15" i="2"/>
  <c r="I16" i="2"/>
  <c r="I17" i="2"/>
  <c r="I18" i="2"/>
  <c r="I21" i="2"/>
  <c r="I19" i="2"/>
  <c r="I20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10" i="2"/>
  <c r="I111" i="2"/>
  <c r="I113" i="2"/>
  <c r="I114" i="2"/>
  <c r="I115" i="2"/>
  <c r="I2" i="2"/>
  <c r="K43" i="2"/>
  <c r="K42" i="2"/>
  <c r="K41" i="2"/>
  <c r="K50" i="2"/>
  <c r="K94" i="2"/>
  <c r="K93" i="2"/>
  <c r="K76" i="2"/>
  <c r="K77" i="2"/>
  <c r="K75" i="2"/>
  <c r="K74" i="2"/>
  <c r="K99" i="2"/>
  <c r="K72" i="2"/>
  <c r="K73" i="2"/>
  <c r="K66" i="2"/>
  <c r="K67" i="2"/>
  <c r="K68" i="2"/>
  <c r="K69" i="2"/>
  <c r="K70" i="2"/>
  <c r="K71" i="2"/>
  <c r="K5" i="2"/>
  <c r="K40" i="2"/>
  <c r="K57" i="2"/>
  <c r="K56" i="2"/>
  <c r="K18" i="2"/>
  <c r="K21" i="2"/>
  <c r="K19" i="2"/>
  <c r="K20" i="2"/>
  <c r="K3" i="2"/>
  <c r="K23" i="2"/>
  <c r="K44" i="2"/>
  <c r="K24" i="2"/>
  <c r="K25" i="2"/>
  <c r="K26" i="2"/>
  <c r="K27" i="2"/>
  <c r="K28" i="2"/>
  <c r="K29" i="2"/>
  <c r="K30" i="2"/>
  <c r="K31" i="2"/>
  <c r="K58" i="2"/>
  <c r="K59" i="2"/>
  <c r="K60" i="2"/>
  <c r="K61" i="2"/>
  <c r="K62" i="2"/>
  <c r="K45" i="2"/>
  <c r="K32" i="2"/>
  <c r="K22" i="2"/>
  <c r="K11" i="2"/>
  <c r="K100" i="2"/>
  <c r="K115" i="2"/>
  <c r="K111" i="2"/>
  <c r="K113" i="2"/>
  <c r="K114" i="2"/>
  <c r="K33" i="2"/>
  <c r="K9" i="2"/>
  <c r="K95" i="2"/>
  <c r="K34" i="2"/>
  <c r="K78" i="2"/>
  <c r="K84" i="2"/>
  <c r="K85" i="2"/>
  <c r="K79" i="2"/>
  <c r="K101" i="2"/>
  <c r="K16" i="2"/>
  <c r="K89" i="2"/>
  <c r="K102" i="2"/>
  <c r="K46" i="2"/>
  <c r="K47" i="2"/>
  <c r="K8" i="2"/>
  <c r="K103" i="2"/>
  <c r="K86" i="2"/>
  <c r="K48" i="2"/>
  <c r="K51" i="2"/>
  <c r="K87" i="2"/>
  <c r="K110" i="2"/>
  <c r="K90" i="2"/>
  <c r="K2" i="2"/>
  <c r="K35" i="2"/>
  <c r="K36" i="2"/>
  <c r="K88" i="2"/>
  <c r="K49" i="2"/>
  <c r="K37" i="2"/>
  <c r="K12" i="2"/>
  <c r="K13" i="2"/>
  <c r="K14" i="2"/>
  <c r="K96" i="2"/>
  <c r="K97" i="2"/>
  <c r="K15" i="2"/>
  <c r="K91" i="2"/>
  <c r="K63" i="2"/>
  <c r="K38" i="2"/>
  <c r="K104" i="2"/>
  <c r="K105" i="2"/>
  <c r="K106" i="2"/>
  <c r="K80" i="2"/>
  <c r="K81" i="2"/>
  <c r="K65" i="2"/>
  <c r="K52" i="2"/>
  <c r="K107" i="2"/>
  <c r="K64" i="2"/>
  <c r="K4" i="2"/>
  <c r="K108" i="2"/>
  <c r="K53" i="2"/>
  <c r="K54" i="2"/>
  <c r="K55" i="2"/>
  <c r="K98" i="2"/>
  <c r="K92" i="2"/>
  <c r="K39" i="2"/>
  <c r="K82" i="2"/>
  <c r="K83" i="2"/>
  <c r="K17" i="2"/>
  <c r="D17" i="3"/>
  <c r="D5" i="3"/>
  <c r="D11" i="3"/>
</calcChain>
</file>

<file path=xl/sharedStrings.xml><?xml version="1.0" encoding="utf-8"?>
<sst xmlns="http://schemas.openxmlformats.org/spreadsheetml/2006/main" count="842" uniqueCount="211">
  <si>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</si>
  <si>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</si>
  <si>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</si>
  <si>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</si>
  <si>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</si>
  <si>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</si>
  <si>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</si>
  <si>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</si>
  <si>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</si>
  <si>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</si>
  <si>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</si>
  <si>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</si>
  <si>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</si>
  <si>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</si>
  <si>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</si>
  <si>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</si>
  <si>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</si>
  <si>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</si>
  <si>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</si>
  <si>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</si>
  <si>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</si>
  <si>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</si>
  <si>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</si>
  <si>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</si>
  <si>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</si>
  <si>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</si>
  <si>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</si>
  <si>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</si>
  <si>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</si>
  <si>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</si>
  <si>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</si>
  <si>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</si>
  <si>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</si>
  <si>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</si>
  <si>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</si>
  <si>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</si>
  <si>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</si>
  <si>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</si>
  <si>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</si>
  <si>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</si>
  <si>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</si>
  <si>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</si>
  <si>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</si>
  <si>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</si>
  <si>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</si>
  <si>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</si>
  <si>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</si>
  <si>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</si>
  <si>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</si>
  <si>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</si>
  <si>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</si>
  <si>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</si>
  <si>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</si>
  <si>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</si>
  <si>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</si>
  <si>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</si>
  <si>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</si>
  <si>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</si>
  <si>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</si>
  <si>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</si>
  <si>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</si>
  <si>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</si>
  <si>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</si>
  <si>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</si>
  <si>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</si>
  <si>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</si>
  <si>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</si>
  <si>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</si>
  <si>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</si>
  <si>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</si>
  <si>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</si>
  <si>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</si>
  <si>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After registering - User should be presented with a basis users detail form with:
First name
Last name
Contact number
User should also presented the option to skip
Should be place on top of the main menu page (for now - will be replaced by dash board)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</si>
  <si>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</si>
  <si>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</si>
  <si>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</si>
  <si>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</si>
  <si>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</si>
  <si>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</si>
  <si>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</si>
  <si>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</si>
  <si>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</si>
  <si>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</si>
  <si>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</si>
  <si>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</si>
  <si>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</si>
  <si>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</si>
  <si>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</si>
  <si>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</si>
  <si>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</si>
  <si>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</si>
  <si>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</si>
  <si>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</si>
  <si>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The heights of the appointment blocks should match there duration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</si>
  <si>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</si>
  <si>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</si>
  <si>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</si>
  <si>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</si>
  <si>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</si>
  <si>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</si>
  <si>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</si>
  <si>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</si>
  <si>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</si>
  <si>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</si>
  <si>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</si>
  <si>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Invoices appointments should display the invoice number when the details are views - not to be edited</t>
  </si>
  <si>
    <t>Invoice view</t>
  </si>
  <si>
    <t>Lesson (and other sub headings) should be underlined</t>
  </si>
  <si>
    <t>Should show a
Pre-tax sub-total
Tax (vat) line
A grand total line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</si>
  <si>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</si>
  <si>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</si>
  <si>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</si>
  <si>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</si>
  <si>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</si>
  <si>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</si>
  <si>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</si>
  <si>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</si>
  <si>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</si>
  <si>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</si>
  <si>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</si>
  <si>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</si>
  <si>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</si>
  <si>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</si>
  <si>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</si>
  <si>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</si>
  <si>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</si>
  <si>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</si>
  <si>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</si>
  <si>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</si>
  <si>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</si>
  <si>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Should have an option to go back to the invoice list</t>
  </si>
  <si>
    <t>Invoice list</t>
  </si>
  <si>
    <t>List should be paginated</t>
  </si>
  <si>
    <t>Generate invoices</t>
  </si>
  <si>
    <t>Generate invoices parms</t>
  </si>
  <si>
    <t>The radio should be better group - they are too far apart to make sense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</si>
  <si>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</si>
  <si>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</si>
  <si>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</si>
  <si>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</si>
  <si>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</si>
  <si>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</si>
  <si>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</si>
  <si>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</si>
  <si>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</si>
  <si>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</si>
  <si>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</si>
  <si>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</si>
  <si>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</si>
  <si>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</si>
  <si>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</si>
  <si>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</si>
  <si>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</si>
  <si>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</si>
  <si>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</si>
  <si>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</si>
  <si>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</si>
  <si>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</si>
  <si>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</si>
  <si>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</si>
  <si>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</si>
  <si>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</si>
  <si>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</si>
  <si>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</si>
  <si>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</si>
  <si>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</si>
  <si>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</si>
  <si>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</si>
  <si>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Booking</t>
  </si>
  <si>
    <t>Lesson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</si>
  <si>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</si>
  <si>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</si>
  <si>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to email the documents and statements to the client</t>
  </si>
  <si>
    <t>Profile portal</t>
  </si>
  <si>
    <t>Update favicon with new logo</t>
  </si>
  <si>
    <t>Status</t>
  </si>
  <si>
    <t>Done</t>
  </si>
  <si>
    <t>Column Labels</t>
  </si>
  <si>
    <t>(blank)</t>
  </si>
  <si>
    <t>Grand Total</t>
  </si>
  <si>
    <t>auth/network-request-failed</t>
  </si>
  <si>
    <t>Impact S</t>
  </si>
  <si>
    <t>Importance S</t>
  </si>
  <si>
    <t>Sum of Importance S</t>
  </si>
  <si>
    <t>Sum of Impact S</t>
  </si>
  <si>
    <t>Modal screens are still scrollable - when the sheath should prevent that</t>
  </si>
  <si>
    <t>Should be able to toggle view to see voided payments or not (default without)</t>
  </si>
  <si>
    <t>Should be able to toggle view to see voided "archived" clients or not (default without)</t>
  </si>
  <si>
    <t>Generate invoices params</t>
  </si>
  <si>
    <t>On viewing a client - When trying to record a new client - the details of the old client are brought up</t>
  </si>
  <si>
    <t>On clicking the lesson on the  viewed invoice - Should bring up the appointment modal - with no option to edit</t>
  </si>
  <si>
    <t>If expenses are allocated to instructors should be able to allocate per instructor</t>
  </si>
  <si>
    <t>On adding a new client - the client needs to be sent and email/SMS/text with a link to where they can book their own lessons</t>
  </si>
  <si>
    <t>Client should be able to add themselves as a new client - when on  the booking platform</t>
  </si>
  <si>
    <t>Should be able perform a link batch disperse where the use is sent a link to where their invoices can be found on the platform</t>
  </si>
  <si>
    <t>Group of buttons should have a little border to show better relations logic</t>
  </si>
  <si>
    <t>A portal where the client can
Update their details
Add new users to their account
Any other preferences they want</t>
  </si>
  <si>
    <t>Should be able import a bank statement:
Would require use to allocate transactions
Transaction are to be remembered for future use
Should perform a quick recon calculation
Expenses should be able to be captured when paid (Later will be done on a invoice basis and then payments are allocated to supplier dues)</t>
  </si>
  <si>
    <t>A platform where a customer of the client can book their lessons, based on the slots the client has deemed and allowed as open</t>
  </si>
  <si>
    <t>Should have the ability to filter the list</t>
  </si>
  <si>
    <t>Should have the ability to sort the list</t>
  </si>
  <si>
    <t>Needs to produce a summary of the invoices generated:
Number of invoices
Lessons invoices
Total revenue
Average revenue per invoices
Median invoice revenue
Largest and smallest invoices by revenue</t>
  </si>
  <si>
    <t>If an appointment is cancelled but that have been previously invoiced - then this needs to be credit noted</t>
  </si>
  <si>
    <t>Invoices do not need a voided property as they can't be voided - only credit noted</t>
  </si>
  <si>
    <t>Statements do not show credit notes (where required)</t>
  </si>
  <si>
    <t>Priority S</t>
  </si>
  <si>
    <t>Sum of Priority S</t>
  </si>
  <si>
    <t>Login/Register</t>
  </si>
  <si>
    <t>Register modal</t>
  </si>
  <si>
    <t xml:space="preserve">Payment are not being recorded correctly </t>
  </si>
  <si>
    <t>Needs to be a modal specfically for registrations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</si>
</sst>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/>
    <xf numFmtId="0" fontId="0" fillId="0" borderId="0" xfId="0" pivotButton="1"/>
    <xf numFmtId="10" fontId="0" fillId="0" borderId="0" xfId="2" applyNumberFormat="1" applyFont="1"/>
    <xf numFmtId="0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Ferreira" refreshedDate="45307.544524074074" createdVersion="8" refreshedVersion="8" minRefreshableVersion="3" recordCount="115" xr:uid="{AEB2BF63-68F2-404E-AE9B-E794DFB00774}">
  <cacheSource type="worksheet">
    <worksheetSource ref="A1:M1048576" sheet="Issues 3-1-24"/>
  </cacheSource>
  <cacheFields count="13">
    <cacheField name="#" numFmtId="0">
      <sharedItems containsString="0" containsBlank="1" containsNumber="1" containsInteger="1" minValue="1" maxValue="114"/>
    </cacheField>
    <cacheField name="Section" numFmtId="0">
      <sharedItems containsBlank="1"/>
    </cacheField>
    <cacheField name="Features" numFmtId="0">
      <sharedItems containsBlank="1"/>
    </cacheField>
    <cacheField name="Sub-Feature" numFmtId="0">
      <sharedItems containsBlank="1"/>
    </cacheField>
    <cacheField name="Description" numFmtId="0">
      <sharedItems containsBlank="1" longText="1"/>
    </cacheField>
    <cacheField name="Importance" numFmtId="0">
      <sharedItems containsBlank="1"/>
    </cacheField>
    <cacheField name="Impact" numFmtId="0">
      <sharedItems containsBlank="1"/>
    </cacheField>
    <cacheField name="Complexity" numFmtId="0">
      <sharedItems containsBlank="1"/>
    </cacheField>
    <cacheField name="Importance S" numFmtId="43">
      <sharedItems containsString="0" containsBlank="1" containsNumber="1" containsInteger="1" minValue="1" maxValue="10"/>
    </cacheField>
    <cacheField name="Impact S" numFmtId="43">
      <sharedItems containsString="0" containsBlank="1" containsNumber="1" containsInteger="1" minValue="1" maxValue="10"/>
    </cacheField>
    <cacheField name="Priority S" numFmtId="43">
      <sharedItems containsString="0" containsBlank="1" containsNumber="1" minValue="0.42857142857142855" maxValue="200"/>
    </cacheField>
    <cacheField name="Dependency #" numFmtId="0">
      <sharedItems containsString="0" containsBlank="1" containsNumber="1" containsInteger="1" minValue="1" maxValue="103"/>
    </cacheField>
    <cacheField name="Status" numFmtId="0">
      <sharedItems containsBlank="1" count="2">
        <s v="Don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n v="53"/>
    <s v="Calendar/Appointments"/>
    <s v="Appointments modal"/>
    <s v="Cancelling/Voiding"/>
    <s v="If an appointment is cancelled but that have been previously invoiced - then this needs to be credit noted"/>
    <s v="Does not function as expected"/>
    <s v="USP"/>
    <s v="Major change to current component"/>
    <n v="8"/>
    <n v="10"/>
    <n v="200"/>
    <n v="77"/>
    <x v="0"/>
  </r>
  <r>
    <n v="6"/>
    <s v="Navbar"/>
    <s v="Login Button"/>
    <m/>
    <s v="Should be added to Navbar"/>
    <s v="Poor UX"/>
    <s v="New feature"/>
    <s v="Minor change to current component"/>
    <n v="4"/>
    <n v="7"/>
    <n v="98"/>
    <n v="1"/>
    <x v="0"/>
  </r>
  <r>
    <n v="77"/>
    <s v="Finance - Payments"/>
    <s v="Payment modal"/>
    <m/>
    <s v="Voiding payments does not work"/>
    <s v="Does not function as expected"/>
    <s v="Feature enhancement/fix"/>
    <s v="Investigation and change"/>
    <n v="8"/>
    <n v="6"/>
    <n v="96"/>
    <m/>
    <x v="0"/>
  </r>
  <r>
    <n v="90"/>
    <s v="Clients"/>
    <s v="Client modal"/>
    <m/>
    <s v="Remove client is not working"/>
    <s v="Does not function as expected"/>
    <s v="Feature enhancement/fix"/>
    <s v="Investigation and change"/>
    <n v="8"/>
    <n v="6"/>
    <n v="96"/>
    <m/>
    <x v="0"/>
  </r>
  <r>
    <n v="112"/>
    <s v="Finance - Reports"/>
    <s v="Statement runs"/>
    <m/>
    <s v="Statements do not show credit notes (where required)"/>
    <s v="Does not function as expected"/>
    <s v="Feature enhancement/fix"/>
    <s v="Investigation and change"/>
    <n v="8"/>
    <n v="6"/>
    <n v="96"/>
    <n v="53"/>
    <x v="0"/>
  </r>
  <r>
    <n v="114"/>
    <s v="Finance - Payments"/>
    <s v="Payment modal"/>
    <m/>
    <s v="Payment are not being recorded correctly "/>
    <s v="Does not function as expected"/>
    <s v="Feature enhancement/fix"/>
    <s v="Investigation and change"/>
    <n v="8"/>
    <n v="6"/>
    <n v="96"/>
    <m/>
    <x v="0"/>
  </r>
  <r>
    <n v="45"/>
    <s v="Calendar/Appointments"/>
    <s v="Calendar"/>
    <s v="Date picker"/>
    <s v="Should have a date picker at the top of the calendar"/>
    <s v="Poor UX"/>
    <s v="Feature enhancement/fix"/>
    <s v="Minor change to current component"/>
    <n v="4"/>
    <n v="6"/>
    <n v="72"/>
    <m/>
    <x v="0"/>
  </r>
  <r>
    <n v="32"/>
    <s v="Navbar"/>
    <s v="Logo "/>
    <m/>
    <s v="On hovering the logo the cursor should be pointer"/>
    <s v="Poor UX"/>
    <s v="Improved UX"/>
    <s v="Minor tweak"/>
    <n v="4"/>
    <n v="4"/>
    <n v="64"/>
    <m/>
    <x v="0"/>
  </r>
  <r>
    <n v="113"/>
    <s v="Login/Register"/>
    <s v="Register modal"/>
    <m/>
    <s v="Needs to be a modal specfically for modals"/>
    <s v="Does not function as expected"/>
    <s v="Feature enhancement/fix"/>
    <s v="New component/service with simple integration"/>
    <n v="8"/>
    <n v="6"/>
    <n v="57.6"/>
    <m/>
    <x v="1"/>
  </r>
  <r>
    <n v="25"/>
    <s v="User Management"/>
    <s v="Sign in Modal"/>
    <m/>
    <s v="After trying to register (and assuming it fails) and attempts in future to sign in will result in a registration attempt"/>
    <s v="Breaks App"/>
    <s v="Improved UX"/>
    <s v="Investigation and change"/>
    <n v="10"/>
    <n v="4"/>
    <n v="53.333333333333336"/>
    <m/>
    <x v="0"/>
  </r>
  <r>
    <n v="59"/>
    <s v="Finance - Invoicing"/>
    <s v="Invoice view"/>
    <m/>
    <s v="The detail should reference the instructor"/>
    <s v="Nice to have"/>
    <s v="USP"/>
    <s v="Minor change to current component"/>
    <n v="1"/>
    <n v="10"/>
    <n v="50"/>
    <n v="60"/>
    <x v="1"/>
  </r>
  <r>
    <n v="60"/>
    <s v="Calendar/Appointments"/>
    <s v="Appointments modal"/>
    <m/>
    <s v="New appointments should be able select an instructor"/>
    <s v="Nice to have"/>
    <s v="USP"/>
    <s v="Minor change to current component"/>
    <n v="1"/>
    <n v="10"/>
    <n v="50"/>
    <n v="62"/>
    <x v="1"/>
  </r>
  <r>
    <n v="61"/>
    <s v="Calendar/Appointments"/>
    <s v="Appointments modal"/>
    <m/>
    <s v="New appointments should be able select an horse"/>
    <s v="Nice to have"/>
    <s v="USP"/>
    <s v="Minor change to current component"/>
    <n v="1"/>
    <n v="10"/>
    <n v="50"/>
    <n v="63"/>
    <x v="1"/>
  </r>
  <r>
    <n v="64"/>
    <s v="Finance - Invoicing"/>
    <s v="Invoice view"/>
    <m/>
    <s v="The detail should reference the horse"/>
    <s v="Nice to have"/>
    <s v="USP"/>
    <s v="Minor change to current component"/>
    <n v="1"/>
    <n v="10"/>
    <n v="50"/>
    <n v="61"/>
    <x v="1"/>
  </r>
  <r>
    <n v="40"/>
    <s v="Calendar/Appointments"/>
    <s v="Calendar"/>
    <m/>
    <s v="Not able to scroll down the calendar when required"/>
    <s v="Does not function as expected"/>
    <s v="Improved UX"/>
    <s v="Investigation and change"/>
    <n v="8"/>
    <n v="4"/>
    <n v="42.666666666666664"/>
    <m/>
    <x v="0"/>
  </r>
  <r>
    <n v="1"/>
    <s v="Marketing"/>
    <s v="Landing Page"/>
    <s v="Landing Section with call to action"/>
    <s v="Landing page with a call to action - good examples would be www.intch.org and www.monday.com"/>
    <s v="Poor UX"/>
    <s v="New feature"/>
    <s v="New component/service with simple integration"/>
    <n v="4"/>
    <n v="7"/>
    <n v="39.200000000000003"/>
    <m/>
    <x v="1"/>
  </r>
  <r>
    <n v="2"/>
    <s v="Marketing"/>
    <s v="Landing Page"/>
    <s v="Our Features Section"/>
    <s v="Should be added to Landing page"/>
    <s v="Poor UX"/>
    <s v="New feature"/>
    <s v="New component/service with simple integration"/>
    <n v="4"/>
    <n v="7"/>
    <n v="39.200000000000003"/>
    <m/>
    <x v="1"/>
  </r>
  <r>
    <n v="4"/>
    <s v="Marketing"/>
    <s v="Landing Page"/>
    <s v="Client Feedback Section"/>
    <s v="Should be added to Landing page"/>
    <s v="Poor UX"/>
    <s v="New feature"/>
    <s v="New component/service with simple integration"/>
    <n v="4"/>
    <n v="7"/>
    <n v="39.200000000000003"/>
    <m/>
    <x v="1"/>
  </r>
  <r>
    <n v="5"/>
    <s v="Marketing"/>
    <s v="Landing Page"/>
    <s v="Footer bar"/>
    <s v="Should be added to Landing page"/>
    <s v="Poor UX"/>
    <s v="New feature"/>
    <s v="New component/service with simple integration"/>
    <n v="4"/>
    <n v="7"/>
    <n v="39.200000000000003"/>
    <m/>
    <x v="1"/>
  </r>
  <r>
    <n v="19"/>
    <s v="Marketing"/>
    <s v="Landing Page"/>
    <s v="What's New Section"/>
    <s v="Should be added to Landing page"/>
    <s v="Poor UX"/>
    <s v="New feature"/>
    <s v="New component/service with simple integration"/>
    <n v="4"/>
    <n v="7"/>
    <n v="39.200000000000003"/>
    <m/>
    <x v="1"/>
  </r>
  <r>
    <n v="24"/>
    <s v="User Management"/>
    <s v="Sign in Modal"/>
    <s v="User details modal"/>
    <s v="After registering - User should be presented with a basis users detail form with:_x000a_First name_x000a_Last name_x000a_Contact number_x000a_User should also presented the option to skip_x000a_Should be place on top of the main menu page (for now - will be replaced by dash board)"/>
    <s v="Poor UX"/>
    <s v="New feature"/>
    <s v="New component/service with simple integration"/>
    <n v="4"/>
    <n v="7"/>
    <n v="39.200000000000003"/>
    <m/>
    <x v="1"/>
  </r>
  <r>
    <n v="7"/>
    <s v="User Management"/>
    <s v="Sign in Modal"/>
    <m/>
    <s v="Needs to be above the landing page with a sheath background"/>
    <s v="Poor UX"/>
    <s v="Improved UX"/>
    <s v="Minor change to current component"/>
    <n v="4"/>
    <n v="4"/>
    <n v="32"/>
    <m/>
    <x v="1"/>
  </r>
  <r>
    <n v="9"/>
    <s v="User Management"/>
    <s v="Sign in Modal"/>
    <s v="Login error warnings"/>
    <s v="Sign in - User not found"/>
    <s v="Poor UX"/>
    <s v="Improved UX"/>
    <s v="Minor change to current component"/>
    <n v="4"/>
    <n v="4"/>
    <n v="32"/>
    <n v="8"/>
    <x v="1"/>
  </r>
  <r>
    <n v="10"/>
    <s v="User Management"/>
    <s v="Sign in Modal"/>
    <s v="Login error warnings"/>
    <s v="Sign in - Wrong password"/>
    <s v="Poor UX"/>
    <s v="Improved UX"/>
    <s v="Minor change to current component"/>
    <n v="4"/>
    <n v="4"/>
    <n v="32"/>
    <n v="8"/>
    <x v="1"/>
  </r>
  <r>
    <n v="11"/>
    <s v="User Management"/>
    <s v="Sign in Modal"/>
    <s v="Login error warnings"/>
    <s v="Sign in - Invalid email"/>
    <s v="Poor UX"/>
    <s v="Improved UX"/>
    <s v="Minor change to current component"/>
    <n v="4"/>
    <n v="4"/>
    <n v="32"/>
    <n v="8"/>
    <x v="1"/>
  </r>
  <r>
    <n v="12"/>
    <s v="User Management"/>
    <s v="Sign in Modal"/>
    <s v="Login error warnings"/>
    <s v="Sign in - Other"/>
    <s v="Poor UX"/>
    <s v="Improved UX"/>
    <s v="Minor change to current component"/>
    <n v="4"/>
    <n v="4"/>
    <n v="32"/>
    <n v="8"/>
    <x v="1"/>
  </r>
  <r>
    <n v="13"/>
    <s v="User Management"/>
    <s v="Sign in Modal"/>
    <s v="Login error warnings"/>
    <s v="Register - Email already in use"/>
    <s v="Poor UX"/>
    <s v="Improved UX"/>
    <s v="Minor change to current component"/>
    <n v="4"/>
    <n v="4"/>
    <n v="32"/>
    <n v="8"/>
    <x v="1"/>
  </r>
  <r>
    <n v="14"/>
    <s v="User Management"/>
    <s v="Sign in Modal"/>
    <s v="Login error warnings"/>
    <s v="Register - Invalid email"/>
    <s v="Poor UX"/>
    <s v="Improved UX"/>
    <s v="Minor change to current component"/>
    <n v="4"/>
    <n v="4"/>
    <n v="32"/>
    <n v="8"/>
    <x v="1"/>
  </r>
  <r>
    <n v="15"/>
    <s v="User Management"/>
    <s v="Sign in Modal"/>
    <s v="Login error warnings"/>
    <s v="Register - Weak password"/>
    <s v="Poor UX"/>
    <s v="Improved UX"/>
    <s v="Minor change to current component"/>
    <n v="4"/>
    <n v="4"/>
    <n v="32"/>
    <n v="8"/>
    <x v="1"/>
  </r>
  <r>
    <n v="16"/>
    <s v="User Management"/>
    <s v="Sign in Modal"/>
    <s v="Login error warnings"/>
    <s v="Register - Other"/>
    <s v="Poor UX"/>
    <s v="Improved UX"/>
    <s v="Minor change to current component"/>
    <n v="4"/>
    <n v="4"/>
    <n v="32"/>
    <n v="8"/>
    <x v="1"/>
  </r>
  <r>
    <n v="23"/>
    <s v="User Management"/>
    <s v="Sign in Modal"/>
    <s v="Register"/>
    <s v="Clicking Register should warn user before it does"/>
    <s v="Poor UX"/>
    <s v="Improved UX"/>
    <s v="Minor change to current component"/>
    <n v="4"/>
    <n v="4"/>
    <n v="32"/>
    <m/>
    <x v="1"/>
  </r>
  <r>
    <n v="31"/>
    <s v="Navbar"/>
    <s v="Drop down menu"/>
    <m/>
    <s v="The menu hamburger should not be available if on the main menu (make no sense)"/>
    <s v="Poor UX"/>
    <s v="Improved UX"/>
    <s v="Minor change to current component"/>
    <n v="4"/>
    <n v="4"/>
    <n v="32"/>
    <m/>
    <x v="1"/>
  </r>
  <r>
    <n v="34"/>
    <s v="Navbar"/>
    <s v="Drop down menu"/>
    <s v="Log out"/>
    <s v="Menu should have a log out option"/>
    <s v="Poor UX"/>
    <s v="Improved UX"/>
    <s v="Minor change to current component"/>
    <n v="4"/>
    <n v="4"/>
    <n v="32"/>
    <m/>
    <x v="1"/>
  </r>
  <r>
    <n v="54"/>
    <s v="Calendar/Appointments"/>
    <s v="Appointments modal"/>
    <m/>
    <s v="Invoices appointments should display the invoice number when the details are views - not to be edited"/>
    <s v="Poor UX"/>
    <s v="Improved UX"/>
    <s v="Minor change to current component"/>
    <n v="4"/>
    <n v="4"/>
    <n v="32"/>
    <m/>
    <x v="1"/>
  </r>
  <r>
    <n v="55"/>
    <s v="Calendar/Appointments"/>
    <s v="Calendar"/>
    <m/>
    <s v="Invoiced appointments should be marked in some way (consider an asterisk)"/>
    <s v="Poor UX"/>
    <s v="Improved UX"/>
    <s v="Minor change to current component"/>
    <n v="4"/>
    <n v="4"/>
    <n v="32"/>
    <m/>
    <x v="1"/>
  </r>
  <r>
    <n v="58"/>
    <s v="Finance - Invoicing"/>
    <s v="Invoice view"/>
    <m/>
    <s v="Should show a_x000a_Pre-tax sub-total_x000a_Tax (vat) line_x000a_A grand total line"/>
    <s v="Poor UX"/>
    <s v="Improved UX"/>
    <s v="Minor change to current component"/>
    <n v="4"/>
    <n v="4"/>
    <n v="32"/>
    <m/>
    <x v="1"/>
  </r>
  <r>
    <n v="67"/>
    <s v="Finance - Invoicing"/>
    <s v="Invoice view"/>
    <m/>
    <s v="Should have an option to go back to the invoice list"/>
    <s v="Poor UX"/>
    <s v="Improved UX"/>
    <s v="Minor change to current component"/>
    <n v="4"/>
    <n v="4"/>
    <n v="32"/>
    <m/>
    <x v="1"/>
  </r>
  <r>
    <n v="84"/>
    <s v="Clients"/>
    <s v="Client lists"/>
    <m/>
    <s v="When clicking the client - it should open the modal as it does now, but in view only mode"/>
    <s v="Poor UX"/>
    <s v="Improved UX"/>
    <s v="Minor change to current component"/>
    <n v="4"/>
    <n v="4"/>
    <n v="32"/>
    <m/>
    <x v="1"/>
  </r>
  <r>
    <n v="89"/>
    <s v="Clients"/>
    <s v="Client lists"/>
    <m/>
    <s v="Should have an option to add a new client on this list"/>
    <s v="Poor UX"/>
    <s v="Improved UX"/>
    <s v="Minor change to current component"/>
    <n v="4"/>
    <n v="4"/>
    <n v="32"/>
    <m/>
    <x v="1"/>
  </r>
  <r>
    <n v="107"/>
    <s v="Finance - Payments"/>
    <s v="Payment list"/>
    <m/>
    <s v="Should be able to toggle view to see voided payments or not (default without)"/>
    <s v="Poor UX"/>
    <s v="Improved UX"/>
    <s v="Minor change to current component"/>
    <n v="4"/>
    <n v="4"/>
    <n v="32"/>
    <m/>
    <x v="1"/>
  </r>
  <r>
    <n v="108"/>
    <s v="Clients"/>
    <s v="Client lists"/>
    <m/>
    <s v="Should be able to toggle view to see voided &quot;archived&quot; clients or not (default without)"/>
    <s v="Poor UX"/>
    <s v="Improved UX"/>
    <s v="Minor change to current component"/>
    <n v="4"/>
    <n v="4"/>
    <n v="32"/>
    <m/>
    <x v="1"/>
  </r>
  <r>
    <n v="109"/>
    <s v="User Management"/>
    <s v="Sign in Modal"/>
    <s v="Login error warnings"/>
    <s v="auth/network-request-failed"/>
    <s v="Poor UX"/>
    <s v="Improved UX"/>
    <s v="Minor change to current component"/>
    <n v="4"/>
    <n v="4"/>
    <n v="32"/>
    <n v="8"/>
    <x v="1"/>
  </r>
  <r>
    <n v="8"/>
    <s v="User Management"/>
    <s v="Sign in Modal"/>
    <s v="Login error warnings"/>
    <s v="Error modals"/>
    <s v="Poor UX"/>
    <s v="New feature"/>
    <s v="New component/service with complex integration"/>
    <n v="4"/>
    <n v="7"/>
    <n v="28"/>
    <m/>
    <x v="1"/>
  </r>
  <r>
    <n v="22"/>
    <s v="User Management"/>
    <s v="Sign in Modal"/>
    <m/>
    <s v="On small devices the inputs on the modal are mis-aligned (Use 340*635 spec)"/>
    <s v="Poor UI"/>
    <s v="Improved UI"/>
    <s v="Minor tweak"/>
    <n v="3"/>
    <n v="3"/>
    <n v="27"/>
    <m/>
    <x v="1"/>
  </r>
  <r>
    <n v="43"/>
    <s v="Calendar/Appointments"/>
    <s v="Calendar"/>
    <m/>
    <s v="The heights of the appointment blocks should match there duration"/>
    <s v="Poor UI"/>
    <s v="Feature enhancement/fix"/>
    <s v="Major change to current component"/>
    <n v="3"/>
    <n v="6"/>
    <n v="27"/>
    <m/>
    <x v="1"/>
  </r>
  <r>
    <n v="44"/>
    <s v="Calendar/Appointments"/>
    <s v="Calendar"/>
    <m/>
    <s v="When too many appointment in a slot - the blocks become cramped… need to find a more elegant way to stack appointment blocks when there are too many appointments"/>
    <s v="Poor UI"/>
    <s v="Feature enhancement/fix"/>
    <s v="Major change to current component"/>
    <n v="3"/>
    <n v="6"/>
    <n v="27"/>
    <m/>
    <x v="1"/>
  </r>
  <r>
    <n v="48"/>
    <s v="Calendar/Appointments"/>
    <s v="Appointments modal"/>
    <m/>
    <s v="The cancel changes button on and edited appointment should be darker"/>
    <s v="Poor UI"/>
    <s v="Improved UI"/>
    <s v="Minor tweak"/>
    <n v="3"/>
    <n v="3"/>
    <n v="27"/>
    <m/>
    <x v="1"/>
  </r>
  <r>
    <n v="57"/>
    <s v="Finance - Invoicing"/>
    <s v="Invoice view"/>
    <m/>
    <s v="Lesson (and other sub headings) should be underlined"/>
    <s v="Poor UI"/>
    <s v="Improved UI"/>
    <s v="Minor tweak"/>
    <n v="3"/>
    <n v="3"/>
    <n v="27"/>
    <m/>
    <x v="1"/>
  </r>
  <r>
    <n v="106"/>
    <s v="General"/>
    <m/>
    <m/>
    <s v="Update favicon with new logo"/>
    <s v="Poor UI"/>
    <s v="Improved UI"/>
    <s v="Minor tweak"/>
    <n v="3"/>
    <n v="3"/>
    <n v="27"/>
    <m/>
    <x v="0"/>
  </r>
  <r>
    <n v="49"/>
    <s v="Calendar/Appointments"/>
    <s v="Appointments modal"/>
    <m/>
    <s v="When changes are made - the save button appears - but it should always appear - just be disabled"/>
    <s v="Poor UX"/>
    <s v="Improved UX"/>
    <s v="Investigation and change"/>
    <n v="4"/>
    <n v="4"/>
    <n v="21.333333333333332"/>
    <m/>
    <x v="1"/>
  </r>
  <r>
    <n v="74"/>
    <s v="Finance - Invoicing"/>
    <s v="Generate invoices"/>
    <s v="Generate invoices params"/>
    <s v="On smaller screens you can see the whole modal and scroll down"/>
    <s v="Poor UX"/>
    <s v="Improved UX"/>
    <s v="Investigation and change"/>
    <n v="4"/>
    <n v="4"/>
    <n v="21.333333333333332"/>
    <m/>
    <x v="1"/>
  </r>
  <r>
    <n v="79"/>
    <s v="Finance - Payments"/>
    <s v="Payment modal"/>
    <m/>
    <s v="On viewing a payment - When trying to record a new payment - the details of the old payment are brought up (as well at the void button)"/>
    <s v="Poor UX"/>
    <s v="Improved UX"/>
    <s v="Investigation and change"/>
    <n v="4"/>
    <n v="4"/>
    <n v="21.333333333333332"/>
    <m/>
    <x v="1"/>
  </r>
  <r>
    <n v="80"/>
    <s v="Finance - Invoicing"/>
    <s v="Invoice view"/>
    <m/>
    <s v="On the statement when you click an invoice - you view the invoice detail - but when you click back it doesn't take you to the statement"/>
    <s v="Poor UX"/>
    <s v="Improved UX"/>
    <s v="Investigation and change"/>
    <n v="4"/>
    <n v="4"/>
    <n v="21.333333333333332"/>
    <m/>
    <x v="1"/>
  </r>
  <r>
    <n v="81"/>
    <s v="Finance - Payments"/>
    <s v="Payment modal"/>
    <m/>
    <s v="On the statement when you click an payment - you view the payment modal - but when you click back it doesn't take you to the statement"/>
    <s v="Poor UX"/>
    <s v="Improved UX"/>
    <s v="Investigation and change"/>
    <n v="4"/>
    <n v="4"/>
    <n v="21.333333333333332"/>
    <m/>
    <x v="1"/>
  </r>
  <r>
    <n v="87"/>
    <s v="Clients"/>
    <s v="Client modal"/>
    <m/>
    <s v="On viewing a client - When trying to record a new client - the details of the old client are brought up"/>
    <s v="Poor UX"/>
    <s v="Improved UX"/>
    <s v="Investigation and change"/>
    <n v="4"/>
    <n v="4"/>
    <n v="21.333333333333332"/>
    <m/>
    <x v="1"/>
  </r>
  <r>
    <n v="88"/>
    <s v="Clients"/>
    <s v="Client modal"/>
    <m/>
    <s v="On cancelling adding a new client, should take you menu not the list (if you can from the menu)"/>
    <s v="Poor UX"/>
    <s v="Improved UX"/>
    <s v="Investigation and change"/>
    <n v="4"/>
    <n v="4"/>
    <n v="21.333333333333332"/>
    <m/>
    <x v="1"/>
  </r>
  <r>
    <n v="17"/>
    <s v="User Management"/>
    <s v="Sign in Modal"/>
    <s v="Forgot password"/>
    <s v="No way for users to reset forgotten passwords"/>
    <s v="Poor UX"/>
    <s v="Feature enhancement/fix"/>
    <s v="New component/service with complex integration"/>
    <n v="4"/>
    <n v="6"/>
    <n v="20.571428571428573"/>
    <m/>
    <x v="1"/>
  </r>
  <r>
    <n v="18"/>
    <s v="User Management"/>
    <s v="Sign in Modal"/>
    <s v="Forgot password"/>
    <s v="Third party login - Facebook"/>
    <s v="Poor UX"/>
    <s v="Feature enhancement/fix"/>
    <s v="New component/service with complex integration"/>
    <n v="4"/>
    <n v="6"/>
    <n v="20.571428571428573"/>
    <m/>
    <x v="1"/>
  </r>
  <r>
    <n v="19"/>
    <s v="User Management"/>
    <s v="Sign in Modal"/>
    <s v="Forgot password"/>
    <s v="Third party login - Google"/>
    <s v="Poor UX"/>
    <s v="Feature enhancement/fix"/>
    <s v="New component/service with complex integration"/>
    <n v="4"/>
    <n v="6"/>
    <n v="20.571428571428573"/>
    <m/>
    <x v="1"/>
  </r>
  <r>
    <n v="20"/>
    <s v="User Management"/>
    <s v="Sign in Modal"/>
    <s v="Forgot password"/>
    <s v="Third party login - LinkedIn"/>
    <s v="Poor UX"/>
    <s v="Feature enhancement/fix"/>
    <s v="New component/service with complex integration"/>
    <n v="4"/>
    <n v="6"/>
    <n v="20.571428571428573"/>
    <m/>
    <x v="1"/>
  </r>
  <r>
    <n v="21"/>
    <s v="User Management"/>
    <s v="Sign in Modal"/>
    <s v="Forgot password"/>
    <s v="Third party login - Microsoft"/>
    <s v="Poor UX"/>
    <s v="Feature enhancement/fix"/>
    <s v="New component/service with complex integration"/>
    <n v="4"/>
    <n v="6"/>
    <n v="20.571428571428573"/>
    <m/>
    <x v="1"/>
  </r>
  <r>
    <n v="66"/>
    <s v="Finance - Invoicing"/>
    <s v="Invoice view"/>
    <m/>
    <s v="On clicking the lesson on the  viewed invoice - Should bring up the appointment modal - with no option to edit"/>
    <s v="Nice to have"/>
    <s v="Feature enhancement/fix"/>
    <s v="Minor change to current component"/>
    <n v="1"/>
    <n v="6"/>
    <n v="18"/>
    <m/>
    <x v="1"/>
  </r>
  <r>
    <n v="76"/>
    <s v="Finance - Payments"/>
    <s v="Payment view"/>
    <m/>
    <s v="On clicking the payment on the payment list - Should the payment modal in view only mode"/>
    <s v="Nice to have"/>
    <s v="Feature enhancement/fix"/>
    <s v="Minor change to current component"/>
    <n v="1"/>
    <n v="6"/>
    <n v="18"/>
    <m/>
    <x v="1"/>
  </r>
  <r>
    <n v="73"/>
    <s v="Finance - Invoicing"/>
    <s v="Generate invoices"/>
    <s v="Generate invoices params"/>
    <s v="The generate invoices button should not be available if the form is not completed correctly"/>
    <s v="Poor UX"/>
    <s v="Improved UX"/>
    <s v="Major change to current component"/>
    <n v="4"/>
    <n v="4"/>
    <n v="16"/>
    <m/>
    <x v="1"/>
  </r>
  <r>
    <n v="91"/>
    <s v="Finance - Reports"/>
    <s v="Report - Review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2"/>
    <s v="Finance - Reports"/>
    <s v="Report - Review by horse"/>
    <m/>
    <s v="Required to be built"/>
    <s v="Nice to have"/>
    <s v="USP"/>
    <s v="New component/service with complex integration"/>
    <n v="1"/>
    <n v="10"/>
    <n v="14.285714285714286"/>
    <n v="64"/>
    <x v="1"/>
  </r>
  <r>
    <n v="93"/>
    <s v="Finance - Reports"/>
    <s v="Report - Expenses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4"/>
    <s v="Finance - Reports"/>
    <s v="Report - Expenses by horse"/>
    <m/>
    <s v="Required to be built"/>
    <s v="Nice to have"/>
    <s v="USP"/>
    <s v="New component/service with complex integration"/>
    <n v="1"/>
    <n v="10"/>
    <n v="14.285714285714286"/>
    <n v="64"/>
    <x v="1"/>
  </r>
  <r>
    <n v="95"/>
    <s v="Finance - Reports"/>
    <s v="Report - Contribution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6"/>
    <s v="Finance - Reports"/>
    <s v="Report - Contribution by horse"/>
    <m/>
    <s v="Required to be built"/>
    <s v="Nice to have"/>
    <s v="USP"/>
    <s v="New component/service with complex integration"/>
    <n v="1"/>
    <n v="10"/>
    <n v="14.285714285714286"/>
    <n v="64"/>
    <x v="1"/>
  </r>
  <r>
    <n v="97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59"/>
    <x v="1"/>
  </r>
  <r>
    <n v="98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64"/>
    <x v="1"/>
  </r>
  <r>
    <n v="100"/>
    <s v="Clients"/>
    <s v="Lesson booking platform"/>
    <m/>
    <s v="On adding a new client - the client needs to be sent and email/SMS/text with a link to where they can book their own lessons"/>
    <s v="Nice to have"/>
    <s v="USP"/>
    <s v="New component/service with complex integration"/>
    <n v="1"/>
    <n v="10"/>
    <n v="14.285714285714286"/>
    <n v="99"/>
    <x v="1"/>
  </r>
  <r>
    <n v="101"/>
    <s v="Clients"/>
    <s v="Lesson booking platform"/>
    <m/>
    <s v="Client should be able to add themselves as a new client - when on  the booking platform"/>
    <s v="Nice to have"/>
    <s v="USP"/>
    <s v="New component/service with complex integration"/>
    <n v="1"/>
    <n v="10"/>
    <n v="14.285714285714286"/>
    <n v="100"/>
    <x v="1"/>
  </r>
  <r>
    <n v="103"/>
    <s v="Finance - Accounting"/>
    <s v="Statement runs"/>
    <m/>
    <s v="Should be able perform a link batch disperse where the use is sent a link to where their invoices can be found on the platform"/>
    <s v="Nice to have"/>
    <s v="USP"/>
    <s v="New component/service with complex integration"/>
    <n v="1"/>
    <n v="10"/>
    <n v="14.285714285714286"/>
    <n v="102"/>
    <x v="1"/>
  </r>
  <r>
    <n v="104"/>
    <s v="Finance - Accounting"/>
    <s v="Statement runs"/>
    <m/>
    <s v="Should be able to email the documents and statements to the client"/>
    <s v="Nice to have"/>
    <s v="USP"/>
    <s v="New component/service with complex integration"/>
    <n v="1"/>
    <n v="10"/>
    <n v="14.285714285714286"/>
    <n v="103"/>
    <x v="1"/>
  </r>
  <r>
    <n v="35"/>
    <s v="Navbar"/>
    <s v="Drop down menu"/>
    <m/>
    <s v="Should not down the screen - but should hover above the current screen content"/>
    <s v="Poor UI"/>
    <s v="Improved UI"/>
    <s v="Minor change to current component"/>
    <n v="3"/>
    <n v="3"/>
    <n v="13.5"/>
    <m/>
    <x v="1"/>
  </r>
  <r>
    <n v="38"/>
    <s v="Calendar/Appointments"/>
    <s v="Calendar"/>
    <m/>
    <s v="On taller screens - the schedule slots should be have a great height to fill the remainder of the screen"/>
    <s v="Poor UI"/>
    <s v="Improved UI"/>
    <s v="Minor change to current component"/>
    <n v="3"/>
    <n v="3"/>
    <n v="13.5"/>
    <m/>
    <x v="1"/>
  </r>
  <r>
    <n v="71"/>
    <s v="Finance - Invoicing"/>
    <s v="Generate invoices"/>
    <s v="Generate invoices params"/>
    <s v="The radio should be better group - they are too far apart to make sense"/>
    <s v="Poor UI"/>
    <s v="Improved UI"/>
    <s v="Minor change to current component"/>
    <n v="3"/>
    <n v="3"/>
    <n v="13.5"/>
    <m/>
    <x v="1"/>
  </r>
  <r>
    <n v="72"/>
    <s v="Finance - Invoicing"/>
    <s v="Generate invoices"/>
    <s v="Generate invoices params"/>
    <s v="Group of buttons should have a little border to show better relations logic"/>
    <s v="Poor UI"/>
    <s v="Improved UI"/>
    <s v="Minor change to current component"/>
    <n v="3"/>
    <n v="3"/>
    <n v="13.5"/>
    <m/>
    <x v="1"/>
  </r>
  <r>
    <n v="85"/>
    <s v="Clients"/>
    <s v="Client lists"/>
    <m/>
    <s v="List on smaller screens are squashed"/>
    <s v="Poor UI"/>
    <s v="Improved UI"/>
    <s v="Minor change to current component"/>
    <n v="3"/>
    <n v="3"/>
    <n v="13.5"/>
    <m/>
    <x v="1"/>
  </r>
  <r>
    <n v="86"/>
    <s v="Clients"/>
    <s v="Client lists"/>
    <m/>
    <s v="Lines on the list should have alternating colours"/>
    <s v="Poor UI"/>
    <s v="Improved UI"/>
    <s v="Minor change to current component"/>
    <n v="3"/>
    <n v="3"/>
    <n v="13.5"/>
    <m/>
    <x v="1"/>
  </r>
  <r>
    <n v="36"/>
    <s v="Dashboard and Main Menu"/>
    <s v="Main menu"/>
    <s v="Log out"/>
    <s v="On clicking logout - should warn user before doing so"/>
    <s v="Poor UX"/>
    <s v="Improved UX"/>
    <s v="New component/service with simple integration"/>
    <n v="4"/>
    <n v="4"/>
    <n v="12.8"/>
    <m/>
    <x v="1"/>
  </r>
  <r>
    <n v="37"/>
    <s v="Navbar"/>
    <s v="Drop down menu"/>
    <s v="Log out"/>
    <s v="On clicking logout - should warn user before doing so"/>
    <s v="Poor UX"/>
    <s v="Improved UX"/>
    <s v="New component/service with simple integration"/>
    <n v="4"/>
    <n v="4"/>
    <n v="12.8"/>
    <m/>
    <x v="1"/>
  </r>
  <r>
    <n v="47"/>
    <s v="Calendar/Appointments"/>
    <s v="Appointments modal"/>
    <s v="Cancelling/Voiding"/>
    <s v="Cancelling the appointment should warn the user before the appointment is actually cancelled"/>
    <s v="Poor UX"/>
    <s v="Improved UX"/>
    <s v="New component/service with simple integration"/>
    <n v="4"/>
    <n v="4"/>
    <n v="12.8"/>
    <m/>
    <x v="1"/>
  </r>
  <r>
    <n v="50"/>
    <s v="Calendar/Appointments"/>
    <s v="Appointments modal"/>
    <s v="Cancelling/Voiding"/>
    <s v="On cancelling a new appointment (after changes are made) should warn the user that changes will be lost"/>
    <s v="Poor UX"/>
    <s v="Improved UX"/>
    <s v="New component/service with simple integration"/>
    <n v="4"/>
    <n v="4"/>
    <n v="12.8"/>
    <m/>
    <x v="1"/>
  </r>
  <r>
    <n v="56"/>
    <s v="Calendar/Appointments"/>
    <s v="Appointments modal"/>
    <m/>
    <s v="When cancelling an invoiced appoint and additional warning of the credit not needs to be provided"/>
    <s v="Poor UX"/>
    <s v="Improved UX"/>
    <s v="New component/service with simple integration"/>
    <n v="4"/>
    <n v="4"/>
    <n v="12.8"/>
    <m/>
    <x v="1"/>
  </r>
  <r>
    <n v="41"/>
    <s v="Calendar/Appointments"/>
    <s v="Calendar"/>
    <s v="Your calendar drop down"/>
    <s v="The your calendar header should be a drop down that allows the user to see other staff members calendars_x000a_The drop down menu should be multi select_x000a_The differently coloured appointment blocks should have a border indicating whose calendar the appointment is from_x000a_"/>
    <s v="Nice to have"/>
    <s v="USP"/>
    <s v="Whole new feature"/>
    <n v="1"/>
    <n v="10"/>
    <n v="12.5"/>
    <m/>
    <x v="1"/>
  </r>
  <r>
    <n v="52"/>
    <s v="Finance - Payments"/>
    <s v="Bulk uploads"/>
    <m/>
    <s v="Should be able to bulk upload payments_x000a_Should have a standard template_x000a_Should remember the reference - and assign based on that (where this has been seen before)"/>
    <s v="Nice to have"/>
    <s v="USP"/>
    <s v="Whole new feature"/>
    <n v="1"/>
    <n v="10"/>
    <n v="12.5"/>
    <m/>
    <x v="1"/>
  </r>
  <r>
    <n v="65"/>
    <s v="Finance - Invoicing"/>
    <s v="PDF export"/>
    <m/>
    <s v="Should be able to export the invoice to PDF_x000a_Will required a lot more client and company detail_x000a_Should ask the user where to save it"/>
    <s v="Nice to have"/>
    <s v="USP"/>
    <s v="Whole new feature"/>
    <n v="1"/>
    <n v="10"/>
    <n v="12.5"/>
    <m/>
    <x v="1"/>
  </r>
  <r>
    <n v="83"/>
    <s v="Finance - Reports"/>
    <s v="Profit and lose report"/>
    <m/>
    <s v="Mini profit and loss report_x000a_Should be able to select for a period "/>
    <s v="Nice to have"/>
    <s v="USP"/>
    <s v="Whole new feature"/>
    <n v="1"/>
    <n v="10"/>
    <n v="12.5"/>
    <m/>
    <x v="1"/>
  </r>
  <r>
    <n v="102"/>
    <s v="Finance - Accounting"/>
    <s v="Statement runs"/>
    <m/>
    <s v="Client should be able to perform a statement run with a simple flow process_x000a_All clients statements are to be PDDd and saved to their folder along with their backing fin documents (invoice, credit notes etc , payment receipts)_x000a_User should be able to determine where the batch of documents is saved"/>
    <s v="Nice to have"/>
    <s v="USP"/>
    <s v="Whole new feature"/>
    <n v="1"/>
    <n v="10"/>
    <n v="12.5"/>
    <m/>
    <x v="1"/>
  </r>
  <r>
    <n v="105"/>
    <s v="User Management"/>
    <s v="Profile portal"/>
    <m/>
    <s v="A portal where the client can_x000a_Update their details_x000a_Add new users to their account_x000a_Any other preferences they want"/>
    <s v="Nice to have"/>
    <s v="USP"/>
    <s v="Whole new feature"/>
    <n v="1"/>
    <n v="10"/>
    <n v="12.5"/>
    <m/>
    <x v="1"/>
  </r>
  <r>
    <n v="33"/>
    <s v="Dashboard and Main Menu"/>
    <s v="Dashboard"/>
    <m/>
    <s v="New page: Dashboard_x000a_Should only be available on desktop_x000a_Should have a option to go to the main menu_x000a_Will contain a variety of reports and summaries"/>
    <s v="Nice to have"/>
    <s v="USP"/>
    <s v="Whole new section"/>
    <n v="1"/>
    <n v="10"/>
    <n v="10"/>
    <m/>
    <x v="1"/>
  </r>
  <r>
    <n v="62"/>
    <s v="Equipment/Assets"/>
    <m/>
    <m/>
    <s v="New section required to add instructor to the client"/>
    <s v="Nice to have"/>
    <s v="USP"/>
    <s v="Whole new section"/>
    <n v="1"/>
    <n v="10"/>
    <n v="10"/>
    <m/>
    <x v="1"/>
  </r>
  <r>
    <n v="63"/>
    <s v="Staff management"/>
    <m/>
    <m/>
    <s v="New section required to add horse to the client"/>
    <s v="Nice to have"/>
    <s v="USP"/>
    <s v="Whole new section"/>
    <n v="1"/>
    <n v="10"/>
    <n v="10"/>
    <m/>
    <x v="1"/>
  </r>
  <r>
    <n v="82"/>
    <s v="Finance - Accounting"/>
    <s v="Bank statement importer"/>
    <m/>
    <s v="Should be able import a bank statement:_x000a_Would require use to allocate transactions_x000a_Transaction are to be remembered for future use_x000a_Should perform a quick recon calculation_x000a_Expenses should be able to be captured when paid (Later will be done on a invoice basis and then payments are allocated to supplier dues)"/>
    <s v="Nice to have"/>
    <s v="USP"/>
    <s v="Whole new section"/>
    <n v="1"/>
    <n v="10"/>
    <n v="10"/>
    <m/>
    <x v="1"/>
  </r>
  <r>
    <n v="99"/>
    <s v="Booking"/>
    <s v="Lesson booking platform"/>
    <m/>
    <s v="A platform where a customer of the client can book their lessons, based on the slots the client has deemed and allowed as open"/>
    <s v="Nice to have"/>
    <s v="USP"/>
    <s v="Whole new section"/>
    <n v="1"/>
    <n v="10"/>
    <n v="10"/>
    <m/>
    <x v="1"/>
  </r>
  <r>
    <n v="26"/>
    <s v="Dashboard and Main Menu"/>
    <s v="Main menu"/>
    <m/>
    <s v="As the screen gets wider - the buttons tend to lower - needs to be consistent"/>
    <s v="Poor UI"/>
    <s v="Improved UI"/>
    <s v="Investigation and change"/>
    <n v="3"/>
    <n v="3"/>
    <n v="9"/>
    <m/>
    <x v="1"/>
  </r>
  <r>
    <n v="39"/>
    <s v="Calendar/Appointments"/>
    <s v="Calendar"/>
    <m/>
    <s v="On shorter screens - Schedule slot should have a minimum height"/>
    <s v="Poor UI"/>
    <s v="Improved UI"/>
    <s v="Investigation and change"/>
    <n v="3"/>
    <n v="3"/>
    <n v="9"/>
    <m/>
    <x v="1"/>
  </r>
  <r>
    <n v="42"/>
    <s v="Calendar/Appointments"/>
    <s v="Appointments modal"/>
    <m/>
    <s v="On smaller screens the Date input is too far right"/>
    <s v="Poor UI"/>
    <s v="Improved UI"/>
    <s v="Investigation and change"/>
    <n v="3"/>
    <n v="3"/>
    <n v="9"/>
    <m/>
    <x v="1"/>
  </r>
  <r>
    <n v="46"/>
    <s v="Calendar/Appointments"/>
    <s v="Appointments modal"/>
    <m/>
    <s v="On smaller screen the alignments need to be improved - specifically in the view only mode"/>
    <s v="Poor UI"/>
    <s v="Improved UI"/>
    <s v="Investigation and change"/>
    <n v="3"/>
    <n v="3"/>
    <n v="9"/>
    <m/>
    <x v="1"/>
  </r>
  <r>
    <n v="68"/>
    <s v="Finance - Invoicing"/>
    <s v="Invoice list"/>
    <m/>
    <s v="Should have the ability to filter the list"/>
    <s v="Nice to have"/>
    <s v="Feature enhancement/fix"/>
    <s v="Major change to current component"/>
    <n v="1"/>
    <n v="6"/>
    <n v="9"/>
    <m/>
    <x v="1"/>
  </r>
  <r>
    <n v="69"/>
    <s v="Finance - Invoicing"/>
    <s v="Invoice list"/>
    <m/>
    <s v="Should have the ability to sort the list"/>
    <s v="Nice to have"/>
    <s v="Feature enhancement/fix"/>
    <s v="Major change to current component"/>
    <n v="1"/>
    <n v="6"/>
    <n v="9"/>
    <m/>
    <x v="1"/>
  </r>
  <r>
    <n v="70"/>
    <s v="Finance - Invoicing"/>
    <s v="Invoice list"/>
    <m/>
    <s v="List should be paginated"/>
    <s v="Nice to have"/>
    <s v="Feature enhancement/fix"/>
    <s v="Major change to current component"/>
    <n v="1"/>
    <n v="6"/>
    <n v="9"/>
    <m/>
    <x v="1"/>
  </r>
  <r>
    <n v="75"/>
    <s v="Finance - Invoicing"/>
    <s v="Generate invoices"/>
    <s v="Generate invoices results"/>
    <s v="Needs to produce a summary of the invoices generated:_x000a_Number of invoices_x000a_Lessons invoices_x000a_Total revenue_x000a_Average revenue per invoices_x000a_Median invoice revenue_x000a_Largest and smallest invoices by revenue"/>
    <s v="Nice to have"/>
    <s v="Feature enhancement/fix"/>
    <s v="Major change to current component"/>
    <n v="1"/>
    <n v="6"/>
    <n v="9"/>
    <m/>
    <x v="1"/>
  </r>
  <r>
    <n v="78"/>
    <s v="Finance - Payments"/>
    <s v="Payment modal"/>
    <m/>
    <s v="Payments should have a Type property (EFT vs Cash)"/>
    <s v="Nice to have"/>
    <s v="Feature enhancement/fix"/>
    <s v="Major change to current component"/>
    <n v="1"/>
    <n v="6"/>
    <n v="9"/>
    <m/>
    <x v="1"/>
  </r>
  <r>
    <n v="110"/>
    <s v="General"/>
    <m/>
    <m/>
    <s v="Modal screens are still scrollable - when the sheath should prevent that"/>
    <s v="Poor UI"/>
    <s v="Improved UI"/>
    <s v="Investigation and change"/>
    <n v="3"/>
    <n v="3"/>
    <n v="9"/>
    <m/>
    <x v="1"/>
  </r>
  <r>
    <n v="51"/>
    <s v="General"/>
    <s v="Warnings"/>
    <m/>
    <s v="Warnings should have an option to allow users to not see them again"/>
    <s v="Nice to have"/>
    <s v="New feature"/>
    <s v="New component/service with complex integration"/>
    <n v="1"/>
    <n v="7"/>
    <n v="7"/>
    <m/>
    <x v="1"/>
  </r>
  <r>
    <n v="28"/>
    <s v="Dashboard and Main Menu"/>
    <s v="Main menu"/>
    <m/>
    <s v="There should be a view for desktop where the button become a grid of square buttons with icons"/>
    <s v="Poor UI"/>
    <s v="Improved UI"/>
    <s v="Major change to current component"/>
    <n v="3"/>
    <n v="3"/>
    <n v="6.75"/>
    <m/>
    <x v="1"/>
  </r>
  <r>
    <n v="111"/>
    <s v="Finance - Invoicing"/>
    <s v="Generate invoices"/>
    <m/>
    <s v="Invoices do not need a voided property as they can't be voided - only credit noted"/>
    <s v="Poor UX"/>
    <s v="Refactor/Tech debt"/>
    <s v="Minor change to current component"/>
    <n v="4"/>
    <n v="1"/>
    <n v="2"/>
    <m/>
    <x v="1"/>
  </r>
  <r>
    <n v="29"/>
    <s v="Dashboard and Main Menu"/>
    <s v="Main menu"/>
    <m/>
    <s v="Needs to use the new view service to determine its required state"/>
    <s v="Poor UI"/>
    <s v="Refactor/Tech debt"/>
    <s v="Minor change to current component"/>
    <n v="3"/>
    <n v="1"/>
    <n v="1.5"/>
    <n v="27"/>
    <x v="1"/>
  </r>
  <r>
    <n v="30"/>
    <s v="Navbar"/>
    <m/>
    <m/>
    <s v="Needs to use the new view service to determine its required state"/>
    <s v="Poor UI"/>
    <s v="Refactor/Tech debt"/>
    <s v="Minor change to current component"/>
    <n v="3"/>
    <n v="1"/>
    <n v="1.5"/>
    <n v="27"/>
    <x v="1"/>
  </r>
  <r>
    <n v="27"/>
    <s v="General"/>
    <s v="Utility services"/>
    <m/>
    <s v="There needs to be a service that determine whether the view should be mobile or desktop"/>
    <s v="Poor UI"/>
    <s v="Refactor/Tech debt"/>
    <s v="New component/service with complex integration"/>
    <n v="3"/>
    <n v="1"/>
    <n v="0.42857142857142855"/>
    <m/>
    <x v="1"/>
  </r>
  <r>
    <m/>
    <m/>
    <m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C3165-0959-AA43-80CF-D9170B1DCB64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D1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Impact 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C0618-B7B4-0144-93D9-409C5361BBD7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D9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Importance 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83E6E-2837-3A40-90CB-E731BF47E9C0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3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Priority 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35A-14FA-1E40-8319-0349AC17C33D}">
  <dimension ref="A1:D17"/>
  <sheetViews>
    <sheetView workbookViewId="0">
      <selection activeCell="B3" sqref="B3"/>
    </sheetView>
  </sheetViews>
  <sheetFormatPr baseColWidth="10" defaultRowHeight="16" x14ac:dyDescent="0.2"/>
  <cols>
    <col min="1" max="1" width="15" bestFit="1" customWidth="1"/>
    <col min="2" max="2" width="15.5" bestFit="1" customWidth="1"/>
    <col min="3" max="4" width="12.1640625" bestFit="1" customWidth="1"/>
  </cols>
  <sheetData>
    <row r="1" spans="1:4" x14ac:dyDescent="0.2">
      <c r="B1" s="6" t="s">
        <v>177</v>
      </c>
    </row>
    <row r="2" spans="1:4" x14ac:dyDescent="0.2">
      <c r="B2" t="s">
        <v>176</v>
      </c>
      <c r="C2" t="s">
        <v>178</v>
      </c>
      <c r="D2" t="s">
        <v>179</v>
      </c>
    </row>
    <row r="3" spans="1:4" x14ac:dyDescent="0.2">
      <c r="A3" t="s">
        <v>206</v>
      </c>
      <c r="B3" s="8">
        <v>941</v>
      </c>
      <c r="C3" s="8">
        <v>2182.5976190476181</v>
      </c>
      <c r="D3" s="8">
        <v>3123.5976190476181</v>
      </c>
    </row>
    <row r="5" spans="1:4" x14ac:dyDescent="0.2">
      <c r="D5" s="7">
        <f>GETPIVOTDATA("Priority S",$A$1,"Status","Done")/GETPIVOTDATA("Priority S",$A$1)</f>
        <v>0.3012551918537158</v>
      </c>
    </row>
    <row r="7" spans="1:4" x14ac:dyDescent="0.2">
      <c r="B7" s="6" t="s">
        <v>177</v>
      </c>
    </row>
    <row r="8" spans="1:4" x14ac:dyDescent="0.2">
      <c r="B8" t="s">
        <v>176</v>
      </c>
      <c r="C8" t="s">
        <v>178</v>
      </c>
      <c r="D8" t="s">
        <v>179</v>
      </c>
    </row>
    <row r="9" spans="1:4" x14ac:dyDescent="0.2">
      <c r="A9" t="s">
        <v>183</v>
      </c>
      <c r="B9" s="8">
        <v>73</v>
      </c>
      <c r="C9" s="8">
        <v>291</v>
      </c>
      <c r="D9" s="8">
        <v>364</v>
      </c>
    </row>
    <row r="11" spans="1:4" x14ac:dyDescent="0.2">
      <c r="D11" s="7">
        <f>GETPIVOTDATA("Importance S",$A$7,"Status","Done")/GETPIVOTDATA("Importance S",$A$7)</f>
        <v>0.20054945054945056</v>
      </c>
    </row>
    <row r="13" spans="1:4" x14ac:dyDescent="0.2">
      <c r="B13" s="6" t="s">
        <v>177</v>
      </c>
    </row>
    <row r="14" spans="1:4" x14ac:dyDescent="0.2">
      <c r="B14" t="s">
        <v>176</v>
      </c>
      <c r="C14" t="s">
        <v>178</v>
      </c>
      <c r="D14" t="s">
        <v>179</v>
      </c>
    </row>
    <row r="15" spans="1:4" x14ac:dyDescent="0.2">
      <c r="A15" t="s">
        <v>184</v>
      </c>
      <c r="B15" s="8">
        <v>62</v>
      </c>
      <c r="C15" s="8">
        <v>601</v>
      </c>
      <c r="D15" s="8">
        <v>663</v>
      </c>
    </row>
    <row r="17" spans="4:4" x14ac:dyDescent="0.2">
      <c r="D17" s="7">
        <f>GETPIVOTDATA("Impact S",$A$13,"Status","Done")/GETPIVOTDATA("Impact S",$A$13)</f>
        <v>9.3514328808446456E-2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3"/>
  <sheetViews>
    <sheetView workbookViewId="0">
      <selection activeCell="B34" sqref="B34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31</v>
      </c>
      <c r="C1" t="s">
        <v>32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91</v>
      </c>
      <c r="C2" t="s">
        <v>112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147</v>
      </c>
      <c r="C3" t="s">
        <v>35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66</v>
      </c>
      <c r="B4" t="s">
        <v>104</v>
      </c>
      <c r="C4" t="s">
        <v>97</v>
      </c>
      <c r="E4" t="s">
        <v>15</v>
      </c>
      <c r="F4">
        <v>4</v>
      </c>
      <c r="H4" t="s">
        <v>159</v>
      </c>
      <c r="I4">
        <v>6</v>
      </c>
      <c r="K4" t="s">
        <v>69</v>
      </c>
      <c r="L4">
        <v>7</v>
      </c>
    </row>
    <row r="5" spans="1:12" x14ac:dyDescent="0.2">
      <c r="A5" t="s">
        <v>5</v>
      </c>
      <c r="B5" t="s">
        <v>87</v>
      </c>
      <c r="C5" t="s">
        <v>40</v>
      </c>
      <c r="E5" t="s">
        <v>16</v>
      </c>
      <c r="F5">
        <v>3</v>
      </c>
      <c r="H5" t="s">
        <v>28</v>
      </c>
      <c r="I5">
        <v>4</v>
      </c>
      <c r="K5" t="s">
        <v>70</v>
      </c>
      <c r="L5">
        <v>5</v>
      </c>
    </row>
    <row r="6" spans="1:12" x14ac:dyDescent="0.2">
      <c r="A6" t="s">
        <v>2</v>
      </c>
      <c r="B6" t="s">
        <v>150</v>
      </c>
      <c r="C6" t="s">
        <v>54</v>
      </c>
      <c r="E6" t="s">
        <v>17</v>
      </c>
      <c r="F6">
        <v>1</v>
      </c>
      <c r="H6" t="s">
        <v>29</v>
      </c>
      <c r="I6">
        <v>3</v>
      </c>
      <c r="K6" t="s">
        <v>67</v>
      </c>
      <c r="L6">
        <v>4</v>
      </c>
    </row>
    <row r="7" spans="1:12" x14ac:dyDescent="0.2">
      <c r="A7" t="s">
        <v>3</v>
      </c>
      <c r="B7" t="s">
        <v>154</v>
      </c>
      <c r="C7" t="s">
        <v>134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82</v>
      </c>
      <c r="C8" t="s">
        <v>138</v>
      </c>
      <c r="K8" t="s">
        <v>23</v>
      </c>
      <c r="L8">
        <v>2</v>
      </c>
    </row>
    <row r="9" spans="1:12" x14ac:dyDescent="0.2">
      <c r="A9" t="s">
        <v>75</v>
      </c>
      <c r="B9" t="s">
        <v>80</v>
      </c>
      <c r="C9" t="s">
        <v>37</v>
      </c>
      <c r="K9" t="s">
        <v>25</v>
      </c>
      <c r="L9">
        <v>1</v>
      </c>
    </row>
    <row r="10" spans="1:12" x14ac:dyDescent="0.2">
      <c r="A10" t="s">
        <v>122</v>
      </c>
      <c r="B10" t="s">
        <v>133</v>
      </c>
      <c r="C10" t="s">
        <v>85</v>
      </c>
    </row>
    <row r="11" spans="1:12" x14ac:dyDescent="0.2">
      <c r="A11" t="s">
        <v>39</v>
      </c>
      <c r="B11" t="s">
        <v>131</v>
      </c>
      <c r="C11" t="s">
        <v>44</v>
      </c>
    </row>
    <row r="12" spans="1:12" x14ac:dyDescent="0.2">
      <c r="A12" t="s">
        <v>38</v>
      </c>
      <c r="B12" t="s">
        <v>106</v>
      </c>
      <c r="C12" t="s">
        <v>34</v>
      </c>
    </row>
    <row r="13" spans="1:12" x14ac:dyDescent="0.2">
      <c r="A13" t="s">
        <v>123</v>
      </c>
      <c r="B13" t="s">
        <v>33</v>
      </c>
      <c r="C13" t="s">
        <v>62</v>
      </c>
    </row>
    <row r="14" spans="1:12" x14ac:dyDescent="0.2">
      <c r="A14" t="s">
        <v>8</v>
      </c>
      <c r="B14" t="s">
        <v>41</v>
      </c>
      <c r="C14" t="s">
        <v>56</v>
      </c>
    </row>
    <row r="15" spans="1:12" x14ac:dyDescent="0.2">
      <c r="A15" t="s">
        <v>168</v>
      </c>
      <c r="B15" t="s">
        <v>81</v>
      </c>
      <c r="C15" t="s">
        <v>64</v>
      </c>
    </row>
    <row r="16" spans="1:12" x14ac:dyDescent="0.2">
      <c r="A16" t="s">
        <v>207</v>
      </c>
      <c r="B16" t="s">
        <v>73</v>
      </c>
      <c r="C16" t="s">
        <v>68</v>
      </c>
    </row>
    <row r="17" spans="2:3" x14ac:dyDescent="0.2">
      <c r="B17" t="s">
        <v>140</v>
      </c>
      <c r="C17" t="s">
        <v>89</v>
      </c>
    </row>
    <row r="18" spans="2:3" x14ac:dyDescent="0.2">
      <c r="B18" t="s">
        <v>142</v>
      </c>
    </row>
    <row r="19" spans="2:3" x14ac:dyDescent="0.2">
      <c r="B19" t="s">
        <v>128</v>
      </c>
    </row>
    <row r="20" spans="2:3" x14ac:dyDescent="0.2">
      <c r="B20" t="s">
        <v>160</v>
      </c>
    </row>
    <row r="21" spans="2:3" x14ac:dyDescent="0.2">
      <c r="B21" t="s">
        <v>42</v>
      </c>
    </row>
    <row r="22" spans="2:3" x14ac:dyDescent="0.2">
      <c r="B22" t="s">
        <v>76</v>
      </c>
    </row>
    <row r="23" spans="2:3" x14ac:dyDescent="0.2">
      <c r="B23" t="s">
        <v>102</v>
      </c>
    </row>
    <row r="24" spans="2:3" x14ac:dyDescent="0.2">
      <c r="B24" t="s">
        <v>161</v>
      </c>
    </row>
    <row r="25" spans="2:3" x14ac:dyDescent="0.2">
      <c r="B25" t="s">
        <v>162</v>
      </c>
    </row>
    <row r="26" spans="2:3" x14ac:dyDescent="0.2">
      <c r="B26" t="s">
        <v>163</v>
      </c>
    </row>
    <row r="27" spans="2:3" x14ac:dyDescent="0.2">
      <c r="B27" t="s">
        <v>164</v>
      </c>
    </row>
    <row r="28" spans="2:3" x14ac:dyDescent="0.2">
      <c r="B28" t="s">
        <v>165</v>
      </c>
    </row>
    <row r="29" spans="2:3" x14ac:dyDescent="0.2">
      <c r="B29" t="s">
        <v>166</v>
      </c>
    </row>
    <row r="30" spans="2:3" x14ac:dyDescent="0.2">
      <c r="B30" t="s">
        <v>169</v>
      </c>
    </row>
    <row r="31" spans="2:3" x14ac:dyDescent="0.2">
      <c r="B31" t="s">
        <v>170</v>
      </c>
    </row>
    <row r="32" spans="2:3" x14ac:dyDescent="0.2">
      <c r="B32" t="s">
        <v>173</v>
      </c>
    </row>
    <row r="33" spans="2:2" x14ac:dyDescent="0.2">
      <c r="B33" t="s">
        <v>208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dimension ref="A1:M115"/>
  <sheetViews>
    <sheetView tabSelected="1" zoomScale="90" zoomScaleNormal="90" workbookViewId="0">
      <selection activeCell="E11" sqref="E11"/>
    </sheetView>
  </sheetViews>
  <sheetFormatPr baseColWidth="10" defaultColWidth="34.1640625" defaultRowHeight="16" x14ac:dyDescent="0.2"/>
  <cols>
    <col min="1" max="1" width="5" bestFit="1" customWidth="1"/>
    <col min="2" max="2" width="24" bestFit="1" customWidth="1"/>
    <col min="3" max="3" width="31.33203125" bestFit="1" customWidth="1"/>
    <col min="4" max="4" width="30.6640625" bestFit="1" customWidth="1"/>
    <col min="5" max="5" width="49.83203125" style="2" customWidth="1"/>
    <col min="6" max="6" width="26.6640625" bestFit="1" customWidth="1"/>
    <col min="7" max="7" width="22.33203125" bestFit="1" customWidth="1"/>
    <col min="8" max="8" width="44.1640625" bestFit="1" customWidth="1"/>
    <col min="9" max="9" width="16.33203125" style="1" bestFit="1" customWidth="1"/>
    <col min="10" max="10" width="12.33203125" style="1" bestFit="1" customWidth="1"/>
    <col min="11" max="11" width="13" style="1" bestFit="1" customWidth="1"/>
    <col min="12" max="12" width="15.6640625" bestFit="1" customWidth="1"/>
    <col min="13" max="13" width="9.1640625" bestFit="1" customWidth="1"/>
  </cols>
  <sheetData>
    <row r="1" spans="1:13" ht="17" x14ac:dyDescent="0.2">
      <c r="A1" t="s">
        <v>9</v>
      </c>
      <c r="B1" t="s">
        <v>10</v>
      </c>
      <c r="C1" t="s">
        <v>31</v>
      </c>
      <c r="D1" t="s">
        <v>32</v>
      </c>
      <c r="E1" s="2" t="s">
        <v>11</v>
      </c>
      <c r="F1" t="s">
        <v>12</v>
      </c>
      <c r="G1" t="s">
        <v>19</v>
      </c>
      <c r="H1" t="s">
        <v>20</v>
      </c>
      <c r="I1" s="1" t="s">
        <v>182</v>
      </c>
      <c r="J1" s="1" t="s">
        <v>181</v>
      </c>
      <c r="K1" s="1" t="s">
        <v>205</v>
      </c>
      <c r="L1" t="s">
        <v>71</v>
      </c>
      <c r="M1" t="s">
        <v>175</v>
      </c>
    </row>
    <row r="2" spans="1:13" s="3" customFormat="1" ht="34" x14ac:dyDescent="0.2">
      <c r="A2" s="3">
        <v>53</v>
      </c>
      <c r="B2" s="3" t="s">
        <v>1</v>
      </c>
      <c r="C2" s="3" t="s">
        <v>91</v>
      </c>
      <c r="D2" s="3" t="s">
        <v>112</v>
      </c>
      <c r="E2" s="4" t="s">
        <v>202</v>
      </c>
      <c r="F2" s="3" t="s">
        <v>14</v>
      </c>
      <c r="G2" s="3" t="s">
        <v>26</v>
      </c>
      <c r="H2" s="3" t="s">
        <v>67</v>
      </c>
      <c r="I2" s="5">
        <f>VLOOKUP(F2,'Source lists'!$E$1:F6,2,FALSE)</f>
        <v>8</v>
      </c>
      <c r="J2" s="5">
        <f>VLOOKUP(G2,'Source lists'!$H$1:I7,2,FALSE)</f>
        <v>10</v>
      </c>
      <c r="K2" s="5">
        <f>VLOOKUP(F2,'Source lists'!$E$2:$F$6,2,FALSE)*(VLOOKUP(G2,'Source lists'!$H$2:$I$7,2,FALSE)^2)/VLOOKUP(H2,'Source lists'!$K$2:$L$9,2,FALSE)</f>
        <v>200</v>
      </c>
      <c r="L2" s="3">
        <v>77</v>
      </c>
      <c r="M2" s="3" t="s">
        <v>176</v>
      </c>
    </row>
    <row r="3" spans="1:13" s="3" customFormat="1" ht="17" x14ac:dyDescent="0.2">
      <c r="A3" s="3">
        <v>6</v>
      </c>
      <c r="B3" s="3" t="s">
        <v>38</v>
      </c>
      <c r="C3" s="3" t="s">
        <v>41</v>
      </c>
      <c r="E3" s="4" t="s">
        <v>96</v>
      </c>
      <c r="F3" s="3" t="s">
        <v>15</v>
      </c>
      <c r="G3" s="3" t="s">
        <v>27</v>
      </c>
      <c r="H3" s="3" t="s">
        <v>23</v>
      </c>
      <c r="I3" s="5">
        <f>VLOOKUP(F3,'Source lists'!$E$1:F7,2,FALSE)</f>
        <v>4</v>
      </c>
      <c r="J3" s="5">
        <f>VLOOKUP(G3,'Source lists'!$H$1:I8,2,FALSE)</f>
        <v>7</v>
      </c>
      <c r="K3" s="5">
        <f>VLOOKUP(F3,'Source lists'!$E$2:$F$6,2,FALSE)*(VLOOKUP(G3,'Source lists'!$H$2:$I$7,2,FALSE)^2)/VLOOKUP(H3,'Source lists'!$K$2:$L$9,2,FALSE)</f>
        <v>98</v>
      </c>
      <c r="L3" s="3">
        <v>1</v>
      </c>
      <c r="M3" s="3" t="s">
        <v>176</v>
      </c>
    </row>
    <row r="4" spans="1:13" ht="17" x14ac:dyDescent="0.2">
      <c r="A4" s="3">
        <v>77</v>
      </c>
      <c r="B4" s="3" t="s">
        <v>3</v>
      </c>
      <c r="C4" s="3" t="s">
        <v>142</v>
      </c>
      <c r="D4" s="3"/>
      <c r="E4" s="4" t="s">
        <v>143</v>
      </c>
      <c r="F4" s="3" t="s">
        <v>14</v>
      </c>
      <c r="G4" s="3" t="s">
        <v>159</v>
      </c>
      <c r="H4" s="3" t="s">
        <v>24</v>
      </c>
      <c r="I4" s="5">
        <f>VLOOKUP(F4,'Source lists'!$E$1:F8,2,FALSE)</f>
        <v>8</v>
      </c>
      <c r="J4" s="5">
        <f>VLOOKUP(G4,'Source lists'!$H$1:I9,2,FALSE)</f>
        <v>6</v>
      </c>
      <c r="K4" s="5">
        <f>VLOOKUP(F4,'Source lists'!$E$2:$F$6,2,FALSE)*(VLOOKUP(G4,'Source lists'!$H$2:$I$7,2,FALSE)^2)/VLOOKUP(H4,'Source lists'!$K$2:$L$9,2,FALSE)</f>
        <v>96</v>
      </c>
      <c r="L4" s="3"/>
      <c r="M4" s="3" t="s">
        <v>176</v>
      </c>
    </row>
    <row r="5" spans="1:13" ht="17" x14ac:dyDescent="0.2">
      <c r="A5" s="3">
        <v>90</v>
      </c>
      <c r="B5" s="3" t="s">
        <v>6</v>
      </c>
      <c r="C5" s="3" t="s">
        <v>154</v>
      </c>
      <c r="D5" s="3"/>
      <c r="E5" s="4" t="s">
        <v>158</v>
      </c>
      <c r="F5" s="3" t="s">
        <v>14</v>
      </c>
      <c r="G5" s="3" t="s">
        <v>159</v>
      </c>
      <c r="H5" s="3" t="s">
        <v>24</v>
      </c>
      <c r="I5" s="5">
        <f>VLOOKUP(F5,'Source lists'!$E$1:F9,2,FALSE)</f>
        <v>8</v>
      </c>
      <c r="J5" s="5">
        <f>VLOOKUP(G5,'Source lists'!$H$1:I10,2,FALSE)</f>
        <v>6</v>
      </c>
      <c r="K5" s="5">
        <f>VLOOKUP(F5,'Source lists'!$E$2:$F$6,2,FALSE)*(VLOOKUP(G5,'Source lists'!$H$2:$I$7,2,FALSE)^2)/VLOOKUP(H5,'Source lists'!$K$2:$L$9,2,FALSE)</f>
        <v>96</v>
      </c>
      <c r="L5" s="3"/>
      <c r="M5" s="3" t="s">
        <v>176</v>
      </c>
    </row>
    <row r="6" spans="1:13" ht="17" x14ac:dyDescent="0.2">
      <c r="A6" s="3">
        <v>112</v>
      </c>
      <c r="B6" s="3" t="s">
        <v>4</v>
      </c>
      <c r="C6" s="3" t="s">
        <v>170</v>
      </c>
      <c r="D6" s="3"/>
      <c r="E6" s="4" t="s">
        <v>204</v>
      </c>
      <c r="F6" s="3" t="s">
        <v>14</v>
      </c>
      <c r="G6" s="3" t="s">
        <v>159</v>
      </c>
      <c r="H6" s="3" t="s">
        <v>24</v>
      </c>
      <c r="I6" s="5">
        <f>VLOOKUP(F6,'Source lists'!$E$1:F117,2,FALSE)</f>
        <v>8</v>
      </c>
      <c r="J6" s="5">
        <f>VLOOKUP(G6,'Source lists'!$H$1:I118,2,FALSE)</f>
        <v>6</v>
      </c>
      <c r="K6" s="5">
        <f>VLOOKUP(F6,'Source lists'!$E$2:$F$6,2,FALSE)*(VLOOKUP(G6,'Source lists'!$H$2:$I$7,2,FALSE)^2)/VLOOKUP(H6,'Source lists'!$K$2:$L$9,2,FALSE)</f>
        <v>96</v>
      </c>
      <c r="L6" s="3">
        <v>53</v>
      </c>
      <c r="M6" s="3" t="s">
        <v>176</v>
      </c>
    </row>
    <row r="7" spans="1:13" ht="17" x14ac:dyDescent="0.2">
      <c r="A7" s="3">
        <v>114</v>
      </c>
      <c r="B7" s="3" t="s">
        <v>3</v>
      </c>
      <c r="C7" s="3" t="s">
        <v>142</v>
      </c>
      <c r="D7" s="3"/>
      <c r="E7" s="4" t="s">
        <v>209</v>
      </c>
      <c r="F7" s="3" t="s">
        <v>14</v>
      </c>
      <c r="G7" s="3" t="s">
        <v>159</v>
      </c>
      <c r="H7" s="3" t="s">
        <v>24</v>
      </c>
      <c r="I7" s="5">
        <f>VLOOKUP(F7,'Source lists'!$E$1:F119,2,FALSE)</f>
        <v>8</v>
      </c>
      <c r="J7" s="5">
        <f>VLOOKUP(G7,'Source lists'!$H$1:I120,2,FALSE)</f>
        <v>6</v>
      </c>
      <c r="K7" s="5">
        <f>VLOOKUP(F7,'Source lists'!$E$2:$F$6,2,FALSE)*(VLOOKUP(G7,'Source lists'!$H$2:$I$7,2,FALSE)^2)/VLOOKUP(H7,'Source lists'!$K$2:$L$9,2,FALSE)</f>
        <v>96</v>
      </c>
      <c r="L7" s="3"/>
      <c r="M7" s="3" t="s">
        <v>176</v>
      </c>
    </row>
    <row r="8" spans="1:13" ht="17" x14ac:dyDescent="0.2">
      <c r="A8" s="3">
        <v>45</v>
      </c>
      <c r="B8" s="3" t="s">
        <v>1</v>
      </c>
      <c r="C8" s="3" t="s">
        <v>87</v>
      </c>
      <c r="D8" s="3" t="s">
        <v>97</v>
      </c>
      <c r="E8" s="4" t="s">
        <v>111</v>
      </c>
      <c r="F8" s="3" t="s">
        <v>15</v>
      </c>
      <c r="G8" s="3" t="s">
        <v>159</v>
      </c>
      <c r="H8" s="3" t="s">
        <v>23</v>
      </c>
      <c r="I8" s="5">
        <f>VLOOKUP(F8,'Source lists'!$E$1:F10,2,FALSE)</f>
        <v>4</v>
      </c>
      <c r="J8" s="5">
        <f>VLOOKUP(G8,'Source lists'!$H$1:I11,2,FALSE)</f>
        <v>6</v>
      </c>
      <c r="K8" s="5">
        <f>VLOOKUP(F8,'Source lists'!$E$2:$F$6,2,FALSE)*(VLOOKUP(G8,'Source lists'!$H$2:$I$7,2,FALSE)^2)/VLOOKUP(H8,'Source lists'!$K$2:$L$9,2,FALSE)</f>
        <v>72</v>
      </c>
      <c r="L8" s="3"/>
      <c r="M8" s="3" t="s">
        <v>176</v>
      </c>
    </row>
    <row r="9" spans="1:13" ht="17" x14ac:dyDescent="0.2">
      <c r="A9" s="3">
        <v>32</v>
      </c>
      <c r="B9" s="3" t="s">
        <v>38</v>
      </c>
      <c r="C9" s="3" t="s">
        <v>81</v>
      </c>
      <c r="D9" s="3"/>
      <c r="E9" s="4" t="s">
        <v>116</v>
      </c>
      <c r="F9" s="3" t="s">
        <v>15</v>
      </c>
      <c r="G9" s="3" t="s">
        <v>28</v>
      </c>
      <c r="H9" s="3" t="s">
        <v>25</v>
      </c>
      <c r="I9" s="5">
        <f>VLOOKUP(F9,'Source lists'!$E$1:F11,2,FALSE)</f>
        <v>4</v>
      </c>
      <c r="J9" s="5">
        <f>VLOOKUP(G9,'Source lists'!$H$1:I12,2,FALSE)</f>
        <v>4</v>
      </c>
      <c r="K9" s="5">
        <f>VLOOKUP(F9,'Source lists'!$E$2:$F$6,2,FALSE)*(VLOOKUP(G9,'Source lists'!$H$2:$I$7,2,FALSE)^2)/VLOOKUP(H9,'Source lists'!$K$2:$L$9,2,FALSE)</f>
        <v>64</v>
      </c>
      <c r="L9" s="3"/>
      <c r="M9" s="3" t="s">
        <v>176</v>
      </c>
    </row>
    <row r="10" spans="1:13" ht="17" x14ac:dyDescent="0.2">
      <c r="A10">
        <v>113</v>
      </c>
      <c r="B10" t="s">
        <v>207</v>
      </c>
      <c r="C10" t="s">
        <v>208</v>
      </c>
      <c r="E10" s="2" t="s">
        <v>210</v>
      </c>
      <c r="F10" t="s">
        <v>14</v>
      </c>
      <c r="G10" t="s">
        <v>159</v>
      </c>
      <c r="H10" t="s">
        <v>70</v>
      </c>
      <c r="I10" s="1">
        <f>VLOOKUP(F10,'Source lists'!$E$1:F118,2,FALSE)</f>
        <v>8</v>
      </c>
      <c r="J10" s="1">
        <f>VLOOKUP(G10,'Source lists'!$H$1:I119,2,FALSE)</f>
        <v>6</v>
      </c>
      <c r="K10" s="1">
        <f>VLOOKUP(F10,'Source lists'!$E$2:$F$6,2,FALSE)*(VLOOKUP(G10,'Source lists'!$H$2:$I$7,2,FALSE)^2)/VLOOKUP(H10,'Source lists'!$K$2:$L$9,2,FALSE)</f>
        <v>57.6</v>
      </c>
    </row>
    <row r="11" spans="1:13" ht="51" x14ac:dyDescent="0.2">
      <c r="A11">
        <v>25</v>
      </c>
      <c r="B11" t="s">
        <v>8</v>
      </c>
      <c r="C11" s="3" t="s">
        <v>42</v>
      </c>
      <c r="D11" s="3"/>
      <c r="E11" s="4" t="s">
        <v>65</v>
      </c>
      <c r="F11" s="3" t="s">
        <v>13</v>
      </c>
      <c r="G11" s="3" t="s">
        <v>28</v>
      </c>
      <c r="H11" s="3" t="s">
        <v>24</v>
      </c>
      <c r="I11" s="5">
        <f>VLOOKUP(F11,'Source lists'!$E$1:F12,2,FALSE)</f>
        <v>10</v>
      </c>
      <c r="J11" s="5">
        <f>VLOOKUP(G11,'Source lists'!$H$1:I13,2,FALSE)</f>
        <v>4</v>
      </c>
      <c r="K11" s="5">
        <f>VLOOKUP(F11,'Source lists'!$E$2:$F$6,2,FALSE)*(VLOOKUP(G11,'Source lists'!$H$2:$I$7,2,FALSE)^2)/VLOOKUP(H11,'Source lists'!$K$2:$L$9,2,FALSE)</f>
        <v>53.333333333333336</v>
      </c>
      <c r="L11" s="3"/>
      <c r="M11" s="3" t="s">
        <v>176</v>
      </c>
    </row>
    <row r="12" spans="1:13" ht="17" x14ac:dyDescent="0.2">
      <c r="A12">
        <v>59</v>
      </c>
      <c r="B12" t="s">
        <v>2</v>
      </c>
      <c r="C12" t="s">
        <v>106</v>
      </c>
      <c r="E12" s="2" t="s">
        <v>126</v>
      </c>
      <c r="F12" t="s">
        <v>17</v>
      </c>
      <c r="G12" t="s">
        <v>26</v>
      </c>
      <c r="H12" t="s">
        <v>23</v>
      </c>
      <c r="I12" s="1">
        <f>VLOOKUP(F12,'Source lists'!$E$1:F13,2,FALSE)</f>
        <v>1</v>
      </c>
      <c r="J12" s="1">
        <f>VLOOKUP(G12,'Source lists'!$H$1:I14,2,FALSE)</f>
        <v>10</v>
      </c>
      <c r="K12" s="1">
        <f>VLOOKUP(F12,'Source lists'!$E$2:$F$6,2,FALSE)*(VLOOKUP(G12,'Source lists'!$H$2:$I$7,2,FALSE)^2)/VLOOKUP(H12,'Source lists'!$K$2:$L$9,2,FALSE)</f>
        <v>50</v>
      </c>
      <c r="L12">
        <v>60</v>
      </c>
    </row>
    <row r="13" spans="1:13" s="3" customFormat="1" ht="17" x14ac:dyDescent="0.2">
      <c r="A13">
        <v>60</v>
      </c>
      <c r="B13" t="s">
        <v>1</v>
      </c>
      <c r="C13" t="s">
        <v>91</v>
      </c>
      <c r="D13"/>
      <c r="E13" s="2" t="s">
        <v>120</v>
      </c>
      <c r="F13" t="s">
        <v>17</v>
      </c>
      <c r="G13" t="s">
        <v>26</v>
      </c>
      <c r="H13" t="s">
        <v>23</v>
      </c>
      <c r="I13" s="1">
        <f>VLOOKUP(F13,'Source lists'!$E$1:F14,2,FALSE)</f>
        <v>1</v>
      </c>
      <c r="J13" s="1">
        <f>VLOOKUP(G13,'Source lists'!$H$1:I15,2,FALSE)</f>
        <v>10</v>
      </c>
      <c r="K13" s="1">
        <f>VLOOKUP(F13,'Source lists'!$E$2:$F$6,2,FALSE)*(VLOOKUP(G13,'Source lists'!$H$2:$I$7,2,FALSE)^2)/VLOOKUP(H13,'Source lists'!$K$2:$L$9,2,FALSE)</f>
        <v>50</v>
      </c>
      <c r="L13">
        <v>62</v>
      </c>
      <c r="M13"/>
    </row>
    <row r="14" spans="1:13" ht="17" x14ac:dyDescent="0.2">
      <c r="A14">
        <v>61</v>
      </c>
      <c r="B14" t="s">
        <v>1</v>
      </c>
      <c r="C14" t="s">
        <v>91</v>
      </c>
      <c r="E14" s="2" t="s">
        <v>121</v>
      </c>
      <c r="F14" t="s">
        <v>17</v>
      </c>
      <c r="G14" t="s">
        <v>26</v>
      </c>
      <c r="H14" t="s">
        <v>23</v>
      </c>
      <c r="I14" s="1">
        <f>VLOOKUP(F14,'Source lists'!$E$1:F15,2,FALSE)</f>
        <v>1</v>
      </c>
      <c r="J14" s="1">
        <f>VLOOKUP(G14,'Source lists'!$H$1:I16,2,FALSE)</f>
        <v>10</v>
      </c>
      <c r="K14" s="1">
        <f>VLOOKUP(F14,'Source lists'!$E$2:$F$6,2,FALSE)*(VLOOKUP(G14,'Source lists'!$H$2:$I$7,2,FALSE)^2)/VLOOKUP(H14,'Source lists'!$K$2:$L$9,2,FALSE)</f>
        <v>50</v>
      </c>
      <c r="L14">
        <v>63</v>
      </c>
    </row>
    <row r="15" spans="1:13" ht="17" x14ac:dyDescent="0.2">
      <c r="A15">
        <v>64</v>
      </c>
      <c r="B15" t="s">
        <v>2</v>
      </c>
      <c r="C15" t="s">
        <v>106</v>
      </c>
      <c r="E15" s="2" t="s">
        <v>127</v>
      </c>
      <c r="F15" t="s">
        <v>17</v>
      </c>
      <c r="G15" t="s">
        <v>26</v>
      </c>
      <c r="H15" t="s">
        <v>23</v>
      </c>
      <c r="I15" s="1">
        <f>VLOOKUP(F15,'Source lists'!$E$1:F16,2,FALSE)</f>
        <v>1</v>
      </c>
      <c r="J15" s="1">
        <f>VLOOKUP(G15,'Source lists'!$H$1:I17,2,FALSE)</f>
        <v>10</v>
      </c>
      <c r="K15" s="1">
        <f>VLOOKUP(F15,'Source lists'!$E$2:$F$6,2,FALSE)*(VLOOKUP(G15,'Source lists'!$H$2:$I$7,2,FALSE)^2)/VLOOKUP(H15,'Source lists'!$K$2:$L$9,2,FALSE)</f>
        <v>50</v>
      </c>
      <c r="L15">
        <v>61</v>
      </c>
    </row>
    <row r="16" spans="1:13" ht="17" x14ac:dyDescent="0.2">
      <c r="A16" s="3">
        <v>40</v>
      </c>
      <c r="B16" s="3" t="s">
        <v>1</v>
      </c>
      <c r="C16" s="3" t="s">
        <v>87</v>
      </c>
      <c r="D16" s="3"/>
      <c r="E16" s="4" t="s">
        <v>88</v>
      </c>
      <c r="F16" s="3" t="s">
        <v>14</v>
      </c>
      <c r="G16" s="3" t="s">
        <v>28</v>
      </c>
      <c r="H16" s="3" t="s">
        <v>24</v>
      </c>
      <c r="I16" s="5">
        <f>VLOOKUP(F16,'Source lists'!$E$1:F17,2,FALSE)</f>
        <v>8</v>
      </c>
      <c r="J16" s="5">
        <f>VLOOKUP(G16,'Source lists'!$H$1:I18,2,FALSE)</f>
        <v>4</v>
      </c>
      <c r="K16" s="5">
        <f>VLOOKUP(F16,'Source lists'!$E$2:$F$6,2,FALSE)*(VLOOKUP(G16,'Source lists'!$H$2:$I$7,2,FALSE)^2)/VLOOKUP(H16,'Source lists'!$K$2:$L$9,2,FALSE)</f>
        <v>42.666666666666664</v>
      </c>
      <c r="L16" s="3"/>
      <c r="M16" s="3" t="s">
        <v>176</v>
      </c>
    </row>
    <row r="17" spans="1:12" ht="34" x14ac:dyDescent="0.2">
      <c r="A17">
        <v>1</v>
      </c>
      <c r="B17" t="s">
        <v>39</v>
      </c>
      <c r="C17" t="s">
        <v>33</v>
      </c>
      <c r="D17" t="s">
        <v>37</v>
      </c>
      <c r="E17" s="2" t="s">
        <v>36</v>
      </c>
      <c r="F17" t="s">
        <v>15</v>
      </c>
      <c r="G17" t="s">
        <v>27</v>
      </c>
      <c r="H17" t="s">
        <v>70</v>
      </c>
      <c r="I17" s="1">
        <f>VLOOKUP(F17,'Source lists'!$E$1:F18,2,FALSE)</f>
        <v>4</v>
      </c>
      <c r="J17" s="1">
        <f>VLOOKUP(G17,'Source lists'!$H$1:I19,2,FALSE)</f>
        <v>7</v>
      </c>
      <c r="K17" s="1">
        <f>VLOOKUP(F17,'Source lists'!$E$2:$F$6,2,FALSE)*(VLOOKUP(G17,'Source lists'!$H$2:$I$7,2,FALSE)^2)/VLOOKUP(H17,'Source lists'!$K$2:$L$9,2,FALSE)</f>
        <v>39.200000000000003</v>
      </c>
    </row>
    <row r="18" spans="1:12" ht="17" x14ac:dyDescent="0.2">
      <c r="A18">
        <v>2</v>
      </c>
      <c r="B18" t="s">
        <v>39</v>
      </c>
      <c r="C18" t="s">
        <v>33</v>
      </c>
      <c r="D18" t="s">
        <v>34</v>
      </c>
      <c r="E18" s="2" t="s">
        <v>95</v>
      </c>
      <c r="F18" t="s">
        <v>15</v>
      </c>
      <c r="G18" t="s">
        <v>27</v>
      </c>
      <c r="H18" t="s">
        <v>70</v>
      </c>
      <c r="I18" s="1">
        <f>VLOOKUP(F18,'Source lists'!$E$1:F19,2,FALSE)</f>
        <v>4</v>
      </c>
      <c r="J18" s="1">
        <f>VLOOKUP(G18,'Source lists'!$H$1:I20,2,FALSE)</f>
        <v>7</v>
      </c>
      <c r="K18" s="1">
        <f>VLOOKUP(F18,'Source lists'!$E$2:$F$6,2,FALSE)*(VLOOKUP(G18,'Source lists'!$H$2:$I$7,2,FALSE)^2)/VLOOKUP(H18,'Source lists'!$K$2:$L$9,2,FALSE)</f>
        <v>39.200000000000003</v>
      </c>
    </row>
    <row r="19" spans="1:12" ht="17" x14ac:dyDescent="0.2">
      <c r="A19">
        <v>4</v>
      </c>
      <c r="B19" t="s">
        <v>39</v>
      </c>
      <c r="C19" t="s">
        <v>33</v>
      </c>
      <c r="D19" t="s">
        <v>35</v>
      </c>
      <c r="E19" s="2" t="s">
        <v>95</v>
      </c>
      <c r="F19" t="s">
        <v>15</v>
      </c>
      <c r="G19" t="s">
        <v>27</v>
      </c>
      <c r="H19" t="s">
        <v>70</v>
      </c>
      <c r="I19" s="1">
        <f>VLOOKUP(F19,'Source lists'!$E$1:F21,2,FALSE)</f>
        <v>4</v>
      </c>
      <c r="J19" s="1">
        <f>VLOOKUP(G19,'Source lists'!$H$1:I22,2,FALSE)</f>
        <v>7</v>
      </c>
      <c r="K19" s="1">
        <f>VLOOKUP(F19,'Source lists'!$E$2:$F$6,2,FALSE)*(VLOOKUP(G19,'Source lists'!$H$2:$I$7,2,FALSE)^2)/VLOOKUP(H19,'Source lists'!$K$2:$L$9,2,FALSE)</f>
        <v>39.200000000000003</v>
      </c>
    </row>
    <row r="20" spans="1:12" ht="17" x14ac:dyDescent="0.2">
      <c r="A20">
        <v>5</v>
      </c>
      <c r="B20" t="s">
        <v>39</v>
      </c>
      <c r="C20" t="s">
        <v>33</v>
      </c>
      <c r="D20" t="s">
        <v>40</v>
      </c>
      <c r="E20" s="2" t="s">
        <v>95</v>
      </c>
      <c r="F20" t="s">
        <v>15</v>
      </c>
      <c r="G20" t="s">
        <v>27</v>
      </c>
      <c r="H20" t="s">
        <v>70</v>
      </c>
      <c r="I20" s="1">
        <f>VLOOKUP(F20,'Source lists'!$E$1:F22,2,FALSE)</f>
        <v>4</v>
      </c>
      <c r="J20" s="1">
        <f>VLOOKUP(G20,'Source lists'!$H$1:I23,2,FALSE)</f>
        <v>7</v>
      </c>
      <c r="K20" s="1">
        <f>VLOOKUP(F20,'Source lists'!$E$2:$F$6,2,FALSE)*(VLOOKUP(G20,'Source lists'!$H$2:$I$7,2,FALSE)^2)/VLOOKUP(H20,'Source lists'!$K$2:$L$9,2,FALSE)</f>
        <v>39.200000000000003</v>
      </c>
    </row>
    <row r="21" spans="1:12" ht="17" x14ac:dyDescent="0.2">
      <c r="A21">
        <f>A60</f>
        <v>19</v>
      </c>
      <c r="B21" t="s">
        <v>39</v>
      </c>
      <c r="C21" t="s">
        <v>33</v>
      </c>
      <c r="D21" t="s">
        <v>68</v>
      </c>
      <c r="E21" s="2" t="s">
        <v>95</v>
      </c>
      <c r="F21" t="s">
        <v>15</v>
      </c>
      <c r="G21" t="s">
        <v>27</v>
      </c>
      <c r="H21" t="s">
        <v>70</v>
      </c>
      <c r="I21" s="1">
        <f>VLOOKUP(F21,'Source lists'!$E$1:F20,2,FALSE)</f>
        <v>4</v>
      </c>
      <c r="J21" s="1">
        <f>VLOOKUP(G21,'Source lists'!$H$1:I21,2,FALSE)</f>
        <v>7</v>
      </c>
      <c r="K21" s="1">
        <f>VLOOKUP(F21,'Source lists'!$E$2:$F$6,2,FALSE)*(VLOOKUP(G21,'Source lists'!$H$2:$I$7,2,FALSE)^2)/VLOOKUP(H21,'Source lists'!$K$2:$L$9,2,FALSE)</f>
        <v>39.200000000000003</v>
      </c>
    </row>
    <row r="22" spans="1:12" ht="136" x14ac:dyDescent="0.2">
      <c r="A22">
        <v>24</v>
      </c>
      <c r="B22" t="s">
        <v>8</v>
      </c>
      <c r="C22" t="s">
        <v>42</v>
      </c>
      <c r="D22" t="s">
        <v>64</v>
      </c>
      <c r="E22" s="2" t="s">
        <v>72</v>
      </c>
      <c r="F22" t="s">
        <v>15</v>
      </c>
      <c r="G22" t="s">
        <v>27</v>
      </c>
      <c r="H22" t="s">
        <v>70</v>
      </c>
      <c r="I22" s="1">
        <f>VLOOKUP(F22,'Source lists'!$E$1:F23,2,FALSE)</f>
        <v>4</v>
      </c>
      <c r="J22" s="1">
        <f>VLOOKUP(G22,'Source lists'!$H$1:I24,2,FALSE)</f>
        <v>7</v>
      </c>
      <c r="K22" s="1">
        <f>VLOOKUP(F22,'Source lists'!$E$2:$F$6,2,FALSE)*(VLOOKUP(G22,'Source lists'!$H$2:$I$7,2,FALSE)^2)/VLOOKUP(H22,'Source lists'!$K$2:$L$9,2,FALSE)</f>
        <v>39.200000000000003</v>
      </c>
    </row>
    <row r="23" spans="1:12" ht="34" x14ac:dyDescent="0.2">
      <c r="A23">
        <v>7</v>
      </c>
      <c r="B23" t="s">
        <v>8</v>
      </c>
      <c r="C23" t="s">
        <v>42</v>
      </c>
      <c r="E23" s="2" t="s">
        <v>43</v>
      </c>
      <c r="F23" t="s">
        <v>15</v>
      </c>
      <c r="G23" t="s">
        <v>28</v>
      </c>
      <c r="H23" t="s">
        <v>23</v>
      </c>
      <c r="I23" s="1">
        <f>VLOOKUP(F23,'Source lists'!$E$1:F24,2,FALSE)</f>
        <v>4</v>
      </c>
      <c r="J23" s="1">
        <f>VLOOKUP(G23,'Source lists'!$H$1:I25,2,FALSE)</f>
        <v>4</v>
      </c>
      <c r="K23" s="1">
        <f>VLOOKUP(F23,'Source lists'!$E$2:$F$6,2,FALSE)*(VLOOKUP(G23,'Source lists'!$H$2:$I$7,2,FALSE)^2)/VLOOKUP(H23,'Source lists'!$K$2:$L$9,2,FALSE)</f>
        <v>32</v>
      </c>
    </row>
    <row r="24" spans="1:12" ht="17" x14ac:dyDescent="0.2">
      <c r="A24">
        <v>9</v>
      </c>
      <c r="B24" t="s">
        <v>8</v>
      </c>
      <c r="C24" t="s">
        <v>42</v>
      </c>
      <c r="D24" t="s">
        <v>44</v>
      </c>
      <c r="E24" s="2" t="s">
        <v>45</v>
      </c>
      <c r="F24" t="s">
        <v>15</v>
      </c>
      <c r="G24" t="s">
        <v>28</v>
      </c>
      <c r="H24" t="s">
        <v>23</v>
      </c>
      <c r="I24" s="1">
        <f>VLOOKUP(F24,'Source lists'!$E$1:F25,2,FALSE)</f>
        <v>4</v>
      </c>
      <c r="J24" s="1">
        <f>VLOOKUP(G24,'Source lists'!$H$1:I26,2,FALSE)</f>
        <v>4</v>
      </c>
      <c r="K24" s="1">
        <f>VLOOKUP(F24,'Source lists'!$E$2:$F$6,2,FALSE)*(VLOOKUP(G24,'Source lists'!$H$2:$I$7,2,FALSE)^2)/VLOOKUP(H24,'Source lists'!$K$2:$L$9,2,FALSE)</f>
        <v>32</v>
      </c>
      <c r="L24">
        <v>8</v>
      </c>
    </row>
    <row r="25" spans="1:12" ht="17" x14ac:dyDescent="0.2">
      <c r="A25">
        <v>10</v>
      </c>
      <c r="B25" t="s">
        <v>8</v>
      </c>
      <c r="C25" t="s">
        <v>42</v>
      </c>
      <c r="D25" t="s">
        <v>44</v>
      </c>
      <c r="E25" s="2" t="s">
        <v>47</v>
      </c>
      <c r="F25" t="s">
        <v>15</v>
      </c>
      <c r="G25" t="s">
        <v>28</v>
      </c>
      <c r="H25" t="s">
        <v>23</v>
      </c>
      <c r="I25" s="1">
        <f>VLOOKUP(F25,'Source lists'!$E$1:F26,2,FALSE)</f>
        <v>4</v>
      </c>
      <c r="J25" s="1">
        <f>VLOOKUP(G25,'Source lists'!$H$1:I27,2,FALSE)</f>
        <v>4</v>
      </c>
      <c r="K25" s="1">
        <f>VLOOKUP(F25,'Source lists'!$E$2:$F$6,2,FALSE)*(VLOOKUP(G25,'Source lists'!$H$2:$I$7,2,FALSE)^2)/VLOOKUP(H25,'Source lists'!$K$2:$L$9,2,FALSE)</f>
        <v>32</v>
      </c>
      <c r="L25">
        <v>8</v>
      </c>
    </row>
    <row r="26" spans="1:12" ht="17" x14ac:dyDescent="0.2">
      <c r="A26">
        <v>11</v>
      </c>
      <c r="B26" t="s">
        <v>8</v>
      </c>
      <c r="C26" t="s">
        <v>42</v>
      </c>
      <c r="D26" t="s">
        <v>44</v>
      </c>
      <c r="E26" s="2" t="s">
        <v>48</v>
      </c>
      <c r="F26" t="s">
        <v>15</v>
      </c>
      <c r="G26" t="s">
        <v>28</v>
      </c>
      <c r="H26" t="s">
        <v>23</v>
      </c>
      <c r="I26" s="1">
        <f>VLOOKUP(F26,'Source lists'!$E$1:F27,2,FALSE)</f>
        <v>4</v>
      </c>
      <c r="J26" s="1">
        <f>VLOOKUP(G26,'Source lists'!$H$1:I28,2,FALSE)</f>
        <v>4</v>
      </c>
      <c r="K26" s="1">
        <f>VLOOKUP(F26,'Source lists'!$E$2:$F$6,2,FALSE)*(VLOOKUP(G26,'Source lists'!$H$2:$I$7,2,FALSE)^2)/VLOOKUP(H26,'Source lists'!$K$2:$L$9,2,FALSE)</f>
        <v>32</v>
      </c>
      <c r="L26">
        <v>8</v>
      </c>
    </row>
    <row r="27" spans="1:12" ht="17" x14ac:dyDescent="0.2">
      <c r="A27">
        <v>12</v>
      </c>
      <c r="B27" t="s">
        <v>8</v>
      </c>
      <c r="C27" t="s">
        <v>42</v>
      </c>
      <c r="D27" t="s">
        <v>44</v>
      </c>
      <c r="E27" s="2" t="s">
        <v>49</v>
      </c>
      <c r="F27" t="s">
        <v>15</v>
      </c>
      <c r="G27" t="s">
        <v>28</v>
      </c>
      <c r="H27" t="s">
        <v>23</v>
      </c>
      <c r="I27" s="1">
        <f>VLOOKUP(F27,'Source lists'!$E$1:F28,2,FALSE)</f>
        <v>4</v>
      </c>
      <c r="J27" s="1">
        <f>VLOOKUP(G27,'Source lists'!$H$1:I29,2,FALSE)</f>
        <v>4</v>
      </c>
      <c r="K27" s="1">
        <f>VLOOKUP(F27,'Source lists'!$E$2:$F$6,2,FALSE)*(VLOOKUP(G27,'Source lists'!$H$2:$I$7,2,FALSE)^2)/VLOOKUP(H27,'Source lists'!$K$2:$L$9,2,FALSE)</f>
        <v>32</v>
      </c>
      <c r="L27">
        <v>8</v>
      </c>
    </row>
    <row r="28" spans="1:12" ht="17" x14ac:dyDescent="0.2">
      <c r="A28">
        <v>13</v>
      </c>
      <c r="B28" t="s">
        <v>8</v>
      </c>
      <c r="C28" t="s">
        <v>42</v>
      </c>
      <c r="D28" t="s">
        <v>44</v>
      </c>
      <c r="E28" s="2" t="s">
        <v>50</v>
      </c>
      <c r="F28" t="s">
        <v>15</v>
      </c>
      <c r="G28" t="s">
        <v>28</v>
      </c>
      <c r="H28" t="s">
        <v>23</v>
      </c>
      <c r="I28" s="1">
        <f>VLOOKUP(F28,'Source lists'!$E$1:F29,2,FALSE)</f>
        <v>4</v>
      </c>
      <c r="J28" s="1">
        <f>VLOOKUP(G28,'Source lists'!$H$1:I30,2,FALSE)</f>
        <v>4</v>
      </c>
      <c r="K28" s="1">
        <f>VLOOKUP(F28,'Source lists'!$E$2:$F$6,2,FALSE)*(VLOOKUP(G28,'Source lists'!$H$2:$I$7,2,FALSE)^2)/VLOOKUP(H28,'Source lists'!$K$2:$L$9,2,FALSE)</f>
        <v>32</v>
      </c>
      <c r="L28">
        <v>8</v>
      </c>
    </row>
    <row r="29" spans="1:12" ht="17" x14ac:dyDescent="0.2">
      <c r="A29">
        <v>14</v>
      </c>
      <c r="B29" t="s">
        <v>8</v>
      </c>
      <c r="C29" t="s">
        <v>42</v>
      </c>
      <c r="D29" t="s">
        <v>44</v>
      </c>
      <c r="E29" s="2" t="s">
        <v>51</v>
      </c>
      <c r="F29" t="s">
        <v>15</v>
      </c>
      <c r="G29" t="s">
        <v>28</v>
      </c>
      <c r="H29" t="s">
        <v>23</v>
      </c>
      <c r="I29" s="1">
        <f>VLOOKUP(F29,'Source lists'!$E$1:F30,2,FALSE)</f>
        <v>4</v>
      </c>
      <c r="J29" s="1">
        <f>VLOOKUP(G29,'Source lists'!$H$1:I31,2,FALSE)</f>
        <v>4</v>
      </c>
      <c r="K29" s="1">
        <f>VLOOKUP(F29,'Source lists'!$E$2:$F$6,2,FALSE)*(VLOOKUP(G29,'Source lists'!$H$2:$I$7,2,FALSE)^2)/VLOOKUP(H29,'Source lists'!$K$2:$L$9,2,FALSE)</f>
        <v>32</v>
      </c>
      <c r="L29">
        <v>8</v>
      </c>
    </row>
    <row r="30" spans="1:12" ht="17" x14ac:dyDescent="0.2">
      <c r="A30">
        <v>15</v>
      </c>
      <c r="B30" t="s">
        <v>8</v>
      </c>
      <c r="C30" t="s">
        <v>42</v>
      </c>
      <c r="D30" t="s">
        <v>44</v>
      </c>
      <c r="E30" s="2" t="s">
        <v>52</v>
      </c>
      <c r="F30" t="s">
        <v>15</v>
      </c>
      <c r="G30" t="s">
        <v>28</v>
      </c>
      <c r="H30" t="s">
        <v>23</v>
      </c>
      <c r="I30" s="1">
        <f>VLOOKUP(F30,'Source lists'!$E$1:F31,2,FALSE)</f>
        <v>4</v>
      </c>
      <c r="J30" s="1">
        <f>VLOOKUP(G30,'Source lists'!$H$1:I32,2,FALSE)</f>
        <v>4</v>
      </c>
      <c r="K30" s="1">
        <f>VLOOKUP(F30,'Source lists'!$E$2:$F$6,2,FALSE)*(VLOOKUP(G30,'Source lists'!$H$2:$I$7,2,FALSE)^2)/VLOOKUP(H30,'Source lists'!$K$2:$L$9,2,FALSE)</f>
        <v>32</v>
      </c>
      <c r="L30">
        <v>8</v>
      </c>
    </row>
    <row r="31" spans="1:12" ht="17" x14ac:dyDescent="0.2">
      <c r="A31">
        <v>16</v>
      </c>
      <c r="B31" t="s">
        <v>8</v>
      </c>
      <c r="C31" t="s">
        <v>42</v>
      </c>
      <c r="D31" t="s">
        <v>44</v>
      </c>
      <c r="E31" s="2" t="s">
        <v>53</v>
      </c>
      <c r="F31" t="s">
        <v>15</v>
      </c>
      <c r="G31" t="s">
        <v>28</v>
      </c>
      <c r="H31" t="s">
        <v>23</v>
      </c>
      <c r="I31" s="1">
        <f>VLOOKUP(F31,'Source lists'!$E$1:F32,2,FALSE)</f>
        <v>4</v>
      </c>
      <c r="J31" s="1">
        <f>VLOOKUP(G31,'Source lists'!$H$1:I33,2,FALSE)</f>
        <v>4</v>
      </c>
      <c r="K31" s="1">
        <f>VLOOKUP(F31,'Source lists'!$E$2:$F$6,2,FALSE)*(VLOOKUP(G31,'Source lists'!$H$2:$I$7,2,FALSE)^2)/VLOOKUP(H31,'Source lists'!$K$2:$L$9,2,FALSE)</f>
        <v>32</v>
      </c>
      <c r="L31">
        <v>8</v>
      </c>
    </row>
    <row r="32" spans="1:12" ht="17" x14ac:dyDescent="0.2">
      <c r="A32">
        <v>23</v>
      </c>
      <c r="B32" t="s">
        <v>8</v>
      </c>
      <c r="C32" t="s">
        <v>42</v>
      </c>
      <c r="D32" t="s">
        <v>62</v>
      </c>
      <c r="E32" s="2" t="s">
        <v>63</v>
      </c>
      <c r="F32" t="s">
        <v>15</v>
      </c>
      <c r="G32" t="s">
        <v>28</v>
      </c>
      <c r="H32" t="s">
        <v>23</v>
      </c>
      <c r="I32" s="1">
        <f>VLOOKUP(F32,'Source lists'!$E$1:F33,2,FALSE)</f>
        <v>4</v>
      </c>
      <c r="J32" s="1">
        <f>VLOOKUP(G32,'Source lists'!$H$1:I34,2,FALSE)</f>
        <v>4</v>
      </c>
      <c r="K32" s="1">
        <f>VLOOKUP(F32,'Source lists'!$E$2:$F$6,2,FALSE)*(VLOOKUP(G32,'Source lists'!$H$2:$I$7,2,FALSE)^2)/VLOOKUP(H32,'Source lists'!$K$2:$L$9,2,FALSE)</f>
        <v>32</v>
      </c>
    </row>
    <row r="33" spans="1:12" ht="34" x14ac:dyDescent="0.2">
      <c r="A33">
        <v>31</v>
      </c>
      <c r="B33" t="s">
        <v>38</v>
      </c>
      <c r="C33" t="s">
        <v>80</v>
      </c>
      <c r="E33" s="2" t="s">
        <v>115</v>
      </c>
      <c r="F33" t="s">
        <v>15</v>
      </c>
      <c r="G33" t="s">
        <v>28</v>
      </c>
      <c r="H33" t="s">
        <v>23</v>
      </c>
      <c r="I33" s="1">
        <f>VLOOKUP(F33,'Source lists'!$E$1:F34,2,FALSE)</f>
        <v>4</v>
      </c>
      <c r="J33" s="1">
        <f>VLOOKUP(G33,'Source lists'!$H$1:I35,2,FALSE)</f>
        <v>4</v>
      </c>
      <c r="K33" s="1">
        <f>VLOOKUP(F33,'Source lists'!$E$2:$F$6,2,FALSE)*(VLOOKUP(G33,'Source lists'!$H$2:$I$7,2,FALSE)^2)/VLOOKUP(H33,'Source lists'!$K$2:$L$9,2,FALSE)</f>
        <v>32</v>
      </c>
    </row>
    <row r="34" spans="1:12" ht="17" x14ac:dyDescent="0.2">
      <c r="A34">
        <v>34</v>
      </c>
      <c r="B34" t="s">
        <v>38</v>
      </c>
      <c r="C34" t="s">
        <v>80</v>
      </c>
      <c r="D34" t="s">
        <v>85</v>
      </c>
      <c r="E34" s="2" t="s">
        <v>83</v>
      </c>
      <c r="F34" t="s">
        <v>15</v>
      </c>
      <c r="G34" t="s">
        <v>28</v>
      </c>
      <c r="H34" t="s">
        <v>23</v>
      </c>
      <c r="I34" s="1">
        <f>VLOOKUP(F34,'Source lists'!$E$1:F35,2,FALSE)</f>
        <v>4</v>
      </c>
      <c r="J34" s="1">
        <f>VLOOKUP(G34,'Source lists'!$H$1:I36,2,FALSE)</f>
        <v>4</v>
      </c>
      <c r="K34" s="1">
        <f>VLOOKUP(F34,'Source lists'!$E$2:$F$6,2,FALSE)*(VLOOKUP(G34,'Source lists'!$H$2:$I$7,2,FALSE)^2)/VLOOKUP(H34,'Source lists'!$K$2:$L$9,2,FALSE)</f>
        <v>32</v>
      </c>
    </row>
    <row r="35" spans="1:12" ht="34" x14ac:dyDescent="0.2">
      <c r="A35">
        <v>54</v>
      </c>
      <c r="B35" t="s">
        <v>1</v>
      </c>
      <c r="C35" t="s">
        <v>91</v>
      </c>
      <c r="E35" s="2" t="s">
        <v>105</v>
      </c>
      <c r="F35" t="s">
        <v>15</v>
      </c>
      <c r="G35" t="s">
        <v>28</v>
      </c>
      <c r="H35" t="s">
        <v>23</v>
      </c>
      <c r="I35" s="1">
        <f>VLOOKUP(F35,'Source lists'!$E$1:F36,2,FALSE)</f>
        <v>4</v>
      </c>
      <c r="J35" s="1">
        <f>VLOOKUP(G35,'Source lists'!$H$1:I37,2,FALSE)</f>
        <v>4</v>
      </c>
      <c r="K35" s="1">
        <f>VLOOKUP(F35,'Source lists'!$E$2:$F$6,2,FALSE)*(VLOOKUP(G35,'Source lists'!$H$2:$I$7,2,FALSE)^2)/VLOOKUP(H35,'Source lists'!$K$2:$L$9,2,FALSE)</f>
        <v>32</v>
      </c>
    </row>
    <row r="36" spans="1:12" ht="34" x14ac:dyDescent="0.2">
      <c r="A36">
        <v>55</v>
      </c>
      <c r="B36" t="s">
        <v>1</v>
      </c>
      <c r="C36" t="s">
        <v>87</v>
      </c>
      <c r="E36" s="2" t="s">
        <v>109</v>
      </c>
      <c r="F36" t="s">
        <v>15</v>
      </c>
      <c r="G36" t="s">
        <v>28</v>
      </c>
      <c r="H36" t="s">
        <v>23</v>
      </c>
      <c r="I36" s="1">
        <f>VLOOKUP(F36,'Source lists'!$E$1:F37,2,FALSE)</f>
        <v>4</v>
      </c>
      <c r="J36" s="1">
        <f>VLOOKUP(G36,'Source lists'!$H$1:I38,2,FALSE)</f>
        <v>4</v>
      </c>
      <c r="K36" s="1">
        <f>VLOOKUP(F36,'Source lists'!$E$2:$F$6,2,FALSE)*(VLOOKUP(G36,'Source lists'!$H$2:$I$7,2,FALSE)^2)/VLOOKUP(H36,'Source lists'!$K$2:$L$9,2,FALSE)</f>
        <v>32</v>
      </c>
    </row>
    <row r="37" spans="1:12" ht="68" x14ac:dyDescent="0.2">
      <c r="A37">
        <v>58</v>
      </c>
      <c r="B37" t="s">
        <v>2</v>
      </c>
      <c r="C37" t="s">
        <v>106</v>
      </c>
      <c r="E37" s="2" t="s">
        <v>108</v>
      </c>
      <c r="F37" t="s">
        <v>15</v>
      </c>
      <c r="G37" t="s">
        <v>28</v>
      </c>
      <c r="H37" t="s">
        <v>23</v>
      </c>
      <c r="I37" s="1">
        <f>VLOOKUP(F37,'Source lists'!$E$1:F38,2,FALSE)</f>
        <v>4</v>
      </c>
      <c r="J37" s="1">
        <f>VLOOKUP(G37,'Source lists'!$H$1:I39,2,FALSE)</f>
        <v>4</v>
      </c>
      <c r="K37" s="1">
        <f>VLOOKUP(F37,'Source lists'!$E$2:$F$6,2,FALSE)*(VLOOKUP(G37,'Source lists'!$H$2:$I$7,2,FALSE)^2)/VLOOKUP(H37,'Source lists'!$K$2:$L$9,2,FALSE)</f>
        <v>32</v>
      </c>
    </row>
    <row r="38" spans="1:12" ht="17" x14ac:dyDescent="0.2">
      <c r="A38">
        <v>67</v>
      </c>
      <c r="B38" t="s">
        <v>2</v>
      </c>
      <c r="C38" t="s">
        <v>106</v>
      </c>
      <c r="E38" s="2" t="s">
        <v>130</v>
      </c>
      <c r="F38" t="s">
        <v>15</v>
      </c>
      <c r="G38" t="s">
        <v>28</v>
      </c>
      <c r="H38" t="s">
        <v>23</v>
      </c>
      <c r="I38" s="1">
        <f>VLOOKUP(F38,'Source lists'!$E$1:F39,2,FALSE)</f>
        <v>4</v>
      </c>
      <c r="J38" s="1">
        <f>VLOOKUP(G38,'Source lists'!$H$1:I40,2,FALSE)</f>
        <v>4</v>
      </c>
      <c r="K38" s="1">
        <f>VLOOKUP(F38,'Source lists'!$E$2:$F$6,2,FALSE)*(VLOOKUP(G38,'Source lists'!$H$2:$I$7,2,FALSE)^2)/VLOOKUP(H38,'Source lists'!$K$2:$L$9,2,FALSE)</f>
        <v>32</v>
      </c>
    </row>
    <row r="39" spans="1:12" ht="34" x14ac:dyDescent="0.2">
      <c r="A39">
        <v>84</v>
      </c>
      <c r="B39" t="s">
        <v>6</v>
      </c>
      <c r="C39" t="s">
        <v>150</v>
      </c>
      <c r="E39" s="2" t="s">
        <v>151</v>
      </c>
      <c r="F39" t="s">
        <v>15</v>
      </c>
      <c r="G39" t="s">
        <v>28</v>
      </c>
      <c r="H39" t="s">
        <v>23</v>
      </c>
      <c r="I39" s="1">
        <f>VLOOKUP(F39,'Source lists'!$E$1:F40,2,FALSE)</f>
        <v>4</v>
      </c>
      <c r="J39" s="1">
        <f>VLOOKUP(G39,'Source lists'!$H$1:I41,2,FALSE)</f>
        <v>4</v>
      </c>
      <c r="K39" s="1">
        <f>VLOOKUP(F39,'Source lists'!$E$2:$F$6,2,FALSE)*(VLOOKUP(G39,'Source lists'!$H$2:$I$7,2,FALSE)^2)/VLOOKUP(H39,'Source lists'!$K$2:$L$9,2,FALSE)</f>
        <v>32</v>
      </c>
    </row>
    <row r="40" spans="1:12" ht="17" x14ac:dyDescent="0.2">
      <c r="A40">
        <v>89</v>
      </c>
      <c r="B40" t="s">
        <v>6</v>
      </c>
      <c r="C40" t="s">
        <v>150</v>
      </c>
      <c r="E40" s="2" t="s">
        <v>157</v>
      </c>
      <c r="F40" t="s">
        <v>15</v>
      </c>
      <c r="G40" t="s">
        <v>28</v>
      </c>
      <c r="H40" t="s">
        <v>23</v>
      </c>
      <c r="I40" s="1">
        <f>VLOOKUP(F40,'Source lists'!$E$1:F41,2,FALSE)</f>
        <v>4</v>
      </c>
      <c r="J40" s="1">
        <f>VLOOKUP(G40,'Source lists'!$H$1:I42,2,FALSE)</f>
        <v>4</v>
      </c>
      <c r="K40" s="1">
        <f>VLOOKUP(F40,'Source lists'!$E$2:$F$6,2,FALSE)*(VLOOKUP(G40,'Source lists'!$H$2:$I$7,2,FALSE)^2)/VLOOKUP(H40,'Source lists'!$K$2:$L$9,2,FALSE)</f>
        <v>32</v>
      </c>
    </row>
    <row r="41" spans="1:12" ht="34" x14ac:dyDescent="0.2">
      <c r="A41">
        <v>107</v>
      </c>
      <c r="B41" t="s">
        <v>3</v>
      </c>
      <c r="C41" t="s">
        <v>140</v>
      </c>
      <c r="E41" s="2" t="s">
        <v>186</v>
      </c>
      <c r="F41" t="s">
        <v>15</v>
      </c>
      <c r="G41" t="s">
        <v>28</v>
      </c>
      <c r="H41" t="s">
        <v>23</v>
      </c>
      <c r="I41" s="1">
        <f>VLOOKUP(F41,'Source lists'!$E$1:F42,2,FALSE)</f>
        <v>4</v>
      </c>
      <c r="J41" s="1">
        <f>VLOOKUP(G41,'Source lists'!$H$1:I43,2,FALSE)</f>
        <v>4</v>
      </c>
      <c r="K41" s="1">
        <f>VLOOKUP(F41,'Source lists'!$E$2:$F$6,2,FALSE)*(VLOOKUP(G41,'Source lists'!$H$2:$I$7,2,FALSE)^2)/VLOOKUP(H41,'Source lists'!$K$2:$L$9,2,FALSE)</f>
        <v>32</v>
      </c>
    </row>
    <row r="42" spans="1:12" ht="34" x14ac:dyDescent="0.2">
      <c r="A42">
        <v>108</v>
      </c>
      <c r="B42" t="s">
        <v>6</v>
      </c>
      <c r="C42" t="s">
        <v>150</v>
      </c>
      <c r="E42" s="2" t="s">
        <v>187</v>
      </c>
      <c r="F42" t="s">
        <v>15</v>
      </c>
      <c r="G42" t="s">
        <v>28</v>
      </c>
      <c r="H42" t="s">
        <v>23</v>
      </c>
      <c r="I42" s="1">
        <f>VLOOKUP(F42,'Source lists'!$E$1:F43,2,FALSE)</f>
        <v>4</v>
      </c>
      <c r="J42" s="1">
        <f>VLOOKUP(G42,'Source lists'!$H$1:I44,2,FALSE)</f>
        <v>4</v>
      </c>
      <c r="K42" s="1">
        <f>VLOOKUP(F42,'Source lists'!$E$2:$F$6,2,FALSE)*(VLOOKUP(G42,'Source lists'!$H$2:$I$7,2,FALSE)^2)/VLOOKUP(H42,'Source lists'!$K$2:$L$9,2,FALSE)</f>
        <v>32</v>
      </c>
    </row>
    <row r="43" spans="1:12" ht="17" x14ac:dyDescent="0.2">
      <c r="A43">
        <v>109</v>
      </c>
      <c r="B43" t="s">
        <v>8</v>
      </c>
      <c r="C43" t="s">
        <v>42</v>
      </c>
      <c r="D43" t="s">
        <v>44</v>
      </c>
      <c r="E43" s="2" t="s">
        <v>180</v>
      </c>
      <c r="F43" t="s">
        <v>15</v>
      </c>
      <c r="G43" t="s">
        <v>28</v>
      </c>
      <c r="H43" t="s">
        <v>23</v>
      </c>
      <c r="I43" s="1">
        <f>VLOOKUP(F43,'Source lists'!$E$1:F44,2,FALSE)</f>
        <v>4</v>
      </c>
      <c r="J43" s="1">
        <f>VLOOKUP(G43,'Source lists'!$H$1:I45,2,FALSE)</f>
        <v>4</v>
      </c>
      <c r="K43" s="1">
        <f>VLOOKUP(F43,'Source lists'!$E$2:$F$6,2,FALSE)*(VLOOKUP(G43,'Source lists'!$H$2:$I$7,2,FALSE)^2)/VLOOKUP(H43,'Source lists'!$K$2:$L$9,2,FALSE)</f>
        <v>32</v>
      </c>
      <c r="L43">
        <v>8</v>
      </c>
    </row>
    <row r="44" spans="1:12" ht="17" x14ac:dyDescent="0.2">
      <c r="A44">
        <v>8</v>
      </c>
      <c r="B44" t="s">
        <v>8</v>
      </c>
      <c r="C44" t="s">
        <v>42</v>
      </c>
      <c r="D44" t="s">
        <v>44</v>
      </c>
      <c r="E44" s="2" t="s">
        <v>46</v>
      </c>
      <c r="F44" t="s">
        <v>15</v>
      </c>
      <c r="G44" t="s">
        <v>27</v>
      </c>
      <c r="H44" t="s">
        <v>69</v>
      </c>
      <c r="I44" s="1">
        <f>VLOOKUP(F44,'Source lists'!$E$1:F45,2,FALSE)</f>
        <v>4</v>
      </c>
      <c r="J44" s="1">
        <f>VLOOKUP(G44,'Source lists'!$H$1:I46,2,FALSE)</f>
        <v>7</v>
      </c>
      <c r="K44" s="1">
        <f>VLOOKUP(F44,'Source lists'!$E$2:$F$6,2,FALSE)*(VLOOKUP(G44,'Source lists'!$H$2:$I$7,2,FALSE)^2)/VLOOKUP(H44,'Source lists'!$K$2:$L$9,2,FALSE)</f>
        <v>28</v>
      </c>
    </row>
    <row r="45" spans="1:12" ht="34" x14ac:dyDescent="0.2">
      <c r="A45">
        <v>22</v>
      </c>
      <c r="B45" t="s">
        <v>8</v>
      </c>
      <c r="C45" t="s">
        <v>42</v>
      </c>
      <c r="E45" s="2" t="s">
        <v>61</v>
      </c>
      <c r="F45" t="s">
        <v>16</v>
      </c>
      <c r="G45" t="s">
        <v>29</v>
      </c>
      <c r="H45" t="s">
        <v>25</v>
      </c>
      <c r="I45" s="1">
        <f>VLOOKUP(F45,'Source lists'!$E$1:F46,2,FALSE)</f>
        <v>3</v>
      </c>
      <c r="J45" s="1">
        <f>VLOOKUP(G45,'Source lists'!$H$1:I47,2,FALSE)</f>
        <v>3</v>
      </c>
      <c r="K45" s="1">
        <f>VLOOKUP(F45,'Source lists'!$E$2:$F$6,2,FALSE)*(VLOOKUP(G45,'Source lists'!$H$2:$I$7,2,FALSE)^2)/VLOOKUP(H45,'Source lists'!$K$2:$L$9,2,FALSE)</f>
        <v>27</v>
      </c>
    </row>
    <row r="46" spans="1:12" ht="34" x14ac:dyDescent="0.2">
      <c r="A46">
        <v>43</v>
      </c>
      <c r="B46" t="s">
        <v>1</v>
      </c>
      <c r="C46" t="s">
        <v>87</v>
      </c>
      <c r="E46" s="2" t="s">
        <v>93</v>
      </c>
      <c r="F46" t="s">
        <v>16</v>
      </c>
      <c r="G46" t="s">
        <v>159</v>
      </c>
      <c r="H46" t="s">
        <v>67</v>
      </c>
      <c r="I46" s="1">
        <f>VLOOKUP(F46,'Source lists'!$E$1:F47,2,FALSE)</f>
        <v>3</v>
      </c>
      <c r="J46" s="1">
        <f>VLOOKUP(G46,'Source lists'!$H$1:I48,2,FALSE)</f>
        <v>6</v>
      </c>
      <c r="K46" s="1">
        <f>VLOOKUP(F46,'Source lists'!$E$2:$F$6,2,FALSE)*(VLOOKUP(G46,'Source lists'!$H$2:$I$7,2,FALSE)^2)/VLOOKUP(H46,'Source lists'!$K$2:$L$9,2,FALSE)</f>
        <v>27</v>
      </c>
    </row>
    <row r="47" spans="1:12" ht="68" x14ac:dyDescent="0.2">
      <c r="A47">
        <v>44</v>
      </c>
      <c r="B47" t="s">
        <v>1</v>
      </c>
      <c r="C47" t="s">
        <v>87</v>
      </c>
      <c r="E47" s="2" t="s">
        <v>94</v>
      </c>
      <c r="F47" t="s">
        <v>16</v>
      </c>
      <c r="G47" t="s">
        <v>159</v>
      </c>
      <c r="H47" t="s">
        <v>67</v>
      </c>
      <c r="I47" s="1">
        <f>VLOOKUP(F47,'Source lists'!$E$1:F48,2,FALSE)</f>
        <v>3</v>
      </c>
      <c r="J47" s="1">
        <f>VLOOKUP(G47,'Source lists'!$H$1:I49,2,FALSE)</f>
        <v>6</v>
      </c>
      <c r="K47" s="1">
        <f>VLOOKUP(F47,'Source lists'!$E$2:$F$6,2,FALSE)*(VLOOKUP(G47,'Source lists'!$H$2:$I$7,2,FALSE)^2)/VLOOKUP(H47,'Source lists'!$K$2:$L$9,2,FALSE)</f>
        <v>27</v>
      </c>
    </row>
    <row r="48" spans="1:12" ht="34" x14ac:dyDescent="0.2">
      <c r="A48">
        <v>48</v>
      </c>
      <c r="B48" t="s">
        <v>1</v>
      </c>
      <c r="C48" t="s">
        <v>91</v>
      </c>
      <c r="E48" s="2" t="s">
        <v>99</v>
      </c>
      <c r="F48" t="s">
        <v>16</v>
      </c>
      <c r="G48" t="s">
        <v>29</v>
      </c>
      <c r="H48" t="s">
        <v>25</v>
      </c>
      <c r="I48" s="1">
        <f>VLOOKUP(F48,'Source lists'!$E$1:F49,2,FALSE)</f>
        <v>3</v>
      </c>
      <c r="J48" s="1">
        <f>VLOOKUP(G48,'Source lists'!$H$1:I50,2,FALSE)</f>
        <v>3</v>
      </c>
      <c r="K48" s="1">
        <f>VLOOKUP(F48,'Source lists'!$E$2:$F$6,2,FALSE)*(VLOOKUP(G48,'Source lists'!$H$2:$I$7,2,FALSE)^2)/VLOOKUP(H48,'Source lists'!$K$2:$L$9,2,FALSE)</f>
        <v>27</v>
      </c>
    </row>
    <row r="49" spans="1:13" ht="17" x14ac:dyDescent="0.2">
      <c r="A49">
        <v>57</v>
      </c>
      <c r="B49" t="s">
        <v>2</v>
      </c>
      <c r="C49" t="s">
        <v>106</v>
      </c>
      <c r="E49" s="2" t="s">
        <v>107</v>
      </c>
      <c r="F49" t="s">
        <v>16</v>
      </c>
      <c r="G49" t="s">
        <v>29</v>
      </c>
      <c r="H49" t="s">
        <v>25</v>
      </c>
      <c r="I49" s="1">
        <f>VLOOKUP(F49,'Source lists'!$E$1:F50,2,FALSE)</f>
        <v>3</v>
      </c>
      <c r="J49" s="1">
        <f>VLOOKUP(G49,'Source lists'!$H$1:I51,2,FALSE)</f>
        <v>3</v>
      </c>
      <c r="K49" s="1">
        <f>VLOOKUP(F49,'Source lists'!$E$2:$F$6,2,FALSE)*(VLOOKUP(G49,'Source lists'!$H$2:$I$7,2,FALSE)^2)/VLOOKUP(H49,'Source lists'!$K$2:$L$9,2,FALSE)</f>
        <v>27</v>
      </c>
    </row>
    <row r="50" spans="1:13" ht="17" x14ac:dyDescent="0.2">
      <c r="A50" s="3">
        <v>106</v>
      </c>
      <c r="B50" s="3" t="s">
        <v>75</v>
      </c>
      <c r="C50" s="3"/>
      <c r="D50" s="3"/>
      <c r="E50" s="4" t="s">
        <v>174</v>
      </c>
      <c r="F50" s="3" t="s">
        <v>16</v>
      </c>
      <c r="G50" s="3" t="s">
        <v>29</v>
      </c>
      <c r="H50" s="3" t="s">
        <v>25</v>
      </c>
      <c r="I50" s="5">
        <f>VLOOKUP(F50,'Source lists'!$E$1:F51,2,FALSE)</f>
        <v>3</v>
      </c>
      <c r="J50" s="5">
        <f>VLOOKUP(G50,'Source lists'!$H$1:I52,2,FALSE)</f>
        <v>3</v>
      </c>
      <c r="K50" s="5">
        <f>VLOOKUP(F50,'Source lists'!$E$2:$F$6,2,FALSE)*(VLOOKUP(G50,'Source lists'!$H$2:$I$7,2,FALSE)^2)/VLOOKUP(H50,'Source lists'!$K$2:$L$9,2,FALSE)</f>
        <v>27</v>
      </c>
      <c r="L50" s="3"/>
      <c r="M50" s="3" t="s">
        <v>176</v>
      </c>
    </row>
    <row r="51" spans="1:13" ht="34" x14ac:dyDescent="0.2">
      <c r="A51">
        <v>49</v>
      </c>
      <c r="B51" t="s">
        <v>1</v>
      </c>
      <c r="C51" t="s">
        <v>91</v>
      </c>
      <c r="E51" s="2" t="s">
        <v>100</v>
      </c>
      <c r="F51" t="s">
        <v>15</v>
      </c>
      <c r="G51" t="s">
        <v>28</v>
      </c>
      <c r="H51" t="s">
        <v>24</v>
      </c>
      <c r="I51" s="1">
        <f>VLOOKUP(F51,'Source lists'!$E$1:F52,2,FALSE)</f>
        <v>4</v>
      </c>
      <c r="J51" s="1">
        <f>VLOOKUP(G51,'Source lists'!$H$1:I53,2,FALSE)</f>
        <v>4</v>
      </c>
      <c r="K51" s="1">
        <f>VLOOKUP(F51,'Source lists'!$E$2:$F$6,2,FALSE)*(VLOOKUP(G51,'Source lists'!$H$2:$I$7,2,FALSE)^2)/VLOOKUP(H51,'Source lists'!$K$2:$L$9,2,FALSE)</f>
        <v>21.333333333333332</v>
      </c>
    </row>
    <row r="52" spans="1:13" ht="34" x14ac:dyDescent="0.2">
      <c r="A52">
        <v>74</v>
      </c>
      <c r="B52" t="s">
        <v>2</v>
      </c>
      <c r="C52" t="s">
        <v>133</v>
      </c>
      <c r="D52" t="s">
        <v>188</v>
      </c>
      <c r="E52" s="2" t="s">
        <v>137</v>
      </c>
      <c r="F52" t="s">
        <v>15</v>
      </c>
      <c r="G52" t="s">
        <v>28</v>
      </c>
      <c r="H52" t="s">
        <v>24</v>
      </c>
      <c r="I52" s="1">
        <f>VLOOKUP(F52,'Source lists'!$E$1:F53,2,FALSE)</f>
        <v>4</v>
      </c>
      <c r="J52" s="1">
        <f>VLOOKUP(G52,'Source lists'!$H$1:I54,2,FALSE)</f>
        <v>4</v>
      </c>
      <c r="K52" s="1">
        <f>VLOOKUP(F52,'Source lists'!$E$2:$F$6,2,FALSE)*(VLOOKUP(G52,'Source lists'!$H$2:$I$7,2,FALSE)^2)/VLOOKUP(H52,'Source lists'!$K$2:$L$9,2,FALSE)</f>
        <v>21.333333333333332</v>
      </c>
    </row>
    <row r="53" spans="1:13" ht="51" x14ac:dyDescent="0.2">
      <c r="A53">
        <v>79</v>
      </c>
      <c r="B53" t="s">
        <v>3</v>
      </c>
      <c r="C53" t="s">
        <v>142</v>
      </c>
      <c r="E53" s="2" t="s">
        <v>155</v>
      </c>
      <c r="F53" t="s">
        <v>15</v>
      </c>
      <c r="G53" t="s">
        <v>28</v>
      </c>
      <c r="H53" t="s">
        <v>24</v>
      </c>
      <c r="I53" s="1">
        <f>VLOOKUP(F53,'Source lists'!$E$1:F54,2,FALSE)</f>
        <v>4</v>
      </c>
      <c r="J53" s="1">
        <f>VLOOKUP(G53,'Source lists'!$H$1:I55,2,FALSE)</f>
        <v>4</v>
      </c>
      <c r="K53" s="1">
        <f>VLOOKUP(F53,'Source lists'!$E$2:$F$6,2,FALSE)*(VLOOKUP(G53,'Source lists'!$H$2:$I$7,2,FALSE)^2)/VLOOKUP(H53,'Source lists'!$K$2:$L$9,2,FALSE)</f>
        <v>21.333333333333332</v>
      </c>
    </row>
    <row r="54" spans="1:13" ht="51" x14ac:dyDescent="0.2">
      <c r="A54">
        <v>80</v>
      </c>
      <c r="B54" t="s">
        <v>2</v>
      </c>
      <c r="C54" t="s">
        <v>106</v>
      </c>
      <c r="E54" s="2" t="s">
        <v>145</v>
      </c>
      <c r="F54" t="s">
        <v>15</v>
      </c>
      <c r="G54" t="s">
        <v>28</v>
      </c>
      <c r="H54" t="s">
        <v>24</v>
      </c>
      <c r="I54" s="1">
        <f>VLOOKUP(F54,'Source lists'!$E$1:F55,2,FALSE)</f>
        <v>4</v>
      </c>
      <c r="J54" s="1">
        <f>VLOOKUP(G54,'Source lists'!$H$1:I56,2,FALSE)</f>
        <v>4</v>
      </c>
      <c r="K54" s="1">
        <f>VLOOKUP(F54,'Source lists'!$E$2:$F$6,2,FALSE)*(VLOOKUP(G54,'Source lists'!$H$2:$I$7,2,FALSE)^2)/VLOOKUP(H54,'Source lists'!$K$2:$L$9,2,FALSE)</f>
        <v>21.333333333333332</v>
      </c>
    </row>
    <row r="55" spans="1:13" ht="51" x14ac:dyDescent="0.2">
      <c r="A55">
        <v>81</v>
      </c>
      <c r="B55" t="s">
        <v>3</v>
      </c>
      <c r="C55" t="s">
        <v>142</v>
      </c>
      <c r="E55" s="2" t="s">
        <v>146</v>
      </c>
      <c r="F55" t="s">
        <v>15</v>
      </c>
      <c r="G55" t="s">
        <v>28</v>
      </c>
      <c r="H55" t="s">
        <v>24</v>
      </c>
      <c r="I55" s="1">
        <f>VLOOKUP(F55,'Source lists'!$E$1:F56,2,FALSE)</f>
        <v>4</v>
      </c>
      <c r="J55" s="1">
        <f>VLOOKUP(G55,'Source lists'!$H$1:I57,2,FALSE)</f>
        <v>4</v>
      </c>
      <c r="K55" s="1">
        <f>VLOOKUP(F55,'Source lists'!$E$2:$F$6,2,FALSE)*(VLOOKUP(G55,'Source lists'!$H$2:$I$7,2,FALSE)^2)/VLOOKUP(H55,'Source lists'!$K$2:$L$9,2,FALSE)</f>
        <v>21.333333333333332</v>
      </c>
    </row>
    <row r="56" spans="1:13" ht="34" x14ac:dyDescent="0.2">
      <c r="A56">
        <v>87</v>
      </c>
      <c r="B56" t="s">
        <v>6</v>
      </c>
      <c r="C56" t="s">
        <v>154</v>
      </c>
      <c r="E56" s="2" t="s">
        <v>189</v>
      </c>
      <c r="F56" t="s">
        <v>15</v>
      </c>
      <c r="G56" t="s">
        <v>28</v>
      </c>
      <c r="H56" t="s">
        <v>24</v>
      </c>
      <c r="I56" s="1">
        <f>VLOOKUP(F56,'Source lists'!$E$1:F57,2,FALSE)</f>
        <v>4</v>
      </c>
      <c r="J56" s="1">
        <f>VLOOKUP(G56,'Source lists'!$H$1:I58,2,FALSE)</f>
        <v>4</v>
      </c>
      <c r="K56" s="1">
        <f>VLOOKUP(F56,'Source lists'!$E$2:$F$6,2,FALSE)*(VLOOKUP(G56,'Source lists'!$H$2:$I$7,2,FALSE)^2)/VLOOKUP(H56,'Source lists'!$K$2:$L$9,2,FALSE)</f>
        <v>21.333333333333332</v>
      </c>
    </row>
    <row r="57" spans="1:13" ht="34" x14ac:dyDescent="0.2">
      <c r="A57">
        <v>88</v>
      </c>
      <c r="B57" t="s">
        <v>6</v>
      </c>
      <c r="C57" t="s">
        <v>154</v>
      </c>
      <c r="E57" s="2" t="s">
        <v>156</v>
      </c>
      <c r="F57" t="s">
        <v>15</v>
      </c>
      <c r="G57" t="s">
        <v>28</v>
      </c>
      <c r="H57" t="s">
        <v>24</v>
      </c>
      <c r="I57" s="1">
        <f>VLOOKUP(F57,'Source lists'!$E$1:F58,2,FALSE)</f>
        <v>4</v>
      </c>
      <c r="J57" s="1">
        <f>VLOOKUP(G57,'Source lists'!$H$1:I59,2,FALSE)</f>
        <v>4</v>
      </c>
      <c r="K57" s="1">
        <f>VLOOKUP(F57,'Source lists'!$E$2:$F$6,2,FALSE)*(VLOOKUP(G57,'Source lists'!$H$2:$I$7,2,FALSE)^2)/VLOOKUP(H57,'Source lists'!$K$2:$L$9,2,FALSE)</f>
        <v>21.333333333333332</v>
      </c>
    </row>
    <row r="58" spans="1:13" ht="17" x14ac:dyDescent="0.2">
      <c r="A58">
        <v>17</v>
      </c>
      <c r="B58" t="s">
        <v>8</v>
      </c>
      <c r="C58" t="s">
        <v>42</v>
      </c>
      <c r="D58" t="s">
        <v>54</v>
      </c>
      <c r="E58" s="2" t="s">
        <v>55</v>
      </c>
      <c r="F58" t="s">
        <v>15</v>
      </c>
      <c r="G58" t="s">
        <v>159</v>
      </c>
      <c r="H58" t="s">
        <v>69</v>
      </c>
      <c r="I58" s="1">
        <f>VLOOKUP(F58,'Source lists'!$E$1:F59,2,FALSE)</f>
        <v>4</v>
      </c>
      <c r="J58" s="1">
        <f>VLOOKUP(G58,'Source lists'!$H$1:I60,2,FALSE)</f>
        <v>6</v>
      </c>
      <c r="K58" s="1">
        <f>VLOOKUP(F58,'Source lists'!$E$2:$F$6,2,FALSE)*(VLOOKUP(G58,'Source lists'!$H$2:$I$7,2,FALSE)^2)/VLOOKUP(H58,'Source lists'!$K$2:$L$9,2,FALSE)</f>
        <v>20.571428571428573</v>
      </c>
    </row>
    <row r="59" spans="1:13" ht="17" x14ac:dyDescent="0.2">
      <c r="A59">
        <v>18</v>
      </c>
      <c r="B59" t="s">
        <v>8</v>
      </c>
      <c r="C59" t="s">
        <v>42</v>
      </c>
      <c r="D59" t="s">
        <v>54</v>
      </c>
      <c r="E59" s="2" t="s">
        <v>57</v>
      </c>
      <c r="F59" t="s">
        <v>15</v>
      </c>
      <c r="G59" t="s">
        <v>159</v>
      </c>
      <c r="H59" t="s">
        <v>69</v>
      </c>
      <c r="I59" s="1">
        <f>VLOOKUP(F59,'Source lists'!$E$1:F60,2,FALSE)</f>
        <v>4</v>
      </c>
      <c r="J59" s="1">
        <f>VLOOKUP(G59,'Source lists'!$H$1:I61,2,FALSE)</f>
        <v>6</v>
      </c>
      <c r="K59" s="1">
        <f>VLOOKUP(F59,'Source lists'!$E$2:$F$6,2,FALSE)*(VLOOKUP(G59,'Source lists'!$H$2:$I$7,2,FALSE)^2)/VLOOKUP(H59,'Source lists'!$K$2:$L$9,2,FALSE)</f>
        <v>20.571428571428573</v>
      </c>
    </row>
    <row r="60" spans="1:13" ht="17" x14ac:dyDescent="0.2">
      <c r="A60">
        <v>19</v>
      </c>
      <c r="B60" t="s">
        <v>8</v>
      </c>
      <c r="C60" t="s">
        <v>42</v>
      </c>
      <c r="D60" t="s">
        <v>54</v>
      </c>
      <c r="E60" s="2" t="s">
        <v>58</v>
      </c>
      <c r="F60" t="s">
        <v>15</v>
      </c>
      <c r="G60" t="s">
        <v>159</v>
      </c>
      <c r="H60" t="s">
        <v>69</v>
      </c>
      <c r="I60" s="1">
        <f>VLOOKUP(F60,'Source lists'!$E$1:F61,2,FALSE)</f>
        <v>4</v>
      </c>
      <c r="J60" s="1">
        <f>VLOOKUP(G60,'Source lists'!$H$1:I62,2,FALSE)</f>
        <v>6</v>
      </c>
      <c r="K60" s="1">
        <f>VLOOKUP(F60,'Source lists'!$E$2:$F$6,2,FALSE)*(VLOOKUP(G60,'Source lists'!$H$2:$I$7,2,FALSE)^2)/VLOOKUP(H60,'Source lists'!$K$2:$L$9,2,FALSE)</f>
        <v>20.571428571428573</v>
      </c>
    </row>
    <row r="61" spans="1:13" ht="17" x14ac:dyDescent="0.2">
      <c r="A61">
        <v>20</v>
      </c>
      <c r="B61" t="s">
        <v>8</v>
      </c>
      <c r="C61" t="s">
        <v>42</v>
      </c>
      <c r="D61" t="s">
        <v>54</v>
      </c>
      <c r="E61" s="2" t="s">
        <v>59</v>
      </c>
      <c r="F61" t="s">
        <v>15</v>
      </c>
      <c r="G61" t="s">
        <v>159</v>
      </c>
      <c r="H61" t="s">
        <v>69</v>
      </c>
      <c r="I61" s="1">
        <f>VLOOKUP(F61,'Source lists'!$E$1:F62,2,FALSE)</f>
        <v>4</v>
      </c>
      <c r="J61" s="1">
        <f>VLOOKUP(G61,'Source lists'!$H$1:I63,2,FALSE)</f>
        <v>6</v>
      </c>
      <c r="K61" s="1">
        <f>VLOOKUP(F61,'Source lists'!$E$2:$F$6,2,FALSE)*(VLOOKUP(G61,'Source lists'!$H$2:$I$7,2,FALSE)^2)/VLOOKUP(H61,'Source lists'!$K$2:$L$9,2,FALSE)</f>
        <v>20.571428571428573</v>
      </c>
    </row>
    <row r="62" spans="1:13" ht="17" x14ac:dyDescent="0.2">
      <c r="A62">
        <v>21</v>
      </c>
      <c r="B62" t="s">
        <v>8</v>
      </c>
      <c r="C62" t="s">
        <v>42</v>
      </c>
      <c r="D62" t="s">
        <v>54</v>
      </c>
      <c r="E62" s="2" t="s">
        <v>60</v>
      </c>
      <c r="F62" t="s">
        <v>15</v>
      </c>
      <c r="G62" t="s">
        <v>159</v>
      </c>
      <c r="H62" t="s">
        <v>69</v>
      </c>
      <c r="I62" s="1">
        <f>VLOOKUP(F62,'Source lists'!$E$1:F63,2,FALSE)</f>
        <v>4</v>
      </c>
      <c r="J62" s="1">
        <f>VLOOKUP(G62,'Source lists'!$H$1:I64,2,FALSE)</f>
        <v>6</v>
      </c>
      <c r="K62" s="1">
        <f>VLOOKUP(F62,'Source lists'!$E$2:$F$6,2,FALSE)*(VLOOKUP(G62,'Source lists'!$H$2:$I$7,2,FALSE)^2)/VLOOKUP(H62,'Source lists'!$K$2:$L$9,2,FALSE)</f>
        <v>20.571428571428573</v>
      </c>
    </row>
    <row r="63" spans="1:13" ht="34" x14ac:dyDescent="0.2">
      <c r="A63">
        <v>66</v>
      </c>
      <c r="B63" t="s">
        <v>2</v>
      </c>
      <c r="C63" t="s">
        <v>106</v>
      </c>
      <c r="E63" s="2" t="s">
        <v>190</v>
      </c>
      <c r="F63" t="s">
        <v>17</v>
      </c>
      <c r="G63" t="s">
        <v>159</v>
      </c>
      <c r="H63" t="s">
        <v>23</v>
      </c>
      <c r="I63" s="1">
        <f>VLOOKUP(F63,'Source lists'!$E$1:F64,2,FALSE)</f>
        <v>1</v>
      </c>
      <c r="J63" s="1">
        <f>VLOOKUP(G63,'Source lists'!$H$1:I65,2,FALSE)</f>
        <v>6</v>
      </c>
      <c r="K63" s="1">
        <f>VLOOKUP(F63,'Source lists'!$E$2:$F$6,2,FALSE)*(VLOOKUP(G63,'Source lists'!$H$2:$I$7,2,FALSE)^2)/VLOOKUP(H63,'Source lists'!$K$2:$L$9,2,FALSE)</f>
        <v>18</v>
      </c>
    </row>
    <row r="64" spans="1:13" ht="34" x14ac:dyDescent="0.2">
      <c r="A64">
        <v>76</v>
      </c>
      <c r="B64" t="s">
        <v>3</v>
      </c>
      <c r="C64" t="s">
        <v>139</v>
      </c>
      <c r="E64" s="2" t="s">
        <v>141</v>
      </c>
      <c r="F64" t="s">
        <v>17</v>
      </c>
      <c r="G64" t="s">
        <v>159</v>
      </c>
      <c r="H64" t="s">
        <v>23</v>
      </c>
      <c r="I64" s="1">
        <f>VLOOKUP(F64,'Source lists'!$E$1:F65,2,FALSE)</f>
        <v>1</v>
      </c>
      <c r="J64" s="1">
        <f>VLOOKUP(G64,'Source lists'!$H$1:I66,2,FALSE)</f>
        <v>6</v>
      </c>
      <c r="K64" s="1">
        <f>VLOOKUP(F64,'Source lists'!$E$2:$F$6,2,FALSE)*(VLOOKUP(G64,'Source lists'!$H$2:$I$7,2,FALSE)^2)/VLOOKUP(H64,'Source lists'!$K$2:$L$9,2,FALSE)</f>
        <v>18</v>
      </c>
    </row>
    <row r="65" spans="1:12" ht="34" x14ac:dyDescent="0.2">
      <c r="A65">
        <v>73</v>
      </c>
      <c r="B65" t="s">
        <v>2</v>
      </c>
      <c r="C65" t="s">
        <v>133</v>
      </c>
      <c r="D65" t="s">
        <v>188</v>
      </c>
      <c r="E65" s="2" t="s">
        <v>136</v>
      </c>
      <c r="F65" t="s">
        <v>15</v>
      </c>
      <c r="G65" t="s">
        <v>28</v>
      </c>
      <c r="H65" t="s">
        <v>67</v>
      </c>
      <c r="I65" s="1">
        <f>VLOOKUP(F65,'Source lists'!$E$1:F66,2,FALSE)</f>
        <v>4</v>
      </c>
      <c r="J65" s="1">
        <f>VLOOKUP(G65,'Source lists'!$H$1:I67,2,FALSE)</f>
        <v>4</v>
      </c>
      <c r="K65" s="1">
        <f>VLOOKUP(F65,'Source lists'!$E$2:$F$6,2,FALSE)*(VLOOKUP(G65,'Source lists'!$H$2:$I$7,2,FALSE)^2)/VLOOKUP(H65,'Source lists'!$K$2:$L$9,2,FALSE)</f>
        <v>16</v>
      </c>
    </row>
    <row r="66" spans="1:12" ht="17" x14ac:dyDescent="0.2">
      <c r="A66">
        <v>91</v>
      </c>
      <c r="B66" t="s">
        <v>4</v>
      </c>
      <c r="C66" t="s">
        <v>161</v>
      </c>
      <c r="E66" s="2" t="s">
        <v>167</v>
      </c>
      <c r="F66" t="s">
        <v>17</v>
      </c>
      <c r="G66" t="s">
        <v>26</v>
      </c>
      <c r="H66" t="s">
        <v>69</v>
      </c>
      <c r="I66" s="1">
        <f>VLOOKUP(F66,'Source lists'!$E$1:F67,2,FALSE)</f>
        <v>1</v>
      </c>
      <c r="J66" s="1">
        <f>VLOOKUP(G66,'Source lists'!$H$1:I68,2,FALSE)</f>
        <v>10</v>
      </c>
      <c r="K66" s="1">
        <f>VLOOKUP(F66,'Source lists'!$E$2:$F$6,2,FALSE)*(VLOOKUP(G66,'Source lists'!$H$2:$I$7,2,FALSE)^2)/VLOOKUP(H66,'Source lists'!$K$2:$L$9,2,FALSE)</f>
        <v>14.285714285714286</v>
      </c>
      <c r="L66">
        <v>59</v>
      </c>
    </row>
    <row r="67" spans="1:12" ht="17" x14ac:dyDescent="0.2">
      <c r="A67">
        <v>92</v>
      </c>
      <c r="B67" t="s">
        <v>4</v>
      </c>
      <c r="C67" t="s">
        <v>162</v>
      </c>
      <c r="E67" s="2" t="s">
        <v>167</v>
      </c>
      <c r="F67" t="s">
        <v>17</v>
      </c>
      <c r="G67" t="s">
        <v>26</v>
      </c>
      <c r="H67" t="s">
        <v>69</v>
      </c>
      <c r="I67" s="1">
        <f>VLOOKUP(F67,'Source lists'!$E$1:F68,2,FALSE)</f>
        <v>1</v>
      </c>
      <c r="J67" s="1">
        <f>VLOOKUP(G67,'Source lists'!$H$1:I69,2,FALSE)</f>
        <v>10</v>
      </c>
      <c r="K67" s="1">
        <f>VLOOKUP(F67,'Source lists'!$E$2:$F$6,2,FALSE)*(VLOOKUP(G67,'Source lists'!$H$2:$I$7,2,FALSE)^2)/VLOOKUP(H67,'Source lists'!$K$2:$L$9,2,FALSE)</f>
        <v>14.285714285714286</v>
      </c>
      <c r="L67">
        <v>64</v>
      </c>
    </row>
    <row r="68" spans="1:12" ht="17" x14ac:dyDescent="0.2">
      <c r="A68">
        <v>93</v>
      </c>
      <c r="B68" t="s">
        <v>4</v>
      </c>
      <c r="C68" t="s">
        <v>163</v>
      </c>
      <c r="E68" s="2" t="s">
        <v>167</v>
      </c>
      <c r="F68" t="s">
        <v>17</v>
      </c>
      <c r="G68" t="s">
        <v>26</v>
      </c>
      <c r="H68" t="s">
        <v>69</v>
      </c>
      <c r="I68" s="1">
        <f>VLOOKUP(F68,'Source lists'!$E$1:F69,2,FALSE)</f>
        <v>1</v>
      </c>
      <c r="J68" s="1">
        <f>VLOOKUP(G68,'Source lists'!$H$1:I70,2,FALSE)</f>
        <v>10</v>
      </c>
      <c r="K68" s="1">
        <f>VLOOKUP(F68,'Source lists'!$E$2:$F$6,2,FALSE)*(VLOOKUP(G68,'Source lists'!$H$2:$I$7,2,FALSE)^2)/VLOOKUP(H68,'Source lists'!$K$2:$L$9,2,FALSE)</f>
        <v>14.285714285714286</v>
      </c>
      <c r="L68">
        <v>59</v>
      </c>
    </row>
    <row r="69" spans="1:12" ht="17" x14ac:dyDescent="0.2">
      <c r="A69">
        <v>94</v>
      </c>
      <c r="B69" t="s">
        <v>4</v>
      </c>
      <c r="C69" t="s">
        <v>164</v>
      </c>
      <c r="E69" s="2" t="s">
        <v>167</v>
      </c>
      <c r="F69" t="s">
        <v>17</v>
      </c>
      <c r="G69" t="s">
        <v>26</v>
      </c>
      <c r="H69" t="s">
        <v>69</v>
      </c>
      <c r="I69" s="1">
        <f>VLOOKUP(F69,'Source lists'!$E$1:F70,2,FALSE)</f>
        <v>1</v>
      </c>
      <c r="J69" s="1">
        <f>VLOOKUP(G69,'Source lists'!$H$1:I71,2,FALSE)</f>
        <v>10</v>
      </c>
      <c r="K69" s="1">
        <f>VLOOKUP(F69,'Source lists'!$E$2:$F$6,2,FALSE)*(VLOOKUP(G69,'Source lists'!$H$2:$I$7,2,FALSE)^2)/VLOOKUP(H69,'Source lists'!$K$2:$L$9,2,FALSE)</f>
        <v>14.285714285714286</v>
      </c>
      <c r="L69">
        <v>64</v>
      </c>
    </row>
    <row r="70" spans="1:12" ht="17" x14ac:dyDescent="0.2">
      <c r="A70">
        <v>95</v>
      </c>
      <c r="B70" t="s">
        <v>4</v>
      </c>
      <c r="C70" t="s">
        <v>165</v>
      </c>
      <c r="E70" s="2" t="s">
        <v>167</v>
      </c>
      <c r="F70" t="s">
        <v>17</v>
      </c>
      <c r="G70" t="s">
        <v>26</v>
      </c>
      <c r="H70" t="s">
        <v>69</v>
      </c>
      <c r="I70" s="1">
        <f>VLOOKUP(F70,'Source lists'!$E$1:F71,2,FALSE)</f>
        <v>1</v>
      </c>
      <c r="J70" s="1">
        <f>VLOOKUP(G70,'Source lists'!$H$1:I72,2,FALSE)</f>
        <v>10</v>
      </c>
      <c r="K70" s="1">
        <f>VLOOKUP(F70,'Source lists'!$E$2:$F$6,2,FALSE)*(VLOOKUP(G70,'Source lists'!$H$2:$I$7,2,FALSE)^2)/VLOOKUP(H70,'Source lists'!$K$2:$L$9,2,FALSE)</f>
        <v>14.285714285714286</v>
      </c>
      <c r="L70">
        <v>59</v>
      </c>
    </row>
    <row r="71" spans="1:12" ht="17" x14ac:dyDescent="0.2">
      <c r="A71">
        <v>96</v>
      </c>
      <c r="B71" t="s">
        <v>4</v>
      </c>
      <c r="C71" t="s">
        <v>166</v>
      </c>
      <c r="E71" s="2" t="s">
        <v>167</v>
      </c>
      <c r="F71" t="s">
        <v>17</v>
      </c>
      <c r="G71" t="s">
        <v>26</v>
      </c>
      <c r="H71" t="s">
        <v>69</v>
      </c>
      <c r="I71" s="1">
        <f>VLOOKUP(F71,'Source lists'!$E$1:F72,2,FALSE)</f>
        <v>1</v>
      </c>
      <c r="J71" s="1">
        <f>VLOOKUP(G71,'Source lists'!$H$1:I73,2,FALSE)</f>
        <v>10</v>
      </c>
      <c r="K71" s="1">
        <f>VLOOKUP(F71,'Source lists'!$E$2:$F$6,2,FALSE)*(VLOOKUP(G71,'Source lists'!$H$2:$I$7,2,FALSE)^2)/VLOOKUP(H71,'Source lists'!$K$2:$L$9,2,FALSE)</f>
        <v>14.285714285714286</v>
      </c>
      <c r="L71">
        <v>64</v>
      </c>
    </row>
    <row r="72" spans="1:12" ht="34" x14ac:dyDescent="0.2">
      <c r="A72">
        <v>97</v>
      </c>
      <c r="B72" t="s">
        <v>5</v>
      </c>
      <c r="C72" t="s">
        <v>147</v>
      </c>
      <c r="E72" s="2" t="s">
        <v>191</v>
      </c>
      <c r="F72" t="s">
        <v>17</v>
      </c>
      <c r="G72" t="s">
        <v>26</v>
      </c>
      <c r="H72" t="s">
        <v>69</v>
      </c>
      <c r="I72" s="1">
        <f>VLOOKUP(F72,'Source lists'!$E$1:F73,2,FALSE)</f>
        <v>1</v>
      </c>
      <c r="J72" s="1">
        <f>VLOOKUP(G72,'Source lists'!$H$1:I74,2,FALSE)</f>
        <v>10</v>
      </c>
      <c r="K72" s="1">
        <f>VLOOKUP(F72,'Source lists'!$E$2:$F$6,2,FALSE)*(VLOOKUP(G72,'Source lists'!$H$2:$I$7,2,FALSE)^2)/VLOOKUP(H72,'Source lists'!$K$2:$L$9,2,FALSE)</f>
        <v>14.285714285714286</v>
      </c>
      <c r="L72">
        <v>59</v>
      </c>
    </row>
    <row r="73" spans="1:12" ht="34" x14ac:dyDescent="0.2">
      <c r="A73">
        <v>98</v>
      </c>
      <c r="B73" t="s">
        <v>5</v>
      </c>
      <c r="C73" t="s">
        <v>147</v>
      </c>
      <c r="E73" s="2" t="s">
        <v>191</v>
      </c>
      <c r="F73" t="s">
        <v>17</v>
      </c>
      <c r="G73" t="s">
        <v>26</v>
      </c>
      <c r="H73" t="s">
        <v>69</v>
      </c>
      <c r="I73" s="1">
        <f>VLOOKUP(F73,'Source lists'!$E$1:F74,2,FALSE)</f>
        <v>1</v>
      </c>
      <c r="J73" s="1">
        <f>VLOOKUP(G73,'Source lists'!$H$1:I75,2,FALSE)</f>
        <v>10</v>
      </c>
      <c r="K73" s="1">
        <f>VLOOKUP(F73,'Source lists'!$E$2:$F$6,2,FALSE)*(VLOOKUP(G73,'Source lists'!$H$2:$I$7,2,FALSE)^2)/VLOOKUP(H73,'Source lists'!$K$2:$L$9,2,FALSE)</f>
        <v>14.285714285714286</v>
      </c>
      <c r="L73">
        <v>64</v>
      </c>
    </row>
    <row r="74" spans="1:12" ht="51" x14ac:dyDescent="0.2">
      <c r="A74">
        <v>100</v>
      </c>
      <c r="B74" t="s">
        <v>6</v>
      </c>
      <c r="C74" t="s">
        <v>169</v>
      </c>
      <c r="E74" s="2" t="s">
        <v>192</v>
      </c>
      <c r="F74" t="s">
        <v>17</v>
      </c>
      <c r="G74" t="s">
        <v>26</v>
      </c>
      <c r="H74" t="s">
        <v>69</v>
      </c>
      <c r="I74" s="1">
        <f>VLOOKUP(F74,'Source lists'!$E$1:F75,2,FALSE)</f>
        <v>1</v>
      </c>
      <c r="J74" s="1">
        <f>VLOOKUP(G74,'Source lists'!$H$1:I76,2,FALSE)</f>
        <v>10</v>
      </c>
      <c r="K74" s="1">
        <f>VLOOKUP(F74,'Source lists'!$E$2:$F$6,2,FALSE)*(VLOOKUP(G74,'Source lists'!$H$2:$I$7,2,FALSE)^2)/VLOOKUP(H74,'Source lists'!$K$2:$L$9,2,FALSE)</f>
        <v>14.285714285714286</v>
      </c>
      <c r="L74">
        <v>99</v>
      </c>
    </row>
    <row r="75" spans="1:12" ht="34" x14ac:dyDescent="0.2">
      <c r="A75">
        <v>101</v>
      </c>
      <c r="B75" t="s">
        <v>6</v>
      </c>
      <c r="C75" t="s">
        <v>169</v>
      </c>
      <c r="E75" s="2" t="s">
        <v>193</v>
      </c>
      <c r="F75" t="s">
        <v>17</v>
      </c>
      <c r="G75" t="s">
        <v>26</v>
      </c>
      <c r="H75" t="s">
        <v>69</v>
      </c>
      <c r="I75" s="1">
        <f>VLOOKUP(F75,'Source lists'!$E$1:F76,2,FALSE)</f>
        <v>1</v>
      </c>
      <c r="J75" s="1">
        <f>VLOOKUP(G75,'Source lists'!$H$1:I77,2,FALSE)</f>
        <v>10</v>
      </c>
      <c r="K75" s="1">
        <f>VLOOKUP(F75,'Source lists'!$E$2:$F$6,2,FALSE)*(VLOOKUP(G75,'Source lists'!$H$2:$I$7,2,FALSE)^2)/VLOOKUP(H75,'Source lists'!$K$2:$L$9,2,FALSE)</f>
        <v>14.285714285714286</v>
      </c>
      <c r="L75">
        <v>100</v>
      </c>
    </row>
    <row r="76" spans="1:12" ht="51" x14ac:dyDescent="0.2">
      <c r="A76">
        <v>103</v>
      </c>
      <c r="B76" t="s">
        <v>5</v>
      </c>
      <c r="C76" t="s">
        <v>170</v>
      </c>
      <c r="E76" s="2" t="s">
        <v>194</v>
      </c>
      <c r="F76" t="s">
        <v>17</v>
      </c>
      <c r="G76" t="s">
        <v>26</v>
      </c>
      <c r="H76" t="s">
        <v>69</v>
      </c>
      <c r="I76" s="1">
        <f>VLOOKUP(F76,'Source lists'!$E$1:F77,2,FALSE)</f>
        <v>1</v>
      </c>
      <c r="J76" s="1">
        <f>VLOOKUP(G76,'Source lists'!$H$1:I78,2,FALSE)</f>
        <v>10</v>
      </c>
      <c r="K76" s="1">
        <f>VLOOKUP(F76,'Source lists'!$E$2:$F$6,2,FALSE)*(VLOOKUP(G76,'Source lists'!$H$2:$I$7,2,FALSE)^2)/VLOOKUP(H76,'Source lists'!$K$2:$L$9,2,FALSE)</f>
        <v>14.285714285714286</v>
      </c>
      <c r="L76">
        <v>102</v>
      </c>
    </row>
    <row r="77" spans="1:12" ht="34" x14ac:dyDescent="0.2">
      <c r="A77">
        <v>104</v>
      </c>
      <c r="B77" t="s">
        <v>5</v>
      </c>
      <c r="C77" t="s">
        <v>170</v>
      </c>
      <c r="E77" s="2" t="s">
        <v>172</v>
      </c>
      <c r="F77" t="s">
        <v>17</v>
      </c>
      <c r="G77" t="s">
        <v>26</v>
      </c>
      <c r="H77" t="s">
        <v>69</v>
      </c>
      <c r="I77" s="1">
        <f>VLOOKUP(F77,'Source lists'!$E$1:F78,2,FALSE)</f>
        <v>1</v>
      </c>
      <c r="J77" s="1">
        <f>VLOOKUP(G77,'Source lists'!$H$1:I79,2,FALSE)</f>
        <v>10</v>
      </c>
      <c r="K77" s="1">
        <f>VLOOKUP(F77,'Source lists'!$E$2:$F$6,2,FALSE)*(VLOOKUP(G77,'Source lists'!$H$2:$I$7,2,FALSE)^2)/VLOOKUP(H77,'Source lists'!$K$2:$L$9,2,FALSE)</f>
        <v>14.285714285714286</v>
      </c>
      <c r="L77">
        <v>103</v>
      </c>
    </row>
    <row r="78" spans="1:12" ht="34" x14ac:dyDescent="0.2">
      <c r="A78">
        <v>35</v>
      </c>
      <c r="B78" t="s">
        <v>38</v>
      </c>
      <c r="C78" t="s">
        <v>80</v>
      </c>
      <c r="E78" s="2" t="s">
        <v>84</v>
      </c>
      <c r="F78" t="s">
        <v>16</v>
      </c>
      <c r="G78" t="s">
        <v>29</v>
      </c>
      <c r="H78" t="s">
        <v>23</v>
      </c>
      <c r="I78" s="1">
        <f>VLOOKUP(F78,'Source lists'!$E$1:F79,2,FALSE)</f>
        <v>3</v>
      </c>
      <c r="J78" s="1">
        <f>VLOOKUP(G78,'Source lists'!$H$1:I80,2,FALSE)</f>
        <v>3</v>
      </c>
      <c r="K78" s="1">
        <f>VLOOKUP(F78,'Source lists'!$E$2:$F$6,2,FALSE)*(VLOOKUP(G78,'Source lists'!$H$2:$I$7,2,FALSE)^2)/VLOOKUP(H78,'Source lists'!$K$2:$L$9,2,FALSE)</f>
        <v>13.5</v>
      </c>
    </row>
    <row r="79" spans="1:12" ht="34" x14ac:dyDescent="0.2">
      <c r="A79">
        <v>38</v>
      </c>
      <c r="B79" t="s">
        <v>1</v>
      </c>
      <c r="C79" t="s">
        <v>87</v>
      </c>
      <c r="E79" s="2" t="s">
        <v>118</v>
      </c>
      <c r="F79" t="s">
        <v>16</v>
      </c>
      <c r="G79" t="s">
        <v>29</v>
      </c>
      <c r="H79" t="s">
        <v>23</v>
      </c>
      <c r="I79" s="1">
        <f>VLOOKUP(F79,'Source lists'!$E$1:F80,2,FALSE)</f>
        <v>3</v>
      </c>
      <c r="J79" s="1">
        <f>VLOOKUP(G79,'Source lists'!$H$1:I81,2,FALSE)</f>
        <v>3</v>
      </c>
      <c r="K79" s="1">
        <f>VLOOKUP(F79,'Source lists'!$E$2:$F$6,2,FALSE)*(VLOOKUP(G79,'Source lists'!$H$2:$I$7,2,FALSE)^2)/VLOOKUP(H79,'Source lists'!$K$2:$L$9,2,FALSE)</f>
        <v>13.5</v>
      </c>
    </row>
    <row r="80" spans="1:12" ht="34" x14ac:dyDescent="0.2">
      <c r="A80">
        <v>71</v>
      </c>
      <c r="B80" t="s">
        <v>2</v>
      </c>
      <c r="C80" t="s">
        <v>133</v>
      </c>
      <c r="D80" t="s">
        <v>188</v>
      </c>
      <c r="E80" s="2" t="s">
        <v>135</v>
      </c>
      <c r="F80" t="s">
        <v>16</v>
      </c>
      <c r="G80" t="s">
        <v>29</v>
      </c>
      <c r="H80" t="s">
        <v>23</v>
      </c>
      <c r="I80" s="1">
        <f>VLOOKUP(F80,'Source lists'!$E$1:F81,2,FALSE)</f>
        <v>3</v>
      </c>
      <c r="J80" s="1">
        <f>VLOOKUP(G80,'Source lists'!$H$1:I82,2,FALSE)</f>
        <v>3</v>
      </c>
      <c r="K80" s="1">
        <f>VLOOKUP(F80,'Source lists'!$E$2:$F$6,2,FALSE)*(VLOOKUP(G80,'Source lists'!$H$2:$I$7,2,FALSE)^2)/VLOOKUP(H80,'Source lists'!$K$2:$L$9,2,FALSE)</f>
        <v>13.5</v>
      </c>
    </row>
    <row r="81" spans="1:11" ht="34" x14ac:dyDescent="0.2">
      <c r="A81">
        <v>72</v>
      </c>
      <c r="B81" t="s">
        <v>2</v>
      </c>
      <c r="C81" t="s">
        <v>133</v>
      </c>
      <c r="D81" t="s">
        <v>188</v>
      </c>
      <c r="E81" s="2" t="s">
        <v>195</v>
      </c>
      <c r="F81" t="s">
        <v>16</v>
      </c>
      <c r="G81" t="s">
        <v>29</v>
      </c>
      <c r="H81" t="s">
        <v>23</v>
      </c>
      <c r="I81" s="1">
        <f>VLOOKUP(F81,'Source lists'!$E$1:F82,2,FALSE)</f>
        <v>3</v>
      </c>
      <c r="J81" s="1">
        <f>VLOOKUP(G81,'Source lists'!$H$1:I83,2,FALSE)</f>
        <v>3</v>
      </c>
      <c r="K81" s="1">
        <f>VLOOKUP(F81,'Source lists'!$E$2:$F$6,2,FALSE)*(VLOOKUP(G81,'Source lists'!$H$2:$I$7,2,FALSE)^2)/VLOOKUP(H81,'Source lists'!$K$2:$L$9,2,FALSE)</f>
        <v>13.5</v>
      </c>
    </row>
    <row r="82" spans="1:11" ht="17" x14ac:dyDescent="0.2">
      <c r="A82">
        <v>85</v>
      </c>
      <c r="B82" t="s">
        <v>6</v>
      </c>
      <c r="C82" t="s">
        <v>150</v>
      </c>
      <c r="E82" s="2" t="s">
        <v>152</v>
      </c>
      <c r="F82" t="s">
        <v>16</v>
      </c>
      <c r="G82" t="s">
        <v>29</v>
      </c>
      <c r="H82" t="s">
        <v>23</v>
      </c>
      <c r="I82" s="1">
        <f>VLOOKUP(F82,'Source lists'!$E$1:F83,2,FALSE)</f>
        <v>3</v>
      </c>
      <c r="J82" s="1">
        <f>VLOOKUP(G82,'Source lists'!$H$1:I84,2,FALSE)</f>
        <v>3</v>
      </c>
      <c r="K82" s="1">
        <f>VLOOKUP(F82,'Source lists'!$E$2:$F$6,2,FALSE)*(VLOOKUP(G82,'Source lists'!$H$2:$I$7,2,FALSE)^2)/VLOOKUP(H82,'Source lists'!$K$2:$L$9,2,FALSE)</f>
        <v>13.5</v>
      </c>
    </row>
    <row r="83" spans="1:11" ht="17" x14ac:dyDescent="0.2">
      <c r="A83">
        <v>86</v>
      </c>
      <c r="B83" t="s">
        <v>6</v>
      </c>
      <c r="C83" t="s">
        <v>150</v>
      </c>
      <c r="E83" s="2" t="s">
        <v>153</v>
      </c>
      <c r="F83" t="s">
        <v>16</v>
      </c>
      <c r="G83" t="s">
        <v>29</v>
      </c>
      <c r="H83" t="s">
        <v>23</v>
      </c>
      <c r="I83" s="1">
        <f>VLOOKUP(F83,'Source lists'!$E$1:F84,2,FALSE)</f>
        <v>3</v>
      </c>
      <c r="J83" s="1">
        <f>VLOOKUP(G83,'Source lists'!$H$1:I85,2,FALSE)</f>
        <v>3</v>
      </c>
      <c r="K83" s="1">
        <f>VLOOKUP(F83,'Source lists'!$E$2:$F$6,2,FALSE)*(VLOOKUP(G83,'Source lists'!$H$2:$I$7,2,FALSE)^2)/VLOOKUP(H83,'Source lists'!$K$2:$L$9,2,FALSE)</f>
        <v>13.5</v>
      </c>
    </row>
    <row r="84" spans="1:11" ht="17" x14ac:dyDescent="0.2">
      <c r="A84">
        <v>36</v>
      </c>
      <c r="B84" t="s">
        <v>66</v>
      </c>
      <c r="C84" t="s">
        <v>73</v>
      </c>
      <c r="D84" t="s">
        <v>85</v>
      </c>
      <c r="E84" s="2" t="s">
        <v>86</v>
      </c>
      <c r="F84" t="s">
        <v>15</v>
      </c>
      <c r="G84" t="s">
        <v>28</v>
      </c>
      <c r="H84" t="s">
        <v>70</v>
      </c>
      <c r="I84" s="1">
        <f>VLOOKUP(F84,'Source lists'!$E$1:F85,2,FALSE)</f>
        <v>4</v>
      </c>
      <c r="J84" s="1">
        <f>VLOOKUP(G84,'Source lists'!$H$1:I86,2,FALSE)</f>
        <v>4</v>
      </c>
      <c r="K84" s="1">
        <f>VLOOKUP(F84,'Source lists'!$E$2:$F$6,2,FALSE)*(VLOOKUP(G84,'Source lists'!$H$2:$I$7,2,FALSE)^2)/VLOOKUP(H84,'Source lists'!$K$2:$L$9,2,FALSE)</f>
        <v>12.8</v>
      </c>
    </row>
    <row r="85" spans="1:11" ht="17" x14ac:dyDescent="0.2">
      <c r="A85">
        <v>37</v>
      </c>
      <c r="B85" t="s">
        <v>38</v>
      </c>
      <c r="C85" t="s">
        <v>80</v>
      </c>
      <c r="D85" t="s">
        <v>85</v>
      </c>
      <c r="E85" s="2" t="s">
        <v>86</v>
      </c>
      <c r="F85" t="s">
        <v>15</v>
      </c>
      <c r="G85" t="s">
        <v>28</v>
      </c>
      <c r="H85" t="s">
        <v>70</v>
      </c>
      <c r="I85" s="1">
        <f>VLOOKUP(F85,'Source lists'!$E$1:F86,2,FALSE)</f>
        <v>4</v>
      </c>
      <c r="J85" s="1">
        <f>VLOOKUP(G85,'Source lists'!$H$1:I87,2,FALSE)</f>
        <v>4</v>
      </c>
      <c r="K85" s="1">
        <f>VLOOKUP(F85,'Source lists'!$E$2:$F$6,2,FALSE)*(VLOOKUP(G85,'Source lists'!$H$2:$I$7,2,FALSE)^2)/VLOOKUP(H85,'Source lists'!$K$2:$L$9,2,FALSE)</f>
        <v>12.8</v>
      </c>
    </row>
    <row r="86" spans="1:11" ht="34" x14ac:dyDescent="0.2">
      <c r="A86">
        <v>47</v>
      </c>
      <c r="B86" t="s">
        <v>1</v>
      </c>
      <c r="C86" t="s">
        <v>91</v>
      </c>
      <c r="D86" t="s">
        <v>112</v>
      </c>
      <c r="E86" s="2" t="s">
        <v>113</v>
      </c>
      <c r="F86" t="s">
        <v>15</v>
      </c>
      <c r="G86" t="s">
        <v>28</v>
      </c>
      <c r="H86" t="s">
        <v>70</v>
      </c>
      <c r="I86" s="1">
        <f>VLOOKUP(F86,'Source lists'!$E$1:F87,2,FALSE)</f>
        <v>4</v>
      </c>
      <c r="J86" s="1">
        <f>VLOOKUP(G86,'Source lists'!$H$1:I88,2,FALSE)</f>
        <v>4</v>
      </c>
      <c r="K86" s="1">
        <f>VLOOKUP(F86,'Source lists'!$E$2:$F$6,2,FALSE)*(VLOOKUP(G86,'Source lists'!$H$2:$I$7,2,FALSE)^2)/VLOOKUP(H86,'Source lists'!$K$2:$L$9,2,FALSE)</f>
        <v>12.8</v>
      </c>
    </row>
    <row r="87" spans="1:11" ht="34" x14ac:dyDescent="0.2">
      <c r="A87">
        <v>50</v>
      </c>
      <c r="B87" t="s">
        <v>1</v>
      </c>
      <c r="C87" t="s">
        <v>91</v>
      </c>
      <c r="D87" t="s">
        <v>112</v>
      </c>
      <c r="E87" s="2" t="s">
        <v>101</v>
      </c>
      <c r="F87" t="s">
        <v>15</v>
      </c>
      <c r="G87" t="s">
        <v>28</v>
      </c>
      <c r="H87" t="s">
        <v>70</v>
      </c>
      <c r="I87" s="1">
        <f>VLOOKUP(F87,'Source lists'!$E$1:F88,2,FALSE)</f>
        <v>4</v>
      </c>
      <c r="J87" s="1">
        <f>VLOOKUP(G87,'Source lists'!$H$1:I89,2,FALSE)</f>
        <v>4</v>
      </c>
      <c r="K87" s="1">
        <f>VLOOKUP(F87,'Source lists'!$E$2:$F$6,2,FALSE)*(VLOOKUP(G87,'Source lists'!$H$2:$I$7,2,FALSE)^2)/VLOOKUP(H87,'Source lists'!$K$2:$L$9,2,FALSE)</f>
        <v>12.8</v>
      </c>
    </row>
    <row r="88" spans="1:11" ht="34" x14ac:dyDescent="0.2">
      <c r="A88">
        <v>56</v>
      </c>
      <c r="B88" t="s">
        <v>1</v>
      </c>
      <c r="C88" t="s">
        <v>91</v>
      </c>
      <c r="E88" s="2" t="s">
        <v>110</v>
      </c>
      <c r="F88" t="s">
        <v>15</v>
      </c>
      <c r="G88" t="s">
        <v>28</v>
      </c>
      <c r="H88" t="s">
        <v>70</v>
      </c>
      <c r="I88" s="1">
        <f>VLOOKUP(F88,'Source lists'!$E$1:F89,2,FALSE)</f>
        <v>4</v>
      </c>
      <c r="J88" s="1">
        <f>VLOOKUP(G88,'Source lists'!$H$1:I90,2,FALSE)</f>
        <v>4</v>
      </c>
      <c r="K88" s="1">
        <f>VLOOKUP(F88,'Source lists'!$E$2:$F$6,2,FALSE)*(VLOOKUP(G88,'Source lists'!$H$2:$I$7,2,FALSE)^2)/VLOOKUP(H88,'Source lists'!$K$2:$L$9,2,FALSE)</f>
        <v>12.8</v>
      </c>
    </row>
    <row r="89" spans="1:11" ht="119" x14ac:dyDescent="0.2">
      <c r="A89">
        <v>41</v>
      </c>
      <c r="B89" t="s">
        <v>1</v>
      </c>
      <c r="C89" t="s">
        <v>87</v>
      </c>
      <c r="D89" t="s">
        <v>89</v>
      </c>
      <c r="E89" s="2" t="s">
        <v>90</v>
      </c>
      <c r="F89" t="s">
        <v>17</v>
      </c>
      <c r="G89" t="s">
        <v>26</v>
      </c>
      <c r="H89" t="s">
        <v>22</v>
      </c>
      <c r="I89" s="1">
        <f>VLOOKUP(F89,'Source lists'!$E$1:F90,2,FALSE)</f>
        <v>1</v>
      </c>
      <c r="J89" s="1">
        <f>VLOOKUP(G89,'Source lists'!$H$1:I91,2,FALSE)</f>
        <v>10</v>
      </c>
      <c r="K89" s="1">
        <f>VLOOKUP(F89,'Source lists'!$E$2:$F$6,2,FALSE)*(VLOOKUP(G89,'Source lists'!$H$2:$I$7,2,FALSE)^2)/VLOOKUP(H89,'Source lists'!$K$2:$L$9,2,FALSE)</f>
        <v>12.5</v>
      </c>
    </row>
    <row r="90" spans="1:11" ht="68" x14ac:dyDescent="0.2">
      <c r="A90">
        <v>52</v>
      </c>
      <c r="B90" t="s">
        <v>3</v>
      </c>
      <c r="C90" t="s">
        <v>104</v>
      </c>
      <c r="E90" s="2" t="s">
        <v>114</v>
      </c>
      <c r="F90" t="s">
        <v>17</v>
      </c>
      <c r="G90" t="s">
        <v>26</v>
      </c>
      <c r="H90" t="s">
        <v>22</v>
      </c>
      <c r="I90" s="1">
        <f>VLOOKUP(F90,'Source lists'!$E$1:F91,2,FALSE)</f>
        <v>1</v>
      </c>
      <c r="J90" s="1">
        <f>VLOOKUP(G90,'Source lists'!$H$1:I92,2,FALSE)</f>
        <v>10</v>
      </c>
      <c r="K90" s="1">
        <f>VLOOKUP(F90,'Source lists'!$E$2:$F$6,2,FALSE)*(VLOOKUP(G90,'Source lists'!$H$2:$I$7,2,FALSE)^2)/VLOOKUP(H90,'Source lists'!$K$2:$L$9,2,FALSE)</f>
        <v>12.5</v>
      </c>
    </row>
    <row r="91" spans="1:11" ht="51" x14ac:dyDescent="0.2">
      <c r="A91">
        <v>65</v>
      </c>
      <c r="B91" t="s">
        <v>2</v>
      </c>
      <c r="C91" t="s">
        <v>128</v>
      </c>
      <c r="E91" s="2" t="s">
        <v>129</v>
      </c>
      <c r="F91" t="s">
        <v>17</v>
      </c>
      <c r="G91" t="s">
        <v>26</v>
      </c>
      <c r="H91" t="s">
        <v>22</v>
      </c>
      <c r="I91" s="1">
        <f>VLOOKUP(F91,'Source lists'!$E$1:F92,2,FALSE)</f>
        <v>1</v>
      </c>
      <c r="J91" s="1">
        <f>VLOOKUP(G91,'Source lists'!$H$1:I93,2,FALSE)</f>
        <v>10</v>
      </c>
      <c r="K91" s="1">
        <f>VLOOKUP(F91,'Source lists'!$E$2:$F$6,2,FALSE)*(VLOOKUP(G91,'Source lists'!$H$2:$I$7,2,FALSE)^2)/VLOOKUP(H91,'Source lists'!$K$2:$L$9,2,FALSE)</f>
        <v>12.5</v>
      </c>
    </row>
    <row r="92" spans="1:11" ht="34" x14ac:dyDescent="0.2">
      <c r="A92">
        <v>83</v>
      </c>
      <c r="B92" t="s">
        <v>4</v>
      </c>
      <c r="C92" t="s">
        <v>148</v>
      </c>
      <c r="E92" s="2" t="s">
        <v>149</v>
      </c>
      <c r="F92" t="s">
        <v>17</v>
      </c>
      <c r="G92" t="s">
        <v>26</v>
      </c>
      <c r="H92" t="s">
        <v>22</v>
      </c>
      <c r="I92" s="1">
        <f>VLOOKUP(F92,'Source lists'!$E$1:F93,2,FALSE)</f>
        <v>1</v>
      </c>
      <c r="J92" s="1">
        <f>VLOOKUP(G92,'Source lists'!$H$1:I94,2,FALSE)</f>
        <v>10</v>
      </c>
      <c r="K92" s="1">
        <f>VLOOKUP(F92,'Source lists'!$E$2:$F$6,2,FALSE)*(VLOOKUP(G92,'Source lists'!$H$2:$I$7,2,FALSE)^2)/VLOOKUP(H92,'Source lists'!$K$2:$L$9,2,FALSE)</f>
        <v>12.5</v>
      </c>
    </row>
    <row r="93" spans="1:11" ht="119" x14ac:dyDescent="0.2">
      <c r="A93">
        <v>102</v>
      </c>
      <c r="B93" t="s">
        <v>5</v>
      </c>
      <c r="C93" t="s">
        <v>170</v>
      </c>
      <c r="E93" s="2" t="s">
        <v>171</v>
      </c>
      <c r="F93" t="s">
        <v>17</v>
      </c>
      <c r="G93" t="s">
        <v>26</v>
      </c>
      <c r="H93" t="s">
        <v>22</v>
      </c>
      <c r="I93" s="1">
        <f>VLOOKUP(F93,'Source lists'!$E$1:F94,2,FALSE)</f>
        <v>1</v>
      </c>
      <c r="J93" s="1">
        <f>VLOOKUP(G93,'Source lists'!$H$1:I95,2,FALSE)</f>
        <v>10</v>
      </c>
      <c r="K93" s="1">
        <f>VLOOKUP(F93,'Source lists'!$E$2:$F$6,2,FALSE)*(VLOOKUP(G93,'Source lists'!$H$2:$I$7,2,FALSE)^2)/VLOOKUP(H93,'Source lists'!$K$2:$L$9,2,FALSE)</f>
        <v>12.5</v>
      </c>
    </row>
    <row r="94" spans="1:11" ht="68" x14ac:dyDescent="0.2">
      <c r="A94">
        <v>105</v>
      </c>
      <c r="B94" t="s">
        <v>8</v>
      </c>
      <c r="C94" t="s">
        <v>173</v>
      </c>
      <c r="E94" s="2" t="s">
        <v>196</v>
      </c>
      <c r="F94" t="s">
        <v>17</v>
      </c>
      <c r="G94" t="s">
        <v>26</v>
      </c>
      <c r="H94" t="s">
        <v>22</v>
      </c>
      <c r="I94" s="1">
        <f>VLOOKUP(F94,'Source lists'!$E$1:F95,2,FALSE)</f>
        <v>1</v>
      </c>
      <c r="J94" s="1">
        <f>VLOOKUP(G94,'Source lists'!$H$1:I96,2,FALSE)</f>
        <v>10</v>
      </c>
      <c r="K94" s="1">
        <f>VLOOKUP(F94,'Source lists'!$E$2:$F$6,2,FALSE)*(VLOOKUP(G94,'Source lists'!$H$2:$I$7,2,FALSE)^2)/VLOOKUP(H94,'Source lists'!$K$2:$L$9,2,FALSE)</f>
        <v>12.5</v>
      </c>
    </row>
    <row r="95" spans="1:11" ht="68" x14ac:dyDescent="0.2">
      <c r="A95">
        <v>33</v>
      </c>
      <c r="B95" t="s">
        <v>66</v>
      </c>
      <c r="C95" t="s">
        <v>82</v>
      </c>
      <c r="E95" s="2" t="s">
        <v>117</v>
      </c>
      <c r="F95" t="s">
        <v>17</v>
      </c>
      <c r="G95" t="s">
        <v>26</v>
      </c>
      <c r="H95" t="s">
        <v>21</v>
      </c>
      <c r="I95" s="1">
        <f>VLOOKUP(F95,'Source lists'!$E$1:F96,2,FALSE)</f>
        <v>1</v>
      </c>
      <c r="J95" s="1">
        <f>VLOOKUP(G95,'Source lists'!$H$1:I97,2,FALSE)</f>
        <v>10</v>
      </c>
      <c r="K95" s="1">
        <f>VLOOKUP(F95,'Source lists'!$E$2:$F$6,2,FALSE)*(VLOOKUP(G95,'Source lists'!$H$2:$I$7,2,FALSE)^2)/VLOOKUP(H95,'Source lists'!$K$2:$L$9,2,FALSE)</f>
        <v>10</v>
      </c>
    </row>
    <row r="96" spans="1:11" ht="17" x14ac:dyDescent="0.2">
      <c r="A96">
        <v>62</v>
      </c>
      <c r="B96" t="s">
        <v>7</v>
      </c>
      <c r="E96" s="2" t="s">
        <v>125</v>
      </c>
      <c r="F96" t="s">
        <v>17</v>
      </c>
      <c r="G96" t="s">
        <v>26</v>
      </c>
      <c r="H96" t="s">
        <v>21</v>
      </c>
      <c r="I96" s="1">
        <f>VLOOKUP(F96,'Source lists'!$E$1:F97,2,FALSE)</f>
        <v>1</v>
      </c>
      <c r="J96" s="1">
        <f>VLOOKUP(G96,'Source lists'!$H$1:I98,2,FALSE)</f>
        <v>10</v>
      </c>
      <c r="K96" s="1">
        <f>VLOOKUP(F96,'Source lists'!$E$2:$F$6,2,FALSE)*(VLOOKUP(G96,'Source lists'!$H$2:$I$7,2,FALSE)^2)/VLOOKUP(H96,'Source lists'!$K$2:$L$9,2,FALSE)</f>
        <v>10</v>
      </c>
    </row>
    <row r="97" spans="1:11" ht="17" x14ac:dyDescent="0.2">
      <c r="A97">
        <v>63</v>
      </c>
      <c r="B97" t="s">
        <v>123</v>
      </c>
      <c r="E97" s="2" t="s">
        <v>124</v>
      </c>
      <c r="F97" t="s">
        <v>17</v>
      </c>
      <c r="G97" t="s">
        <v>26</v>
      </c>
      <c r="H97" t="s">
        <v>21</v>
      </c>
      <c r="I97" s="1">
        <f>VLOOKUP(F97,'Source lists'!$E$1:F98,2,FALSE)</f>
        <v>1</v>
      </c>
      <c r="J97" s="1">
        <f>VLOOKUP(G97,'Source lists'!$H$1:I99,2,FALSE)</f>
        <v>10</v>
      </c>
      <c r="K97" s="1">
        <f>VLOOKUP(F97,'Source lists'!$E$2:$F$6,2,FALSE)*(VLOOKUP(G97,'Source lists'!$H$2:$I$7,2,FALSE)^2)/VLOOKUP(H97,'Source lists'!$K$2:$L$9,2,FALSE)</f>
        <v>10</v>
      </c>
    </row>
    <row r="98" spans="1:11" ht="119" x14ac:dyDescent="0.2">
      <c r="A98">
        <v>82</v>
      </c>
      <c r="B98" t="s">
        <v>5</v>
      </c>
      <c r="C98" t="s">
        <v>147</v>
      </c>
      <c r="E98" s="2" t="s">
        <v>197</v>
      </c>
      <c r="F98" t="s">
        <v>17</v>
      </c>
      <c r="G98" t="s">
        <v>26</v>
      </c>
      <c r="H98" t="s">
        <v>21</v>
      </c>
      <c r="I98" s="1">
        <f>VLOOKUP(F98,'Source lists'!$E$1:F99,2,FALSE)</f>
        <v>1</v>
      </c>
      <c r="J98" s="1">
        <f>VLOOKUP(G98,'Source lists'!$H$1:I100,2,FALSE)</f>
        <v>10</v>
      </c>
      <c r="K98" s="1">
        <f>VLOOKUP(F98,'Source lists'!$E$2:$F$6,2,FALSE)*(VLOOKUP(G98,'Source lists'!$H$2:$I$7,2,FALSE)^2)/VLOOKUP(H98,'Source lists'!$K$2:$L$9,2,FALSE)</f>
        <v>10</v>
      </c>
    </row>
    <row r="99" spans="1:11" ht="51" x14ac:dyDescent="0.2">
      <c r="A99">
        <v>99</v>
      </c>
      <c r="B99" t="s">
        <v>168</v>
      </c>
      <c r="C99" t="s">
        <v>169</v>
      </c>
      <c r="E99" s="2" t="s">
        <v>198</v>
      </c>
      <c r="F99" t="s">
        <v>17</v>
      </c>
      <c r="G99" t="s">
        <v>26</v>
      </c>
      <c r="H99" t="s">
        <v>21</v>
      </c>
      <c r="I99" s="1">
        <f>VLOOKUP(F99,'Source lists'!$E$1:F100,2,FALSE)</f>
        <v>1</v>
      </c>
      <c r="J99" s="1">
        <f>VLOOKUP(G99,'Source lists'!$H$1:I101,2,FALSE)</f>
        <v>10</v>
      </c>
      <c r="K99" s="1">
        <f>VLOOKUP(F99,'Source lists'!$E$2:$F$6,2,FALSE)*(VLOOKUP(G99,'Source lists'!$H$2:$I$7,2,FALSE)^2)/VLOOKUP(H99,'Source lists'!$K$2:$L$9,2,FALSE)</f>
        <v>10</v>
      </c>
    </row>
    <row r="100" spans="1:11" ht="34" x14ac:dyDescent="0.2">
      <c r="A100">
        <v>26</v>
      </c>
      <c r="B100" t="s">
        <v>66</v>
      </c>
      <c r="C100" t="s">
        <v>73</v>
      </c>
      <c r="E100" s="2" t="s">
        <v>74</v>
      </c>
      <c r="F100" t="s">
        <v>16</v>
      </c>
      <c r="G100" t="s">
        <v>29</v>
      </c>
      <c r="H100" t="s">
        <v>24</v>
      </c>
      <c r="I100" s="1">
        <f>VLOOKUP(F100,'Source lists'!$E$1:F101,2,FALSE)</f>
        <v>3</v>
      </c>
      <c r="J100" s="1">
        <f>VLOOKUP(G100,'Source lists'!$H$1:I102,2,FALSE)</f>
        <v>3</v>
      </c>
      <c r="K100" s="1">
        <f>VLOOKUP(F100,'Source lists'!$E$2:$F$6,2,FALSE)*(VLOOKUP(G100,'Source lists'!$H$2:$I$7,2,FALSE)^2)/VLOOKUP(H100,'Source lists'!$K$2:$L$9,2,FALSE)</f>
        <v>9</v>
      </c>
    </row>
    <row r="101" spans="1:11" ht="34" x14ac:dyDescent="0.2">
      <c r="A101">
        <v>39</v>
      </c>
      <c r="B101" t="s">
        <v>1</v>
      </c>
      <c r="C101" t="s">
        <v>87</v>
      </c>
      <c r="E101" s="2" t="s">
        <v>119</v>
      </c>
      <c r="F101" t="s">
        <v>16</v>
      </c>
      <c r="G101" t="s">
        <v>29</v>
      </c>
      <c r="H101" t="s">
        <v>24</v>
      </c>
      <c r="I101" s="1">
        <f>VLOOKUP(F101,'Source lists'!$E$1:F102,2,FALSE)</f>
        <v>3</v>
      </c>
      <c r="J101" s="1">
        <f>VLOOKUP(G101,'Source lists'!$H$1:I103,2,FALSE)</f>
        <v>3</v>
      </c>
      <c r="K101" s="1">
        <f>VLOOKUP(F101,'Source lists'!$E$2:$F$6,2,FALSE)*(VLOOKUP(G101,'Source lists'!$H$2:$I$7,2,FALSE)^2)/VLOOKUP(H101,'Source lists'!$K$2:$L$9,2,FALSE)</f>
        <v>9</v>
      </c>
    </row>
    <row r="102" spans="1:11" ht="17" x14ac:dyDescent="0.2">
      <c r="A102">
        <v>42</v>
      </c>
      <c r="B102" t="s">
        <v>1</v>
      </c>
      <c r="C102" t="s">
        <v>91</v>
      </c>
      <c r="E102" s="2" t="s">
        <v>92</v>
      </c>
      <c r="F102" t="s">
        <v>16</v>
      </c>
      <c r="G102" t="s">
        <v>29</v>
      </c>
      <c r="H102" t="s">
        <v>24</v>
      </c>
      <c r="I102" s="1">
        <f>VLOOKUP(F102,'Source lists'!$E$1:F103,2,FALSE)</f>
        <v>3</v>
      </c>
      <c r="J102" s="1">
        <f>VLOOKUP(G102,'Source lists'!$H$1:I104,2,FALSE)</f>
        <v>3</v>
      </c>
      <c r="K102" s="1">
        <f>VLOOKUP(F102,'Source lists'!$E$2:$F$6,2,FALSE)*(VLOOKUP(G102,'Source lists'!$H$2:$I$7,2,FALSE)^2)/VLOOKUP(H102,'Source lists'!$K$2:$L$9,2,FALSE)</f>
        <v>9</v>
      </c>
    </row>
    <row r="103" spans="1:11" ht="34" x14ac:dyDescent="0.2">
      <c r="A103">
        <v>46</v>
      </c>
      <c r="B103" t="s">
        <v>1</v>
      </c>
      <c r="C103" t="s">
        <v>91</v>
      </c>
      <c r="E103" s="2" t="s">
        <v>98</v>
      </c>
      <c r="F103" t="s">
        <v>16</v>
      </c>
      <c r="G103" t="s">
        <v>29</v>
      </c>
      <c r="H103" t="s">
        <v>24</v>
      </c>
      <c r="I103" s="1">
        <f>VLOOKUP(F103,'Source lists'!$E$1:F104,2,FALSE)</f>
        <v>3</v>
      </c>
      <c r="J103" s="1">
        <f>VLOOKUP(G103,'Source lists'!$H$1:I105,2,FALSE)</f>
        <v>3</v>
      </c>
      <c r="K103" s="1">
        <f>VLOOKUP(F103,'Source lists'!$E$2:$F$6,2,FALSE)*(VLOOKUP(G103,'Source lists'!$H$2:$I$7,2,FALSE)^2)/VLOOKUP(H103,'Source lists'!$K$2:$L$9,2,FALSE)</f>
        <v>9</v>
      </c>
    </row>
    <row r="104" spans="1:11" ht="17" x14ac:dyDescent="0.2">
      <c r="A104">
        <v>68</v>
      </c>
      <c r="B104" t="s">
        <v>2</v>
      </c>
      <c r="C104" t="s">
        <v>131</v>
      </c>
      <c r="E104" s="2" t="s">
        <v>199</v>
      </c>
      <c r="F104" t="s">
        <v>17</v>
      </c>
      <c r="G104" t="s">
        <v>159</v>
      </c>
      <c r="H104" t="s">
        <v>67</v>
      </c>
      <c r="I104" s="1">
        <f>VLOOKUP(F104,'Source lists'!$E$1:F105,2,FALSE)</f>
        <v>1</v>
      </c>
      <c r="J104" s="1">
        <f>VLOOKUP(G104,'Source lists'!$H$1:I106,2,FALSE)</f>
        <v>6</v>
      </c>
      <c r="K104" s="1">
        <f>VLOOKUP(F104,'Source lists'!$E$2:$F$6,2,FALSE)*(VLOOKUP(G104,'Source lists'!$H$2:$I$7,2,FALSE)^2)/VLOOKUP(H104,'Source lists'!$K$2:$L$9,2,FALSE)</f>
        <v>9</v>
      </c>
    </row>
    <row r="105" spans="1:11" ht="17" x14ac:dyDescent="0.2">
      <c r="A105">
        <v>69</v>
      </c>
      <c r="B105" t="s">
        <v>2</v>
      </c>
      <c r="C105" t="s">
        <v>131</v>
      </c>
      <c r="E105" s="2" t="s">
        <v>200</v>
      </c>
      <c r="F105" t="s">
        <v>17</v>
      </c>
      <c r="G105" t="s">
        <v>159</v>
      </c>
      <c r="H105" t="s">
        <v>67</v>
      </c>
      <c r="I105" s="1">
        <f>VLOOKUP(F105,'Source lists'!$E$1:F106,2,FALSE)</f>
        <v>1</v>
      </c>
      <c r="J105" s="1">
        <f>VLOOKUP(G105,'Source lists'!$H$1:I107,2,FALSE)</f>
        <v>6</v>
      </c>
      <c r="K105" s="1">
        <f>VLOOKUP(F105,'Source lists'!$E$2:$F$6,2,FALSE)*(VLOOKUP(G105,'Source lists'!$H$2:$I$7,2,FALSE)^2)/VLOOKUP(H105,'Source lists'!$K$2:$L$9,2,FALSE)</f>
        <v>9</v>
      </c>
    </row>
    <row r="106" spans="1:11" ht="17" x14ac:dyDescent="0.2">
      <c r="A106">
        <v>70</v>
      </c>
      <c r="B106" t="s">
        <v>2</v>
      </c>
      <c r="C106" t="s">
        <v>131</v>
      </c>
      <c r="E106" s="2" t="s">
        <v>132</v>
      </c>
      <c r="F106" t="s">
        <v>17</v>
      </c>
      <c r="G106" t="s">
        <v>159</v>
      </c>
      <c r="H106" t="s">
        <v>67</v>
      </c>
      <c r="I106" s="1">
        <f>VLOOKUP(F106,'Source lists'!$E$1:F107,2,FALSE)</f>
        <v>1</v>
      </c>
      <c r="J106" s="1">
        <f>VLOOKUP(G106,'Source lists'!$H$1:I108,2,FALSE)</f>
        <v>6</v>
      </c>
      <c r="K106" s="1">
        <f>VLOOKUP(F106,'Source lists'!$E$2:$F$6,2,FALSE)*(VLOOKUP(G106,'Source lists'!$H$2:$I$7,2,FALSE)^2)/VLOOKUP(H106,'Source lists'!$K$2:$L$9,2,FALSE)</f>
        <v>9</v>
      </c>
    </row>
    <row r="107" spans="1:11" ht="119" x14ac:dyDescent="0.2">
      <c r="A107">
        <v>75</v>
      </c>
      <c r="B107" t="s">
        <v>2</v>
      </c>
      <c r="C107" t="s">
        <v>133</v>
      </c>
      <c r="D107" t="s">
        <v>138</v>
      </c>
      <c r="E107" s="2" t="s">
        <v>201</v>
      </c>
      <c r="F107" t="s">
        <v>17</v>
      </c>
      <c r="G107" t="s">
        <v>159</v>
      </c>
      <c r="H107" t="s">
        <v>67</v>
      </c>
      <c r="I107" s="1">
        <f>VLOOKUP(F107,'Source lists'!$E$1:F108,2,FALSE)</f>
        <v>1</v>
      </c>
      <c r="J107" s="1">
        <f>VLOOKUP(G107,'Source lists'!$H$1:I109,2,FALSE)</f>
        <v>6</v>
      </c>
      <c r="K107" s="1">
        <f>VLOOKUP(F107,'Source lists'!$E$2:$F$6,2,FALSE)*(VLOOKUP(G107,'Source lists'!$H$2:$I$7,2,FALSE)^2)/VLOOKUP(H107,'Source lists'!$K$2:$L$9,2,FALSE)</f>
        <v>9</v>
      </c>
    </row>
    <row r="108" spans="1:11" ht="17" x14ac:dyDescent="0.2">
      <c r="A108">
        <v>78</v>
      </c>
      <c r="B108" t="s">
        <v>3</v>
      </c>
      <c r="C108" t="s">
        <v>142</v>
      </c>
      <c r="E108" s="2" t="s">
        <v>144</v>
      </c>
      <c r="F108" t="s">
        <v>17</v>
      </c>
      <c r="G108" t="s">
        <v>159</v>
      </c>
      <c r="H108" t="s">
        <v>67</v>
      </c>
      <c r="I108" s="1">
        <f>VLOOKUP(F108,'Source lists'!$E$1:F109,2,FALSE)</f>
        <v>1</v>
      </c>
      <c r="J108" s="1">
        <f>VLOOKUP(G108,'Source lists'!$H$1:I110,2,FALSE)</f>
        <v>6</v>
      </c>
      <c r="K108" s="1">
        <f>VLOOKUP(F108,'Source lists'!$E$2:$F$6,2,FALSE)*(VLOOKUP(G108,'Source lists'!$H$2:$I$7,2,FALSE)^2)/VLOOKUP(H108,'Source lists'!$K$2:$L$9,2,FALSE)</f>
        <v>9</v>
      </c>
    </row>
    <row r="109" spans="1:11" ht="34" x14ac:dyDescent="0.2">
      <c r="A109">
        <v>110</v>
      </c>
      <c r="B109" t="s">
        <v>75</v>
      </c>
      <c r="E109" s="2" t="s">
        <v>185</v>
      </c>
      <c r="F109" t="s">
        <v>16</v>
      </c>
      <c r="G109" t="s">
        <v>29</v>
      </c>
      <c r="H109" t="s">
        <v>24</v>
      </c>
      <c r="I109" s="1">
        <f>VLOOKUP(F109,'Source lists'!$E$1:F45,2,FALSE)</f>
        <v>3</v>
      </c>
      <c r="J109" s="1">
        <f>VLOOKUP(G109,'Source lists'!$H$1:I46,2,FALSE)</f>
        <v>3</v>
      </c>
      <c r="K109" s="1">
        <f>VLOOKUP(F109,'Source lists'!$E$2:$F$6,2,FALSE)*(VLOOKUP(G109,'Source lists'!$H$2:$I$7,2,FALSE)^2)/VLOOKUP(H109,'Source lists'!$K$2:$L$9,2,FALSE)</f>
        <v>9</v>
      </c>
    </row>
    <row r="110" spans="1:11" ht="34" x14ac:dyDescent="0.2">
      <c r="A110">
        <v>51</v>
      </c>
      <c r="B110" t="s">
        <v>75</v>
      </c>
      <c r="C110" t="s">
        <v>102</v>
      </c>
      <c r="E110" s="2" t="s">
        <v>103</v>
      </c>
      <c r="F110" t="s">
        <v>17</v>
      </c>
      <c r="G110" t="s">
        <v>27</v>
      </c>
      <c r="H110" t="s">
        <v>69</v>
      </c>
      <c r="I110" s="1">
        <f>VLOOKUP(F110,'Source lists'!$E$1:F110,2,FALSE)</f>
        <v>1</v>
      </c>
      <c r="J110" s="1">
        <f>VLOOKUP(G110,'Source lists'!$H$1:I111,2,FALSE)</f>
        <v>7</v>
      </c>
      <c r="K110" s="1">
        <f>VLOOKUP(F110,'Source lists'!$E$2:$F$6,2,FALSE)*(VLOOKUP(G110,'Source lists'!$H$2:$I$7,2,FALSE)^2)/VLOOKUP(H110,'Source lists'!$K$2:$L$9,2,FALSE)</f>
        <v>7</v>
      </c>
    </row>
    <row r="111" spans="1:11" ht="34" x14ac:dyDescent="0.2">
      <c r="A111">
        <v>28</v>
      </c>
      <c r="B111" t="s">
        <v>66</v>
      </c>
      <c r="C111" t="s">
        <v>73</v>
      </c>
      <c r="E111" s="2" t="s">
        <v>78</v>
      </c>
      <c r="F111" t="s">
        <v>16</v>
      </c>
      <c r="G111" t="s">
        <v>29</v>
      </c>
      <c r="H111" t="s">
        <v>67</v>
      </c>
      <c r="I111" s="1">
        <f>VLOOKUP(F111,'Source lists'!$E$1:F111,2,FALSE)</f>
        <v>3</v>
      </c>
      <c r="J111" s="1">
        <f>VLOOKUP(G111,'Source lists'!$H$1:I112,2,FALSE)</f>
        <v>3</v>
      </c>
      <c r="K111" s="1">
        <f>VLOOKUP(F111,'Source lists'!$E$2:$F$6,2,FALSE)*(VLOOKUP(G111,'Source lists'!$H$2:$I$7,2,FALSE)^2)/VLOOKUP(H111,'Source lists'!$K$2:$L$9,2,FALSE)</f>
        <v>6.75</v>
      </c>
    </row>
    <row r="112" spans="1:11" ht="34" x14ac:dyDescent="0.2">
      <c r="A112">
        <v>111</v>
      </c>
      <c r="B112" t="s">
        <v>2</v>
      </c>
      <c r="C112" t="s">
        <v>133</v>
      </c>
      <c r="E112" s="2" t="s">
        <v>203</v>
      </c>
      <c r="F112" t="s">
        <v>15</v>
      </c>
      <c r="G112" t="s">
        <v>30</v>
      </c>
      <c r="H112" t="s">
        <v>23</v>
      </c>
      <c r="I112" s="1">
        <f>VLOOKUP(F112,'Source lists'!$E$1:F46,2,FALSE)</f>
        <v>4</v>
      </c>
      <c r="J112" s="1">
        <f>VLOOKUP(G112,'Source lists'!$H$1:I47,2,FALSE)</f>
        <v>1</v>
      </c>
      <c r="K112" s="1">
        <f>VLOOKUP(F112,'Source lists'!$E$2:$F$6,2,FALSE)*(VLOOKUP(G112,'Source lists'!$H$2:$I$7,2,FALSE)^2)/VLOOKUP(H112,'Source lists'!$K$2:$L$9,2,FALSE)</f>
        <v>2</v>
      </c>
    </row>
    <row r="113" spans="1:12" ht="34" x14ac:dyDescent="0.2">
      <c r="A113">
        <v>29</v>
      </c>
      <c r="B113" t="s">
        <v>66</v>
      </c>
      <c r="C113" t="s">
        <v>73</v>
      </c>
      <c r="E113" s="2" t="s">
        <v>79</v>
      </c>
      <c r="F113" t="s">
        <v>16</v>
      </c>
      <c r="G113" t="s">
        <v>30</v>
      </c>
      <c r="H113" t="s">
        <v>23</v>
      </c>
      <c r="I113" s="1">
        <f>VLOOKUP(F113,'Source lists'!$E$1:F112,2,FALSE)</f>
        <v>3</v>
      </c>
      <c r="J113" s="1">
        <f>VLOOKUP(G113,'Source lists'!$H$1:I113,2,FALSE)</f>
        <v>1</v>
      </c>
      <c r="K113" s="1">
        <f>VLOOKUP(F113,'Source lists'!$E$2:$F$6,2,FALSE)*(VLOOKUP(G113,'Source lists'!$H$2:$I$7,2,FALSE)^2)/VLOOKUP(H113,'Source lists'!$K$2:$L$9,2,FALSE)</f>
        <v>1.5</v>
      </c>
      <c r="L113">
        <v>27</v>
      </c>
    </row>
    <row r="114" spans="1:12" ht="34" x14ac:dyDescent="0.2">
      <c r="A114">
        <v>30</v>
      </c>
      <c r="B114" t="s">
        <v>38</v>
      </c>
      <c r="E114" s="2" t="s">
        <v>79</v>
      </c>
      <c r="F114" t="s">
        <v>16</v>
      </c>
      <c r="G114" t="s">
        <v>30</v>
      </c>
      <c r="H114" t="s">
        <v>23</v>
      </c>
      <c r="I114" s="1">
        <f>VLOOKUP(F114,'Source lists'!$E$1:F113,2,FALSE)</f>
        <v>3</v>
      </c>
      <c r="J114" s="1">
        <f>VLOOKUP(G114,'Source lists'!$H$1:I114,2,FALSE)</f>
        <v>1</v>
      </c>
      <c r="K114" s="1">
        <f>VLOOKUP(F114,'Source lists'!$E$2:$F$6,2,FALSE)*(VLOOKUP(G114,'Source lists'!$H$2:$I$7,2,FALSE)^2)/VLOOKUP(H114,'Source lists'!$K$2:$L$9,2,FALSE)</f>
        <v>1.5</v>
      </c>
      <c r="L114">
        <v>27</v>
      </c>
    </row>
    <row r="115" spans="1:12" ht="34" x14ac:dyDescent="0.2">
      <c r="A115">
        <v>27</v>
      </c>
      <c r="B115" t="s">
        <v>75</v>
      </c>
      <c r="C115" t="s">
        <v>76</v>
      </c>
      <c r="E115" s="2" t="s">
        <v>77</v>
      </c>
      <c r="F115" t="s">
        <v>16</v>
      </c>
      <c r="G115" t="s">
        <v>30</v>
      </c>
      <c r="H115" t="s">
        <v>69</v>
      </c>
      <c r="I115" s="1">
        <f>VLOOKUP(F115,'Source lists'!$E$1:F114,2,FALSE)</f>
        <v>3</v>
      </c>
      <c r="J115" s="1">
        <f>VLOOKUP(G115,'Source lists'!$H$1:I115,2,FALSE)</f>
        <v>1</v>
      </c>
      <c r="K115" s="1">
        <f>VLOOKUP(F115,'Source lists'!$E$2:$F$6,2,FALSE)*(VLOOKUP(G115,'Source lists'!$H$2:$I$7,2,FALSE)^2)/VLOOKUP(H115,'Source lists'!$K$2:$L$9,2,FALSE)</f>
        <v>0.42857142857142855</v>
      </c>
    </row>
  </sheetData>
  <autoFilter ref="A1:M1" xr:uid="{1EB57299-5CFD-7049-BDE4-6415040FFB14}">
    <sortState xmlns:xlrd2="http://schemas.microsoft.com/office/spreadsheetml/2017/richdata2" ref="A2:M115">
      <sortCondition descending="1" ref="K1:K115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B1:B1048576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completion</vt:lpstr>
      <vt:lpstr>Source lists</vt:lpstr>
      <vt:lpstr>Issues 3-1-24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2024-01-16T11:05:39Z</dcterms:modified>
</cp:coreProperties>
</file>