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27\Desktop\SourceTree\RCOMP\doc\sprint1\1191091\"/>
    </mc:Choice>
  </mc:AlternateContent>
  <xr:revisionPtr revIDLastSave="0" documentId="13_ncr:1_{5AEF87F6-7671-4B29-A3F7-B8323C5F2E20}" xr6:coauthVersionLast="46" xr6:coauthVersionMax="46" xr10:uidLastSave="{00000000-0000-0000-0000-000000000000}"/>
  <bookViews>
    <workbookView xWindow="-108" yWindow="-108" windowWidth="23256" windowHeight="12576" activeTab="2" xr2:uid="{D4BFCF83-6715-4A49-8374-EFFCC6053F91}"/>
  </bookViews>
  <sheets>
    <sheet name="Folha1" sheetId="1" r:id="rId1"/>
    <sheet name="Folha2" sheetId="2" r:id="rId2"/>
    <sheet name="Folha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4" l="1"/>
  <c r="P47" i="4"/>
  <c r="M70" i="4"/>
  <c r="M81" i="4"/>
  <c r="M59" i="4"/>
  <c r="M13" i="4"/>
  <c r="M47" i="4"/>
  <c r="M49" i="4"/>
  <c r="M48" i="4"/>
  <c r="J73" i="4"/>
  <c r="J85" i="4"/>
  <c r="J61" i="4"/>
  <c r="J29" i="4"/>
  <c r="J16" i="4"/>
  <c r="M10" i="2"/>
  <c r="M9" i="2"/>
  <c r="M8" i="2"/>
  <c r="I85" i="4"/>
  <c r="I73" i="4"/>
  <c r="I61" i="4"/>
  <c r="I29" i="4"/>
  <c r="I16" i="4"/>
  <c r="E23" i="2"/>
  <c r="E22" i="2"/>
  <c r="E21" i="2"/>
  <c r="E20" i="2"/>
  <c r="E19" i="2"/>
  <c r="E18" i="2"/>
  <c r="E15" i="2"/>
  <c r="E13" i="2"/>
  <c r="E12" i="2"/>
  <c r="E11" i="2"/>
  <c r="E10" i="2"/>
  <c r="E9" i="2"/>
  <c r="O33" i="1"/>
  <c r="I19" i="1"/>
  <c r="Q19" i="1"/>
  <c r="P19" i="1"/>
  <c r="I31" i="1"/>
  <c r="Q31" i="1"/>
  <c r="P31" i="1"/>
  <c r="P30" i="1"/>
  <c r="I28" i="1"/>
  <c r="P28" i="1"/>
  <c r="Q28" i="1"/>
  <c r="Q30" i="1"/>
  <c r="I30" i="1"/>
  <c r="Q29" i="1"/>
  <c r="P29" i="1"/>
  <c r="I29" i="1"/>
  <c r="Q27" i="1"/>
  <c r="P27" i="1"/>
  <c r="I27" i="1"/>
  <c r="Q26" i="1"/>
  <c r="P26" i="1"/>
  <c r="I26" i="1"/>
  <c r="I17" i="1"/>
  <c r="Q17" i="1"/>
  <c r="P17" i="1"/>
  <c r="I16" i="1"/>
  <c r="Q16" i="1"/>
  <c r="P16" i="1"/>
  <c r="I15" i="1"/>
  <c r="I14" i="1"/>
  <c r="Q15" i="1"/>
  <c r="Q14" i="1"/>
  <c r="P15" i="1"/>
  <c r="P14" i="1"/>
  <c r="I13" i="1"/>
  <c r="Q13" i="1"/>
  <c r="P13" i="1"/>
  <c r="F6" i="1"/>
  <c r="I36" i="4"/>
  <c r="I44" i="4"/>
  <c r="J44" i="4"/>
  <c r="J36" i="4"/>
</calcChain>
</file>

<file path=xl/sharedStrings.xml><?xml version="1.0" encoding="utf-8"?>
<sst xmlns="http://schemas.openxmlformats.org/spreadsheetml/2006/main" count="282" uniqueCount="86">
  <si>
    <t>Building 3</t>
  </si>
  <si>
    <t>Ground floor</t>
  </si>
  <si>
    <t>Exterior dimensions:</t>
  </si>
  <si>
    <t>80 x 30 m</t>
  </si>
  <si>
    <t>Interior dimensions: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</si>
  <si>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</si>
  <si>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→</t>
  </si>
  <si>
    <t>Scale</t>
  </si>
  <si>
    <t>2cm = 10m</t>
  </si>
  <si>
    <t>1.5 x 1.2</t>
  </si>
  <si>
    <t>7.5 x 6 m</t>
  </si>
  <si>
    <t>1.5 x 1.3</t>
  </si>
  <si>
    <t>7.5 x 6.5 m</t>
  </si>
  <si>
    <t>1.5 x 1.5</t>
  </si>
  <si>
    <t>7.5 x 7.5 m</t>
  </si>
  <si>
    <t>30.1</t>
  </si>
  <si>
    <t>30.2</t>
  </si>
  <si>
    <t>Room</t>
  </si>
  <si>
    <t>30.3</t>
  </si>
  <si>
    <t>30.4</t>
  </si>
  <si>
    <t>30.5</t>
  </si>
  <si>
    <t>Floor one</t>
  </si>
  <si>
    <t>31.1</t>
  </si>
  <si>
    <t>31.2</t>
  </si>
  <si>
    <t>31.3</t>
  </si>
  <si>
    <t>31.4</t>
  </si>
  <si>
    <t>31.5</t>
  </si>
  <si>
    <t>1.3 x 2.3</t>
  </si>
  <si>
    <t>6.5 x 11.5 m</t>
  </si>
  <si>
    <t>31.6</t>
  </si>
  <si>
    <t>1.0 x 1.3</t>
  </si>
  <si>
    <t>5 x 6.5 m</t>
  </si>
  <si>
    <t>Outlets</t>
  </si>
  <si>
    <t>Minimum required</t>
  </si>
  <si>
    <t>Area</t>
  </si>
  <si>
    <t>2 outlets for each 10 m2</t>
  </si>
  <si>
    <t>11.4 x 5</t>
  </si>
  <si>
    <t>57 x 25 m</t>
  </si>
  <si>
    <t>cm</t>
  </si>
  <si>
    <t>m</t>
  </si>
  <si>
    <t>↓</t>
  </si>
  <si>
    <t>outlets</t>
  </si>
  <si>
    <t>CP</t>
  </si>
  <si>
    <t>ligação IC</t>
  </si>
  <si>
    <t>Total</t>
  </si>
  <si>
    <t>ligam ao CP da 30.2</t>
  </si>
  <si>
    <t>IC</t>
  </si>
  <si>
    <t>ligação exterior</t>
  </si>
  <si>
    <t>ligação HC</t>
  </si>
  <si>
    <t>HC</t>
  </si>
  <si>
    <t>outlet 30.2</t>
  </si>
  <si>
    <t>outlet 30.1</t>
  </si>
  <si>
    <t>outlet 30.3</t>
  </si>
  <si>
    <t>ligação HC 30.4</t>
  </si>
  <si>
    <t>ligação HC G. Floor</t>
  </si>
  <si>
    <t>ligação Piso1</t>
  </si>
  <si>
    <t>outlet 30.5</t>
  </si>
  <si>
    <t>outlet 30.4</t>
  </si>
  <si>
    <t>CP (1)</t>
  </si>
  <si>
    <t>CP (2)</t>
  </si>
  <si>
    <t>CP (3)</t>
  </si>
  <si>
    <t>outlet 31.1</t>
  </si>
  <si>
    <t>outlet 31.2</t>
  </si>
  <si>
    <t>Acess Point</t>
  </si>
  <si>
    <t>outlet 31.6</t>
  </si>
  <si>
    <t>outlet 31.3</t>
  </si>
  <si>
    <t>outlet 31.5</t>
  </si>
  <si>
    <t>outlet 31.4</t>
  </si>
  <si>
    <t>ligação Piso0</t>
  </si>
  <si>
    <t>ligação CP 31.3</t>
  </si>
  <si>
    <t>ligação CP 31.1</t>
  </si>
  <si>
    <t>ligam HC 30.4</t>
  </si>
  <si>
    <t>Acess P</t>
  </si>
  <si>
    <t>ligam HC 31.4</t>
  </si>
  <si>
    <t>Total Piso0</t>
  </si>
  <si>
    <t>Cobre</t>
  </si>
  <si>
    <t>Fibra</t>
  </si>
  <si>
    <t>liga HC 30.4</t>
  </si>
  <si>
    <t>ligação AP</t>
  </si>
  <si>
    <t>liga CP 31.3</t>
  </si>
  <si>
    <t>ligam CP 31.3</t>
  </si>
  <si>
    <t>ligam CP 31.1</t>
  </si>
  <si>
    <t>24+24 + 24+24 =</t>
  </si>
  <si>
    <t>24+24 + 24+24 + 24=</t>
  </si>
  <si>
    <t>Patch Cords</t>
  </si>
  <si>
    <t xml:space="preserve">Nº outlets * 0.5m + Nº AP * 0.5m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</si>
</sst>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 Black"/>
      <family val="2"/>
    </font>
    <font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0" borderId="22" applyNumberFormat="0" applyFill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/>
    </xf>
    <xf numFmtId="0" fontId="0" fillId="0" borderId="16" xfId="0" applyBorder="1" applyAlignment="1"/>
    <xf numFmtId="0" fontId="0" fillId="0" borderId="17" xfId="0" applyBorder="1" applyAlignment="1"/>
    <xf numFmtId="0" fontId="0" fillId="0" borderId="19" xfId="0" applyBorder="1" applyAlignment="1"/>
    <xf numFmtId="0" fontId="5" fillId="0" borderId="20" xfId="0" applyFont="1" applyBorder="1" applyAlignment="1">
      <alignment horizontal="center"/>
    </xf>
    <xf numFmtId="0" fontId="0" fillId="0" borderId="20" xfId="0" applyBorder="1" applyAlignment="1">
      <alignment horizontal="right" vertical="center"/>
    </xf>
    <xf numFmtId="0" fontId="0" fillId="0" borderId="16" xfId="0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right" vertical="center"/>
    </xf>
    <xf numFmtId="0" fontId="0" fillId="0" borderId="17" xfId="0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19" xfId="0" applyBorder="1"/>
    <xf numFmtId="0" fontId="0" fillId="0" borderId="0" xfId="0" applyBorder="1"/>
    <xf numFmtId="0" fontId="0" fillId="0" borderId="14" xfId="0" applyBorder="1"/>
    <xf numFmtId="0" fontId="1" fillId="6" borderId="15" xfId="5" applyBorder="1" applyAlignment="1"/>
    <xf numFmtId="0" fontId="1" fillId="6" borderId="14" xfId="5" applyBorder="1" applyAlignment="1"/>
    <xf numFmtId="0" fontId="1" fillId="6" borderId="18" xfId="5" applyBorder="1" applyAlignment="1"/>
    <xf numFmtId="0" fontId="0" fillId="0" borderId="1" xfId="0" applyBorder="1"/>
    <xf numFmtId="0" fontId="0" fillId="0" borderId="20" xfId="0" applyBorder="1" applyAlignment="1"/>
    <xf numFmtId="0" fontId="0" fillId="0" borderId="14" xfId="0" applyBorder="1" applyAlignment="1">
      <alignment horizontal="right" vertical="center"/>
    </xf>
    <xf numFmtId="0" fontId="0" fillId="0" borderId="21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/>
    <xf numFmtId="0" fontId="5" fillId="0" borderId="21" xfId="0" applyFont="1" applyBorder="1" applyAlignment="1">
      <alignment horizontal="center"/>
    </xf>
    <xf numFmtId="0" fontId="0" fillId="0" borderId="21" xfId="0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0" fillId="0" borderId="0" xfId="0" applyBorder="1" applyAlignment="1"/>
    <xf numFmtId="0" fontId="0" fillId="0" borderId="11" xfId="0" applyBorder="1"/>
    <xf numFmtId="0" fontId="8" fillId="0" borderId="11" xfId="0" applyFont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11" xfId="0" applyBorder="1" applyAlignment="1"/>
    <xf numFmtId="0" fontId="0" fillId="0" borderId="11" xfId="0" applyFont="1" applyBorder="1"/>
    <xf numFmtId="0" fontId="0" fillId="0" borderId="11" xfId="0" applyFill="1" applyBorder="1"/>
    <xf numFmtId="0" fontId="0" fillId="0" borderId="0" xfId="0" applyBorder="1" applyAlignment="1">
      <alignment horizontal="center"/>
    </xf>
    <xf numFmtId="0" fontId="2" fillId="9" borderId="0" xfId="9"/>
    <xf numFmtId="0" fontId="8" fillId="0" borderId="11" xfId="0" applyFont="1" applyBorder="1" applyAlignment="1">
      <alignment horizontal="center"/>
    </xf>
    <xf numFmtId="0" fontId="8" fillId="0" borderId="0" xfId="0" applyFont="1" applyBorder="1"/>
    <xf numFmtId="0" fontId="0" fillId="4" borderId="8" xfId="3" applyFont="1" applyBorder="1" applyAlignment="1">
      <alignment horizontal="center" vertical="center"/>
    </xf>
    <xf numFmtId="0" fontId="1" fillId="4" borderId="9" xfId="3" applyBorder="1" applyAlignment="1">
      <alignment horizontal="center" vertical="center"/>
    </xf>
    <xf numFmtId="0" fontId="1" fillId="4" borderId="10" xfId="3" applyBorder="1" applyAlignment="1">
      <alignment horizontal="center" vertical="center"/>
    </xf>
    <xf numFmtId="0" fontId="1" fillId="3" borderId="12" xfId="2" applyBorder="1" applyAlignment="1">
      <alignment horizontal="center"/>
    </xf>
    <xf numFmtId="0" fontId="1" fillId="3" borderId="13" xfId="2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3" fillId="2" borderId="6" xfId="1" applyFont="1" applyBorder="1" applyAlignment="1">
      <alignment horizontal="center" vertical="center"/>
    </xf>
    <xf numFmtId="0" fontId="3" fillId="2" borderId="7" xfId="1" applyFont="1" applyBorder="1" applyAlignment="1">
      <alignment horizontal="center" vertical="center"/>
    </xf>
    <xf numFmtId="0" fontId="1" fillId="4" borderId="8" xfId="3" applyBorder="1" applyAlignment="1">
      <alignment horizontal="center" vertical="center"/>
    </xf>
    <xf numFmtId="0" fontId="0" fillId="3" borderId="12" xfId="2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1" fillId="6" borderId="12" xfId="5" applyBorder="1" applyAlignment="1">
      <alignment horizontal="center"/>
    </xf>
    <xf numFmtId="0" fontId="1" fillId="6" borderId="13" xfId="5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5" borderId="11" xfId="4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6" borderId="15" xfId="5" applyBorder="1" applyAlignment="1">
      <alignment horizontal="center"/>
    </xf>
    <xf numFmtId="0" fontId="1" fillId="6" borderId="16" xfId="5" applyBorder="1" applyAlignment="1">
      <alignment horizontal="center"/>
    </xf>
    <xf numFmtId="0" fontId="1" fillId="6" borderId="0" xfId="5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7" borderId="0" xfId="6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12" borderId="11" xfId="12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11" xfId="2" applyBorder="1" applyAlignment="1">
      <alignment horizontal="center"/>
    </xf>
    <xf numFmtId="0" fontId="2" fillId="9" borderId="0" xfId="9" applyAlignment="1">
      <alignment horizontal="center"/>
    </xf>
    <xf numFmtId="0" fontId="1" fillId="10" borderId="11" xfId="10" applyBorder="1" applyAlignment="1">
      <alignment horizontal="center"/>
    </xf>
    <xf numFmtId="0" fontId="1" fillId="12" borderId="23" xfId="12" applyBorder="1" applyAlignment="1">
      <alignment horizontal="center"/>
    </xf>
    <xf numFmtId="0" fontId="1" fillId="10" borderId="23" xfId="10" applyBorder="1" applyAlignment="1">
      <alignment horizontal="center"/>
    </xf>
    <xf numFmtId="0" fontId="1" fillId="6" borderId="23" xfId="5" applyBorder="1" applyAlignment="1">
      <alignment horizontal="center"/>
    </xf>
    <xf numFmtId="0" fontId="1" fillId="8" borderId="23" xfId="8" applyBorder="1" applyAlignment="1">
      <alignment horizontal="center"/>
    </xf>
    <xf numFmtId="0" fontId="1" fillId="3" borderId="23" xfId="2" applyBorder="1" applyAlignment="1">
      <alignment horizontal="center"/>
    </xf>
    <xf numFmtId="0" fontId="1" fillId="11" borderId="23" xfId="11" applyBorder="1" applyAlignment="1">
      <alignment horizontal="center"/>
    </xf>
    <xf numFmtId="0" fontId="1" fillId="8" borderId="11" xfId="8" applyBorder="1" applyAlignment="1">
      <alignment horizontal="center"/>
    </xf>
    <xf numFmtId="0" fontId="1" fillId="10" borderId="24" xfId="10" applyBorder="1" applyAlignment="1">
      <alignment horizontal="center"/>
    </xf>
    <xf numFmtId="0" fontId="1" fillId="12" borderId="24" xfId="12" applyBorder="1" applyAlignment="1">
      <alignment horizontal="center"/>
    </xf>
    <xf numFmtId="0" fontId="7" fillId="0" borderId="22" xfId="7" applyAlignment="1">
      <alignment horizontal="center"/>
    </xf>
  </cellXfs>
  <cellStyles count="13">
    <cellStyle name="40% - Cor1" xfId="2" builtinId="31"/>
    <cellStyle name="40% - Cor2" xfId="8" builtinId="35"/>
    <cellStyle name="40% - Cor3" xfId="5" builtinId="39"/>
    <cellStyle name="40% - Cor4" xfId="10" builtinId="43"/>
    <cellStyle name="40% - Cor5" xfId="11" builtinId="47"/>
    <cellStyle name="40% - Cor6" xfId="12" builtinId="51"/>
    <cellStyle name="60% - Cor1" xfId="3" builtinId="32"/>
    <cellStyle name="60% - Cor6" xfId="6" builtinId="52"/>
    <cellStyle name="Cabeçalho 1" xfId="7" builtinId="16"/>
    <cellStyle name="Cor1" xfId="1" builtinId="29"/>
    <cellStyle name="Cor2" xfId="4" builtinId="33"/>
    <cellStyle name="Cor3" xfId="9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0F06-525F-4B34-8F06-320763E0D07C}">
  <dimension ref="A1:Q42"/>
  <sheetViews>
    <sheetView topLeftCell="A10" workbookViewId="0">
      <selection activeCell="H19" sqref="H19"/>
    </sheetView>
  </sheetViews>
  <sheetFormatPr defaultRowHeight="14.4" x14ac:dyDescent="0.3"/>
  <sheetData>
    <row r="1" spans="1:17" ht="15" thickBot="1" x14ac:dyDescent="0.35"/>
    <row r="2" spans="1:17" x14ac:dyDescent="0.3">
      <c r="A2" s="52" t="s">
        <v>0</v>
      </c>
      <c r="B2" s="53"/>
      <c r="C2" s="54"/>
      <c r="O2" s="69" t="s">
        <v>7</v>
      </c>
      <c r="P2" s="69"/>
      <c r="Q2" s="69"/>
    </row>
    <row r="3" spans="1:17" ht="15" thickBot="1" x14ac:dyDescent="0.35">
      <c r="A3" s="55"/>
      <c r="B3" s="56"/>
      <c r="C3" s="57"/>
      <c r="O3" s="70" t="s">
        <v>8</v>
      </c>
      <c r="P3" s="70"/>
      <c r="Q3" s="70"/>
    </row>
    <row r="4" spans="1:17" x14ac:dyDescent="0.3">
      <c r="O4" s="28" t="s">
        <v>38</v>
      </c>
      <c r="P4" s="28" t="s">
        <v>39</v>
      </c>
      <c r="Q4" s="28" t="s">
        <v>39</v>
      </c>
    </row>
    <row r="5" spans="1:17" x14ac:dyDescent="0.3">
      <c r="O5" s="32" t="s">
        <v>40</v>
      </c>
      <c r="P5" s="28" t="s">
        <v>40</v>
      </c>
      <c r="Q5" s="28" t="s">
        <v>40</v>
      </c>
    </row>
    <row r="6" spans="1:17" ht="16.2" x14ac:dyDescent="0.3">
      <c r="A6" s="59" t="s">
        <v>2</v>
      </c>
      <c r="B6" s="49"/>
      <c r="C6" s="60" t="s">
        <v>3</v>
      </c>
      <c r="D6" s="61"/>
      <c r="E6" s="4" t="s">
        <v>6</v>
      </c>
      <c r="F6" s="3">
        <f>80*30</f>
        <v>2400</v>
      </c>
      <c r="G6" t="s">
        <v>5</v>
      </c>
    </row>
    <row r="9" spans="1:17" ht="15" thickBot="1" x14ac:dyDescent="0.35"/>
    <row r="10" spans="1:17" ht="15" thickBot="1" x14ac:dyDescent="0.35">
      <c r="A10" s="58" t="s">
        <v>1</v>
      </c>
      <c r="B10" s="46"/>
      <c r="C10" s="47"/>
    </row>
    <row r="13" spans="1:17" ht="16.2" x14ac:dyDescent="0.3">
      <c r="A13" s="48" t="s">
        <v>4</v>
      </c>
      <c r="B13" s="49"/>
      <c r="D13" s="19" t="s">
        <v>17</v>
      </c>
      <c r="E13" s="5" t="s">
        <v>15</v>
      </c>
      <c r="F13" s="50" t="s">
        <v>10</v>
      </c>
      <c r="G13" s="51"/>
      <c r="H13" s="8" t="s">
        <v>6</v>
      </c>
      <c r="I13" s="9">
        <f>7.5*6</f>
        <v>45</v>
      </c>
      <c r="J13" s="10" t="s">
        <v>5</v>
      </c>
      <c r="O13" t="s">
        <v>9</v>
      </c>
      <c r="P13">
        <f>1.5*10/2</f>
        <v>7.5</v>
      </c>
      <c r="Q13">
        <f>1.2*10/2</f>
        <v>6</v>
      </c>
    </row>
    <row r="14" spans="1:17" ht="16.2" x14ac:dyDescent="0.3">
      <c r="D14" s="20" t="s">
        <v>17</v>
      </c>
      <c r="E14" s="6" t="s">
        <v>16</v>
      </c>
      <c r="F14" s="60" t="s">
        <v>12</v>
      </c>
      <c r="G14" s="64"/>
      <c r="H14" s="11" t="s">
        <v>6</v>
      </c>
      <c r="I14" s="12">
        <f>7.5*6.5</f>
        <v>48.75</v>
      </c>
      <c r="J14" s="13" t="s">
        <v>5</v>
      </c>
      <c r="O14" t="s">
        <v>11</v>
      </c>
      <c r="P14">
        <f>1.5*10/2</f>
        <v>7.5</v>
      </c>
      <c r="Q14">
        <f>1.3*10/2</f>
        <v>6.5</v>
      </c>
    </row>
    <row r="15" spans="1:17" ht="16.2" x14ac:dyDescent="0.3">
      <c r="D15" s="20" t="s">
        <v>17</v>
      </c>
      <c r="E15" s="6" t="s">
        <v>18</v>
      </c>
      <c r="F15" s="60" t="s">
        <v>12</v>
      </c>
      <c r="G15" s="64"/>
      <c r="H15" s="11" t="s">
        <v>6</v>
      </c>
      <c r="I15" s="12">
        <f>7.5*6.5</f>
        <v>48.75</v>
      </c>
      <c r="J15" s="13" t="s">
        <v>5</v>
      </c>
      <c r="O15" t="s">
        <v>11</v>
      </c>
      <c r="P15">
        <f>1.5*10/2</f>
        <v>7.5</v>
      </c>
      <c r="Q15">
        <f>1.3*10/2</f>
        <v>6.5</v>
      </c>
    </row>
    <row r="16" spans="1:17" ht="16.2" x14ac:dyDescent="0.3">
      <c r="D16" s="20" t="s">
        <v>17</v>
      </c>
      <c r="E16" s="6" t="s">
        <v>19</v>
      </c>
      <c r="F16" s="60" t="s">
        <v>14</v>
      </c>
      <c r="G16" s="64"/>
      <c r="H16" s="11" t="s">
        <v>6</v>
      </c>
      <c r="I16" s="12">
        <f>7.5*7.5</f>
        <v>56.25</v>
      </c>
      <c r="J16" s="13" t="s">
        <v>5</v>
      </c>
      <c r="O16" t="s">
        <v>13</v>
      </c>
      <c r="P16">
        <f>1.5*10/2</f>
        <v>7.5</v>
      </c>
      <c r="Q16">
        <f>1.5*10/2</f>
        <v>7.5</v>
      </c>
    </row>
    <row r="17" spans="1:17" ht="16.2" x14ac:dyDescent="0.3">
      <c r="D17" s="21" t="s">
        <v>17</v>
      </c>
      <c r="E17" s="7" t="s">
        <v>20</v>
      </c>
      <c r="F17" s="65" t="s">
        <v>10</v>
      </c>
      <c r="G17" s="66"/>
      <c r="H17" s="14" t="s">
        <v>6</v>
      </c>
      <c r="I17" s="15">
        <f>7.5*6</f>
        <v>45</v>
      </c>
      <c r="J17" s="16" t="s">
        <v>5</v>
      </c>
      <c r="O17" t="s">
        <v>9</v>
      </c>
      <c r="P17">
        <f>1.5*10/2</f>
        <v>7.5</v>
      </c>
      <c r="Q17">
        <f>1.2*10/2</f>
        <v>6</v>
      </c>
    </row>
    <row r="18" spans="1:17" x14ac:dyDescent="0.3">
      <c r="D18" s="1"/>
      <c r="E18" s="1"/>
    </row>
    <row r="19" spans="1:17" ht="16.2" x14ac:dyDescent="0.3">
      <c r="D19" s="62" t="s">
        <v>1</v>
      </c>
      <c r="E19" s="63"/>
      <c r="F19" s="67" t="s">
        <v>37</v>
      </c>
      <c r="G19" s="68"/>
      <c r="H19" s="30" t="s">
        <v>6</v>
      </c>
      <c r="I19" s="31">
        <f>57*25</f>
        <v>1425</v>
      </c>
      <c r="J19" s="29" t="s">
        <v>5</v>
      </c>
      <c r="O19" t="s">
        <v>36</v>
      </c>
      <c r="P19">
        <f>11.4*10/2</f>
        <v>57</v>
      </c>
      <c r="Q19">
        <f>5*10/2</f>
        <v>25</v>
      </c>
    </row>
    <row r="20" spans="1:17" x14ac:dyDescent="0.3">
      <c r="D20" s="2"/>
      <c r="E20" s="2"/>
    </row>
    <row r="21" spans="1:17" x14ac:dyDescent="0.3">
      <c r="D21" s="2"/>
      <c r="E21" s="2"/>
    </row>
    <row r="22" spans="1:17" ht="15" thickBot="1" x14ac:dyDescent="0.35"/>
    <row r="23" spans="1:17" ht="15" thickBot="1" x14ac:dyDescent="0.35">
      <c r="A23" s="45" t="s">
        <v>21</v>
      </c>
      <c r="B23" s="46"/>
      <c r="C23" s="47"/>
    </row>
    <row r="26" spans="1:17" ht="16.2" x14ac:dyDescent="0.3">
      <c r="A26" s="48" t="s">
        <v>4</v>
      </c>
      <c r="B26" s="49"/>
      <c r="D26" s="19" t="s">
        <v>17</v>
      </c>
      <c r="E26" s="5" t="s">
        <v>22</v>
      </c>
      <c r="F26" s="50" t="s">
        <v>10</v>
      </c>
      <c r="G26" s="51"/>
      <c r="H26" s="8" t="s">
        <v>6</v>
      </c>
      <c r="I26" s="9">
        <f>7.5*6</f>
        <v>45</v>
      </c>
      <c r="J26" s="10" t="s">
        <v>5</v>
      </c>
      <c r="O26" t="s">
        <v>9</v>
      </c>
      <c r="P26">
        <f>1.5*10/2</f>
        <v>7.5</v>
      </c>
      <c r="Q26">
        <f>1.2*10/2</f>
        <v>6</v>
      </c>
    </row>
    <row r="27" spans="1:17" ht="16.2" x14ac:dyDescent="0.3">
      <c r="D27" s="20" t="s">
        <v>17</v>
      </c>
      <c r="E27" s="6" t="s">
        <v>23</v>
      </c>
      <c r="F27" s="60" t="s">
        <v>12</v>
      </c>
      <c r="G27" s="64"/>
      <c r="H27" s="11" t="s">
        <v>6</v>
      </c>
      <c r="I27" s="12">
        <f>7.5*6.5</f>
        <v>48.75</v>
      </c>
      <c r="J27" s="13" t="s">
        <v>5</v>
      </c>
      <c r="O27" t="s">
        <v>11</v>
      </c>
      <c r="P27">
        <f>1.5*10/2</f>
        <v>7.5</v>
      </c>
      <c r="Q27">
        <f>1.3*10/2</f>
        <v>6.5</v>
      </c>
    </row>
    <row r="28" spans="1:17" ht="16.2" x14ac:dyDescent="0.3">
      <c r="D28" s="20" t="s">
        <v>17</v>
      </c>
      <c r="E28" s="6" t="s">
        <v>24</v>
      </c>
      <c r="F28" s="60" t="s">
        <v>28</v>
      </c>
      <c r="G28" s="64"/>
      <c r="H28" s="11" t="s">
        <v>6</v>
      </c>
      <c r="I28" s="12">
        <f>6.5*11.5</f>
        <v>74.75</v>
      </c>
      <c r="J28" s="13" t="s">
        <v>5</v>
      </c>
      <c r="O28" t="s">
        <v>27</v>
      </c>
      <c r="P28">
        <f>1.3*10/2</f>
        <v>6.5</v>
      </c>
      <c r="Q28">
        <f>2.3*10/2</f>
        <v>11.5</v>
      </c>
    </row>
    <row r="29" spans="1:17" ht="16.2" x14ac:dyDescent="0.3">
      <c r="D29" s="20" t="s">
        <v>17</v>
      </c>
      <c r="E29" s="6" t="s">
        <v>25</v>
      </c>
      <c r="F29" s="60" t="s">
        <v>14</v>
      </c>
      <c r="G29" s="64"/>
      <c r="H29" s="11" t="s">
        <v>6</v>
      </c>
      <c r="I29" s="12">
        <f>7.5*7.5</f>
        <v>56.25</v>
      </c>
      <c r="J29" s="13" t="s">
        <v>5</v>
      </c>
      <c r="O29" t="s">
        <v>13</v>
      </c>
      <c r="P29">
        <f>1.5*10/2</f>
        <v>7.5</v>
      </c>
      <c r="Q29">
        <f>1.5*10/2</f>
        <v>7.5</v>
      </c>
    </row>
    <row r="30" spans="1:17" ht="16.2" x14ac:dyDescent="0.3">
      <c r="D30" s="20" t="s">
        <v>17</v>
      </c>
      <c r="E30" s="6" t="s">
        <v>26</v>
      </c>
      <c r="F30" s="64" t="s">
        <v>10</v>
      </c>
      <c r="G30" s="64"/>
      <c r="H30" s="11" t="s">
        <v>6</v>
      </c>
      <c r="I30" s="12">
        <f>7.5*6</f>
        <v>45</v>
      </c>
      <c r="J30" s="13" t="s">
        <v>5</v>
      </c>
      <c r="O30" t="s">
        <v>9</v>
      </c>
      <c r="P30">
        <f>1.5*10/2</f>
        <v>7.5</v>
      </c>
      <c r="Q30">
        <f>1.2*10/2</f>
        <v>6</v>
      </c>
    </row>
    <row r="31" spans="1:17" ht="16.2" x14ac:dyDescent="0.3">
      <c r="D31" s="21" t="s">
        <v>17</v>
      </c>
      <c r="E31" s="7" t="s">
        <v>29</v>
      </c>
      <c r="F31" s="66" t="s">
        <v>31</v>
      </c>
      <c r="G31" s="66"/>
      <c r="H31" s="14" t="s">
        <v>6</v>
      </c>
      <c r="I31" s="15">
        <f>5*6.5</f>
        <v>32.5</v>
      </c>
      <c r="J31" s="16" t="s">
        <v>5</v>
      </c>
      <c r="O31" t="s">
        <v>30</v>
      </c>
      <c r="P31">
        <f>1*10/2</f>
        <v>5</v>
      </c>
      <c r="Q31">
        <f>1.3*10/2</f>
        <v>6.5</v>
      </c>
    </row>
    <row r="33" spans="11:16" x14ac:dyDescent="0.3">
      <c r="O33">
        <f>2*3/10</f>
        <v>0.6</v>
      </c>
      <c r="P33">
        <v>3</v>
      </c>
    </row>
    <row r="41" spans="11:16" x14ac:dyDescent="0.3">
      <c r="K41" s="17"/>
    </row>
    <row r="42" spans="11:16" x14ac:dyDescent="0.3">
      <c r="K42" s="17"/>
    </row>
  </sheetData>
  <mergeCells count="22">
    <mergeCell ref="F28:G28"/>
    <mergeCell ref="F29:G29"/>
    <mergeCell ref="F30:G30"/>
    <mergeCell ref="F31:G31"/>
    <mergeCell ref="O2:Q2"/>
    <mergeCell ref="O3:Q3"/>
    <mergeCell ref="F27:G27"/>
    <mergeCell ref="A23:C23"/>
    <mergeCell ref="A26:B26"/>
    <mergeCell ref="F26:G26"/>
    <mergeCell ref="A2:C3"/>
    <mergeCell ref="A10:C10"/>
    <mergeCell ref="A6:B6"/>
    <mergeCell ref="A13:B13"/>
    <mergeCell ref="C6:D6"/>
    <mergeCell ref="D19:E19"/>
    <mergeCell ref="F13:G13"/>
    <mergeCell ref="F14:G14"/>
    <mergeCell ref="F15:G15"/>
    <mergeCell ref="F16:G16"/>
    <mergeCell ref="F17:G17"/>
    <mergeCell ref="F19:G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80E65-5CDD-461C-B167-507956283166}">
  <dimension ref="A4:M23"/>
  <sheetViews>
    <sheetView topLeftCell="A4" workbookViewId="0">
      <selection activeCell="L11" sqref="L11"/>
    </sheetView>
  </sheetViews>
  <sheetFormatPr defaultRowHeight="14.4" x14ac:dyDescent="0.3"/>
  <sheetData>
    <row r="4" spans="1:13" x14ac:dyDescent="0.3">
      <c r="A4" s="78" t="s">
        <v>32</v>
      </c>
      <c r="B4" s="78"/>
      <c r="C4" t="s">
        <v>35</v>
      </c>
    </row>
    <row r="8" spans="1:13" x14ac:dyDescent="0.3">
      <c r="E8" s="73" t="s">
        <v>34</v>
      </c>
      <c r="F8" s="74"/>
      <c r="H8" s="73" t="s">
        <v>33</v>
      </c>
      <c r="I8" s="74"/>
      <c r="K8" s="70" t="s">
        <v>74</v>
      </c>
      <c r="L8" s="70"/>
      <c r="M8" s="34">
        <f>H9+H10+H11+H12+H13+H15</f>
        <v>340</v>
      </c>
    </row>
    <row r="9" spans="1:13" ht="16.2" x14ac:dyDescent="0.3">
      <c r="C9" s="19" t="s">
        <v>17</v>
      </c>
      <c r="D9" s="5" t="s">
        <v>15</v>
      </c>
      <c r="E9" s="12">
        <f>7.5*6</f>
        <v>45</v>
      </c>
      <c r="F9" s="17" t="s">
        <v>5</v>
      </c>
      <c r="G9" s="8" t="s">
        <v>6</v>
      </c>
      <c r="H9" s="76">
        <v>10</v>
      </c>
      <c r="I9" s="77"/>
      <c r="K9" s="70" t="s">
        <v>74</v>
      </c>
      <c r="L9" s="70"/>
      <c r="M9" s="34">
        <f>H18+H19+H20+H21+H22+H23</f>
        <v>66</v>
      </c>
    </row>
    <row r="10" spans="1:13" ht="16.2" x14ac:dyDescent="0.3">
      <c r="C10" s="20" t="s">
        <v>17</v>
      </c>
      <c r="D10" s="6" t="s">
        <v>16</v>
      </c>
      <c r="E10" s="12">
        <f>7.5*6.5</f>
        <v>48.75</v>
      </c>
      <c r="F10" s="17" t="s">
        <v>5</v>
      </c>
      <c r="G10" s="11" t="s">
        <v>6</v>
      </c>
      <c r="H10" s="76">
        <v>10</v>
      </c>
      <c r="I10" s="77"/>
      <c r="K10" s="70" t="s">
        <v>44</v>
      </c>
      <c r="L10" s="70"/>
      <c r="M10" s="35">
        <f>SUM(M8:M9)</f>
        <v>406</v>
      </c>
    </row>
    <row r="11" spans="1:13" ht="16.2" x14ac:dyDescent="0.3">
      <c r="C11" s="20" t="s">
        <v>17</v>
      </c>
      <c r="D11" s="6" t="s">
        <v>18</v>
      </c>
      <c r="E11" s="12">
        <f>7.5*6.5</f>
        <v>48.75</v>
      </c>
      <c r="F11" s="17" t="s">
        <v>5</v>
      </c>
      <c r="G11" s="11" t="s">
        <v>6</v>
      </c>
      <c r="H11" s="76">
        <v>10</v>
      </c>
      <c r="I11" s="77"/>
    </row>
    <row r="12" spans="1:13" ht="16.2" x14ac:dyDescent="0.3">
      <c r="C12" s="20" t="s">
        <v>17</v>
      </c>
      <c r="D12" s="6" t="s">
        <v>19</v>
      </c>
      <c r="E12" s="12">
        <f>7.5*7.5</f>
        <v>56.25</v>
      </c>
      <c r="F12" s="17" t="s">
        <v>5</v>
      </c>
      <c r="G12" s="11" t="s">
        <v>6</v>
      </c>
      <c r="H12" s="76">
        <v>12</v>
      </c>
      <c r="I12" s="77"/>
      <c r="J12" s="18"/>
    </row>
    <row r="13" spans="1:13" ht="16.2" x14ac:dyDescent="0.3">
      <c r="C13" s="21" t="s">
        <v>17</v>
      </c>
      <c r="D13" s="7" t="s">
        <v>20</v>
      </c>
      <c r="E13" s="15">
        <f>7.5*6</f>
        <v>45</v>
      </c>
      <c r="F13" s="22" t="s">
        <v>5</v>
      </c>
      <c r="G13" s="14" t="s">
        <v>6</v>
      </c>
      <c r="H13" s="71">
        <v>10</v>
      </c>
      <c r="I13" s="72"/>
    </row>
    <row r="14" spans="1:13" ht="15.6" x14ac:dyDescent="0.3">
      <c r="D14" s="33"/>
      <c r="E14" s="12"/>
      <c r="F14" s="17"/>
      <c r="G14" s="11"/>
      <c r="H14" s="27"/>
      <c r="I14" s="27"/>
    </row>
    <row r="15" spans="1:13" ht="16.2" x14ac:dyDescent="0.3">
      <c r="C15" s="62" t="s">
        <v>1</v>
      </c>
      <c r="D15" s="63"/>
      <c r="E15" s="31">
        <f>57*25</f>
        <v>1425</v>
      </c>
      <c r="F15" s="25" t="s">
        <v>5</v>
      </c>
      <c r="G15" s="30" t="s">
        <v>6</v>
      </c>
      <c r="H15" s="79">
        <v>288</v>
      </c>
      <c r="I15" s="80"/>
    </row>
    <row r="16" spans="1:13" x14ac:dyDescent="0.3">
      <c r="F16" s="22"/>
      <c r="I16" s="17"/>
    </row>
    <row r="17" spans="3:10" x14ac:dyDescent="0.3">
      <c r="E17" s="73" t="s">
        <v>34</v>
      </c>
      <c r="F17" s="75"/>
      <c r="G17" s="26"/>
      <c r="H17" s="73" t="s">
        <v>33</v>
      </c>
      <c r="I17" s="74"/>
    </row>
    <row r="18" spans="3:10" ht="16.2" x14ac:dyDescent="0.3">
      <c r="C18" s="19" t="s">
        <v>17</v>
      </c>
      <c r="D18" s="23" t="s">
        <v>22</v>
      </c>
      <c r="E18" s="24">
        <f>7.5*6</f>
        <v>45</v>
      </c>
      <c r="F18" s="17" t="s">
        <v>5</v>
      </c>
      <c r="G18" s="11" t="s">
        <v>6</v>
      </c>
      <c r="H18" s="76">
        <v>10</v>
      </c>
      <c r="I18" s="77"/>
    </row>
    <row r="19" spans="3:10" ht="16.2" x14ac:dyDescent="0.3">
      <c r="C19" s="20" t="s">
        <v>17</v>
      </c>
      <c r="D19" s="6" t="s">
        <v>23</v>
      </c>
      <c r="E19" s="12">
        <f>7.5*6.5</f>
        <v>48.75</v>
      </c>
      <c r="F19" s="17" t="s">
        <v>5</v>
      </c>
      <c r="G19" s="11" t="s">
        <v>6</v>
      </c>
      <c r="H19" s="61">
        <v>10</v>
      </c>
      <c r="I19" s="61"/>
      <c r="J19" s="18"/>
    </row>
    <row r="20" spans="3:10" ht="16.2" x14ac:dyDescent="0.3">
      <c r="C20" s="20" t="s">
        <v>17</v>
      </c>
      <c r="D20" s="6" t="s">
        <v>24</v>
      </c>
      <c r="E20" s="12">
        <f>6.5*11.5</f>
        <v>74.75</v>
      </c>
      <c r="F20" s="17" t="s">
        <v>5</v>
      </c>
      <c r="G20" s="11" t="s">
        <v>6</v>
      </c>
      <c r="H20" s="76">
        <v>16</v>
      </c>
      <c r="I20" s="77"/>
    </row>
    <row r="21" spans="3:10" ht="16.2" x14ac:dyDescent="0.3">
      <c r="C21" s="20" t="s">
        <v>17</v>
      </c>
      <c r="D21" s="6" t="s">
        <v>25</v>
      </c>
      <c r="E21" s="12">
        <f>7.5*7.5</f>
        <v>56.25</v>
      </c>
      <c r="F21" s="17" t="s">
        <v>5</v>
      </c>
      <c r="G21" s="11" t="s">
        <v>6</v>
      </c>
      <c r="H21" s="76">
        <v>12</v>
      </c>
      <c r="I21" s="77"/>
    </row>
    <row r="22" spans="3:10" ht="16.2" x14ac:dyDescent="0.3">
      <c r="C22" s="20" t="s">
        <v>17</v>
      </c>
      <c r="D22" s="6" t="s">
        <v>26</v>
      </c>
      <c r="E22" s="12">
        <f>7.5*6</f>
        <v>45</v>
      </c>
      <c r="F22" s="17" t="s">
        <v>5</v>
      </c>
      <c r="G22" s="11" t="s">
        <v>6</v>
      </c>
      <c r="H22" s="76">
        <v>10</v>
      </c>
      <c r="I22" s="77"/>
    </row>
    <row r="23" spans="3:10" ht="16.2" x14ac:dyDescent="0.3">
      <c r="C23" s="21" t="s">
        <v>17</v>
      </c>
      <c r="D23" s="7" t="s">
        <v>29</v>
      </c>
      <c r="E23" s="15">
        <f>5*6.5</f>
        <v>32.5</v>
      </c>
      <c r="F23" s="22" t="s">
        <v>5</v>
      </c>
      <c r="G23" s="14" t="s">
        <v>6</v>
      </c>
      <c r="H23" s="71">
        <v>8</v>
      </c>
      <c r="I23" s="72"/>
    </row>
  </sheetData>
  <mergeCells count="21">
    <mergeCell ref="K8:L8"/>
    <mergeCell ref="K9:L9"/>
    <mergeCell ref="K10:L10"/>
    <mergeCell ref="H22:I22"/>
    <mergeCell ref="A4:B4"/>
    <mergeCell ref="C15:D15"/>
    <mergeCell ref="H15:I15"/>
    <mergeCell ref="H23:I23"/>
    <mergeCell ref="H8:I8"/>
    <mergeCell ref="E8:F8"/>
    <mergeCell ref="E17:F17"/>
    <mergeCell ref="H17:I17"/>
    <mergeCell ref="H9:I9"/>
    <mergeCell ref="H21:I21"/>
    <mergeCell ref="H10:I10"/>
    <mergeCell ref="H11:I11"/>
    <mergeCell ref="H12:I12"/>
    <mergeCell ref="H13:I13"/>
    <mergeCell ref="H18:I18"/>
    <mergeCell ref="H20:I20"/>
    <mergeCell ref="H19:I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D3052-321D-46F6-B177-2963DF49DAA6}">
  <dimension ref="A3:P85"/>
  <sheetViews>
    <sheetView tabSelected="1" topLeftCell="A61" zoomScale="85" zoomScaleNormal="85" workbookViewId="0">
      <selection activeCell="P47" sqref="P47"/>
    </sheetView>
  </sheetViews>
  <sheetFormatPr defaultRowHeight="14.4" x14ac:dyDescent="0.3"/>
  <sheetData>
    <row r="3" spans="1:13" ht="20.399999999999999" thickBot="1" x14ac:dyDescent="0.45">
      <c r="A3" s="95" t="s">
        <v>17</v>
      </c>
      <c r="B3" s="95"/>
    </row>
    <row r="4" spans="1:13" ht="15" thickTop="1" x14ac:dyDescent="0.3"/>
    <row r="5" spans="1:13" ht="16.2" thickBot="1" x14ac:dyDescent="0.35">
      <c r="A5" s="90" t="s">
        <v>15</v>
      </c>
      <c r="B5" s="90"/>
      <c r="C5" s="36" t="s">
        <v>6</v>
      </c>
      <c r="D5" s="17">
        <v>10</v>
      </c>
      <c r="E5" s="17" t="s">
        <v>41</v>
      </c>
      <c r="F5" s="36" t="s">
        <v>6</v>
      </c>
      <c r="G5" s="92" t="s">
        <v>45</v>
      </c>
      <c r="H5" s="92"/>
      <c r="I5" s="92"/>
      <c r="J5" s="92"/>
    </row>
    <row r="6" spans="1:13" ht="15" thickTop="1" x14ac:dyDescent="0.3"/>
    <row r="7" spans="1:13" ht="16.2" thickBot="1" x14ac:dyDescent="0.35">
      <c r="A7" s="88" t="s">
        <v>18</v>
      </c>
      <c r="B7" s="88"/>
      <c r="C7" s="36" t="s">
        <v>6</v>
      </c>
      <c r="D7" s="17">
        <v>10</v>
      </c>
      <c r="E7" s="17" t="s">
        <v>41</v>
      </c>
      <c r="F7" s="36" t="s">
        <v>6</v>
      </c>
      <c r="G7" s="92" t="s">
        <v>45</v>
      </c>
      <c r="H7" s="92"/>
      <c r="I7" s="92"/>
      <c r="J7" s="92"/>
    </row>
    <row r="8" spans="1:13" ht="15" thickTop="1" x14ac:dyDescent="0.3"/>
    <row r="9" spans="1:13" ht="16.2" thickBot="1" x14ac:dyDescent="0.35">
      <c r="A9" s="89" t="s">
        <v>16</v>
      </c>
      <c r="B9" s="89"/>
      <c r="C9" s="36" t="s">
        <v>6</v>
      </c>
      <c r="D9">
        <v>10</v>
      </c>
      <c r="E9" t="s">
        <v>41</v>
      </c>
      <c r="F9" s="36" t="s">
        <v>6</v>
      </c>
      <c r="G9" s="92" t="s">
        <v>45</v>
      </c>
      <c r="H9" s="92"/>
      <c r="I9" s="92"/>
      <c r="J9" s="92"/>
      <c r="M9" t="s">
        <v>85</v>
      </c>
    </row>
    <row r="10" spans="1:13" ht="15" thickTop="1" x14ac:dyDescent="0.3"/>
    <row r="11" spans="1:13" ht="15.6" x14ac:dyDescent="0.3">
      <c r="C11" s="11"/>
      <c r="F11" s="11"/>
      <c r="G11" s="33"/>
      <c r="H11" s="33"/>
      <c r="I11" s="43" t="s">
        <v>75</v>
      </c>
      <c r="J11" s="43" t="s">
        <v>76</v>
      </c>
      <c r="K11" s="18"/>
      <c r="L11" s="17"/>
    </row>
    <row r="12" spans="1:13" ht="15.6" x14ac:dyDescent="0.3">
      <c r="C12" s="11"/>
      <c r="D12">
        <v>1</v>
      </c>
      <c r="E12" t="s">
        <v>42</v>
      </c>
      <c r="F12" s="36" t="s">
        <v>6</v>
      </c>
      <c r="G12" s="70" t="s">
        <v>51</v>
      </c>
      <c r="H12" s="70"/>
      <c r="I12" s="34">
        <v>10</v>
      </c>
      <c r="J12" s="34">
        <v>0</v>
      </c>
      <c r="K12" s="17"/>
      <c r="M12" t="s">
        <v>84</v>
      </c>
    </row>
    <row r="13" spans="1:13" ht="15.6" x14ac:dyDescent="0.3">
      <c r="C13" s="11"/>
      <c r="F13" s="11"/>
      <c r="G13" s="70" t="s">
        <v>50</v>
      </c>
      <c r="H13" s="70"/>
      <c r="I13" s="34">
        <v>10</v>
      </c>
      <c r="J13" s="34">
        <v>0</v>
      </c>
      <c r="M13">
        <f xml:space="preserve"> 31*0.5</f>
        <v>15.5</v>
      </c>
    </row>
    <row r="14" spans="1:13" x14ac:dyDescent="0.3">
      <c r="G14" s="70" t="s">
        <v>52</v>
      </c>
      <c r="H14" s="70"/>
      <c r="I14" s="34">
        <v>10</v>
      </c>
      <c r="J14" s="34">
        <v>0</v>
      </c>
    </row>
    <row r="15" spans="1:13" x14ac:dyDescent="0.3">
      <c r="G15" s="70" t="s">
        <v>43</v>
      </c>
      <c r="H15" s="70"/>
      <c r="I15" s="34">
        <v>0</v>
      </c>
      <c r="J15" s="34">
        <v>1</v>
      </c>
    </row>
    <row r="16" spans="1:13" x14ac:dyDescent="0.3">
      <c r="G16" s="67" t="s">
        <v>44</v>
      </c>
      <c r="H16" s="82"/>
      <c r="I16" s="35">
        <f>SUM(I9:I15)</f>
        <v>30</v>
      </c>
      <c r="J16" s="35">
        <f>SUM(J12:J15)</f>
        <v>1</v>
      </c>
    </row>
    <row r="18" spans="1:13" ht="16.2" thickBot="1" x14ac:dyDescent="0.35">
      <c r="A18" s="87" t="s">
        <v>20</v>
      </c>
      <c r="B18" s="93"/>
      <c r="C18" s="36" t="s">
        <v>6</v>
      </c>
      <c r="D18">
        <v>13</v>
      </c>
      <c r="E18" t="s">
        <v>41</v>
      </c>
      <c r="F18" s="36" t="s">
        <v>6</v>
      </c>
      <c r="G18" s="81" t="s">
        <v>71</v>
      </c>
      <c r="H18" s="81"/>
      <c r="I18" s="81"/>
      <c r="J18" s="81"/>
    </row>
    <row r="19" spans="1:13" ht="15" thickTop="1" x14ac:dyDescent="0.3">
      <c r="F19" s="17"/>
    </row>
    <row r="21" spans="1:13" ht="16.2" thickBot="1" x14ac:dyDescent="0.35">
      <c r="A21" s="86" t="s">
        <v>19</v>
      </c>
      <c r="B21" s="94"/>
      <c r="C21" s="36" t="s">
        <v>6</v>
      </c>
      <c r="D21">
        <v>12</v>
      </c>
      <c r="E21" t="s">
        <v>41</v>
      </c>
      <c r="F21" s="36" t="s">
        <v>6</v>
      </c>
      <c r="G21" s="81" t="s">
        <v>71</v>
      </c>
      <c r="H21" s="81"/>
      <c r="I21" s="81"/>
      <c r="J21" s="81"/>
    </row>
    <row r="22" spans="1:13" ht="16.2" thickTop="1" x14ac:dyDescent="0.3">
      <c r="D22">
        <v>1</v>
      </c>
      <c r="E22" t="s">
        <v>72</v>
      </c>
      <c r="F22" s="37" t="s">
        <v>6</v>
      </c>
      <c r="G22" s="81" t="s">
        <v>77</v>
      </c>
      <c r="H22" s="81"/>
      <c r="I22" s="81"/>
      <c r="J22" s="81"/>
    </row>
    <row r="24" spans="1:13" x14ac:dyDescent="0.3">
      <c r="I24" s="43" t="s">
        <v>75</v>
      </c>
      <c r="J24" s="43" t="s">
        <v>76</v>
      </c>
    </row>
    <row r="25" spans="1:13" ht="15.6" x14ac:dyDescent="0.3">
      <c r="D25">
        <v>1</v>
      </c>
      <c r="E25" t="s">
        <v>46</v>
      </c>
      <c r="F25" s="37" t="s">
        <v>6</v>
      </c>
      <c r="G25" s="70" t="s">
        <v>47</v>
      </c>
      <c r="H25" s="70"/>
      <c r="I25" s="34">
        <v>0</v>
      </c>
      <c r="J25" s="34">
        <v>1</v>
      </c>
    </row>
    <row r="26" spans="1:13" x14ac:dyDescent="0.3">
      <c r="G26" s="67" t="s">
        <v>53</v>
      </c>
      <c r="H26" s="82"/>
      <c r="I26" s="34">
        <v>0</v>
      </c>
      <c r="J26" s="34">
        <v>1</v>
      </c>
    </row>
    <row r="27" spans="1:13" x14ac:dyDescent="0.3">
      <c r="G27" s="67" t="s">
        <v>54</v>
      </c>
      <c r="H27" s="82"/>
      <c r="I27" s="38">
        <v>0</v>
      </c>
      <c r="J27" s="34">
        <v>1</v>
      </c>
    </row>
    <row r="28" spans="1:13" x14ac:dyDescent="0.3">
      <c r="G28" s="70" t="s">
        <v>55</v>
      </c>
      <c r="H28" s="70"/>
      <c r="I28" s="39">
        <v>0</v>
      </c>
      <c r="J28" s="34">
        <v>1</v>
      </c>
    </row>
    <row r="29" spans="1:13" x14ac:dyDescent="0.3">
      <c r="G29" s="67" t="s">
        <v>44</v>
      </c>
      <c r="H29" s="82"/>
      <c r="I29" s="35">
        <f>SUM(I25:I28)</f>
        <v>0</v>
      </c>
      <c r="J29" s="35">
        <f>SUM(J25:J28)</f>
        <v>4</v>
      </c>
    </row>
    <row r="30" spans="1:13" x14ac:dyDescent="0.3">
      <c r="G30" s="41"/>
      <c r="H30" s="41"/>
      <c r="I30" s="44"/>
      <c r="J30" s="44"/>
    </row>
    <row r="31" spans="1:13" x14ac:dyDescent="0.3">
      <c r="I31" s="43" t="s">
        <v>75</v>
      </c>
      <c r="J31" s="43" t="s">
        <v>76</v>
      </c>
    </row>
    <row r="32" spans="1:13" ht="15.6" x14ac:dyDescent="0.3">
      <c r="D32">
        <v>1</v>
      </c>
      <c r="E32" t="s">
        <v>49</v>
      </c>
      <c r="F32" s="37" t="s">
        <v>6</v>
      </c>
      <c r="G32" s="70" t="s">
        <v>56</v>
      </c>
      <c r="H32" s="70"/>
      <c r="I32" s="34">
        <v>13</v>
      </c>
      <c r="J32" s="34">
        <v>0</v>
      </c>
      <c r="M32" t="s">
        <v>84</v>
      </c>
    </row>
    <row r="33" spans="1:16" x14ac:dyDescent="0.3">
      <c r="G33" s="70" t="s">
        <v>57</v>
      </c>
      <c r="H33" s="70"/>
      <c r="I33" s="34">
        <v>12</v>
      </c>
      <c r="J33" s="34">
        <v>0</v>
      </c>
      <c r="M33">
        <f>(13+12)*0.5+0.5</f>
        <v>13</v>
      </c>
    </row>
    <row r="34" spans="1:16" x14ac:dyDescent="0.3">
      <c r="G34" s="70" t="s">
        <v>78</v>
      </c>
      <c r="H34" s="70"/>
      <c r="I34" s="40">
        <v>1</v>
      </c>
      <c r="J34" s="34">
        <v>0</v>
      </c>
    </row>
    <row r="35" spans="1:16" x14ac:dyDescent="0.3">
      <c r="G35" s="67" t="s">
        <v>43</v>
      </c>
      <c r="H35" s="82"/>
      <c r="I35" s="40">
        <v>0</v>
      </c>
      <c r="J35" s="34">
        <v>1</v>
      </c>
    </row>
    <row r="36" spans="1:16" x14ac:dyDescent="0.3">
      <c r="G36" s="70" t="s">
        <v>44</v>
      </c>
      <c r="H36" s="70"/>
      <c r="I36" s="35">
        <f ca="1">SUM(I32:I36)</f>
        <v>26</v>
      </c>
      <c r="J36" s="35">
        <f ca="1">SUM(J32:J36)</f>
        <v>1</v>
      </c>
    </row>
    <row r="38" spans="1:16" x14ac:dyDescent="0.3">
      <c r="G38" s="41"/>
      <c r="H38" s="41"/>
      <c r="I38" s="44"/>
      <c r="J38" s="44"/>
    </row>
    <row r="39" spans="1:16" x14ac:dyDescent="0.3">
      <c r="J39" s="44"/>
    </row>
    <row r="40" spans="1:16" x14ac:dyDescent="0.3">
      <c r="G40" s="41"/>
      <c r="H40" s="41"/>
      <c r="I40" s="44"/>
    </row>
    <row r="41" spans="1:16" x14ac:dyDescent="0.3">
      <c r="I41" s="43" t="s">
        <v>75</v>
      </c>
      <c r="J41" s="43" t="s">
        <v>76</v>
      </c>
    </row>
    <row r="42" spans="1:16" ht="16.2" thickBot="1" x14ac:dyDescent="0.35">
      <c r="A42" s="91" t="s">
        <v>1</v>
      </c>
      <c r="B42" s="91"/>
      <c r="C42" s="36" t="s">
        <v>6</v>
      </c>
      <c r="D42">
        <v>1</v>
      </c>
      <c r="E42" t="s">
        <v>49</v>
      </c>
      <c r="F42" s="36" t="s">
        <v>6</v>
      </c>
      <c r="G42" s="70" t="s">
        <v>42</v>
      </c>
      <c r="H42" s="70"/>
      <c r="I42" s="34">
        <v>0</v>
      </c>
      <c r="J42" s="34">
        <v>3</v>
      </c>
    </row>
    <row r="43" spans="1:16" ht="15" thickTop="1" x14ac:dyDescent="0.3">
      <c r="G43" s="70" t="s">
        <v>43</v>
      </c>
      <c r="H43" s="70"/>
      <c r="I43" s="40">
        <v>0</v>
      </c>
      <c r="J43" s="34">
        <v>1</v>
      </c>
    </row>
    <row r="44" spans="1:16" x14ac:dyDescent="0.3">
      <c r="G44" s="70" t="s">
        <v>44</v>
      </c>
      <c r="H44" s="70"/>
      <c r="I44" s="35">
        <f ca="1">SUM(I42:I44)</f>
        <v>0</v>
      </c>
      <c r="J44" s="35">
        <f ca="1">SUM(J42:J44)</f>
        <v>4</v>
      </c>
    </row>
    <row r="46" spans="1:16" x14ac:dyDescent="0.3">
      <c r="P46" t="s">
        <v>84</v>
      </c>
    </row>
    <row r="47" spans="1:16" x14ac:dyDescent="0.3">
      <c r="G47" s="70" t="s">
        <v>58</v>
      </c>
      <c r="H47" s="70"/>
      <c r="I47" s="34">
        <v>87</v>
      </c>
      <c r="J47" s="60" t="s">
        <v>82</v>
      </c>
      <c r="K47" s="64"/>
      <c r="L47" s="64"/>
      <c r="M47">
        <f>48+48</f>
        <v>96</v>
      </c>
      <c r="P47">
        <f xml:space="preserve"> (87+88+115)*0.5+2*0.5</f>
        <v>146</v>
      </c>
    </row>
    <row r="48" spans="1:16" x14ac:dyDescent="0.3">
      <c r="G48" s="70" t="s">
        <v>59</v>
      </c>
      <c r="H48" s="70"/>
      <c r="I48" s="34">
        <v>88</v>
      </c>
      <c r="J48" s="60" t="s">
        <v>82</v>
      </c>
      <c r="K48" s="64"/>
      <c r="L48" s="64"/>
      <c r="M48">
        <f>48+48</f>
        <v>96</v>
      </c>
    </row>
    <row r="49" spans="1:13" x14ac:dyDescent="0.3">
      <c r="G49" s="70" t="s">
        <v>60</v>
      </c>
      <c r="H49" s="70"/>
      <c r="I49" s="34">
        <v>115</v>
      </c>
      <c r="J49" s="60" t="s">
        <v>83</v>
      </c>
      <c r="K49" s="64"/>
      <c r="L49" s="64"/>
      <c r="M49">
        <f xml:space="preserve"> 48 + 48 + 24</f>
        <v>120</v>
      </c>
    </row>
    <row r="51" spans="1:13" x14ac:dyDescent="0.3">
      <c r="A51" s="42"/>
      <c r="B51" s="42"/>
      <c r="C51" s="42"/>
      <c r="D51" s="42"/>
      <c r="E51" s="42"/>
      <c r="F51" s="42"/>
      <c r="G51" s="42"/>
      <c r="H51" s="42"/>
      <c r="I51" s="84"/>
      <c r="J51" s="84"/>
    </row>
    <row r="53" spans="1:13" ht="16.2" thickBot="1" x14ac:dyDescent="0.35">
      <c r="A53" s="86" t="s">
        <v>23</v>
      </c>
      <c r="B53" s="86"/>
      <c r="C53" s="36" t="s">
        <v>6</v>
      </c>
      <c r="D53">
        <v>12</v>
      </c>
      <c r="E53" t="s">
        <v>41</v>
      </c>
      <c r="F53" s="36" t="s">
        <v>6</v>
      </c>
      <c r="G53" s="85" t="s">
        <v>81</v>
      </c>
      <c r="H53" s="85"/>
      <c r="I53" s="85"/>
      <c r="J53" s="85"/>
    </row>
    <row r="54" spans="1:13" ht="15" thickTop="1" x14ac:dyDescent="0.3"/>
    <row r="55" spans="1:13" ht="16.2" thickBot="1" x14ac:dyDescent="0.35">
      <c r="A55" s="87" t="s">
        <v>22</v>
      </c>
      <c r="B55" s="87"/>
      <c r="C55" s="36" t="s">
        <v>6</v>
      </c>
      <c r="D55">
        <v>10</v>
      </c>
      <c r="E55" t="s">
        <v>41</v>
      </c>
      <c r="F55" s="36" t="s">
        <v>6</v>
      </c>
      <c r="G55" s="85" t="s">
        <v>81</v>
      </c>
      <c r="H55" s="85"/>
      <c r="I55" s="85"/>
      <c r="J55" s="85"/>
    </row>
    <row r="56" spans="1:13" ht="15" thickTop="1" x14ac:dyDescent="0.3"/>
    <row r="57" spans="1:13" x14ac:dyDescent="0.3">
      <c r="I57" s="43" t="s">
        <v>75</v>
      </c>
      <c r="J57" s="43" t="s">
        <v>76</v>
      </c>
    </row>
    <row r="58" spans="1:13" ht="15.6" x14ac:dyDescent="0.3">
      <c r="D58">
        <v>1</v>
      </c>
      <c r="E58" t="s">
        <v>42</v>
      </c>
      <c r="F58" s="37" t="s">
        <v>6</v>
      </c>
      <c r="G58" s="70" t="s">
        <v>61</v>
      </c>
      <c r="H58" s="70"/>
      <c r="I58" s="34">
        <v>12</v>
      </c>
      <c r="J58" s="34">
        <v>0</v>
      </c>
      <c r="M58" t="s">
        <v>84</v>
      </c>
    </row>
    <row r="59" spans="1:13" x14ac:dyDescent="0.3">
      <c r="G59" s="70" t="s">
        <v>62</v>
      </c>
      <c r="H59" s="70"/>
      <c r="I59" s="34">
        <v>10</v>
      </c>
      <c r="J59" s="34">
        <v>0</v>
      </c>
      <c r="M59">
        <f xml:space="preserve"> (12+10)*0.5</f>
        <v>11</v>
      </c>
    </row>
    <row r="60" spans="1:13" x14ac:dyDescent="0.3">
      <c r="G60" s="70" t="s">
        <v>48</v>
      </c>
      <c r="H60" s="70"/>
      <c r="I60" s="34">
        <v>0</v>
      </c>
      <c r="J60" s="34">
        <v>1</v>
      </c>
    </row>
    <row r="61" spans="1:13" x14ac:dyDescent="0.3">
      <c r="G61" s="70" t="s">
        <v>44</v>
      </c>
      <c r="H61" s="70"/>
      <c r="I61" s="35">
        <f>SUM(I58:I60)</f>
        <v>22</v>
      </c>
      <c r="J61" s="35">
        <f>SUM(J58:J60)</f>
        <v>1</v>
      </c>
    </row>
    <row r="63" spans="1:13" ht="16.2" thickBot="1" x14ac:dyDescent="0.35">
      <c r="A63" s="89" t="s">
        <v>29</v>
      </c>
      <c r="B63" s="89"/>
      <c r="C63" s="36" t="s">
        <v>6</v>
      </c>
      <c r="D63">
        <v>9</v>
      </c>
      <c r="E63" t="s">
        <v>41</v>
      </c>
      <c r="F63" s="36" t="s">
        <v>6</v>
      </c>
      <c r="G63" s="83" t="s">
        <v>80</v>
      </c>
      <c r="H63" s="83"/>
      <c r="I63" s="83"/>
      <c r="J63" s="83"/>
    </row>
    <row r="64" spans="1:13" ht="16.2" thickTop="1" x14ac:dyDescent="0.3">
      <c r="D64">
        <v>1</v>
      </c>
      <c r="E64" t="s">
        <v>72</v>
      </c>
      <c r="F64" s="36" t="s">
        <v>6</v>
      </c>
      <c r="G64" s="83" t="s">
        <v>79</v>
      </c>
      <c r="H64" s="83"/>
      <c r="I64" s="83"/>
      <c r="J64" s="83"/>
    </row>
    <row r="66" spans="1:13" ht="16.2" thickBot="1" x14ac:dyDescent="0.35">
      <c r="A66" s="90" t="s">
        <v>24</v>
      </c>
      <c r="B66" s="90"/>
      <c r="C66" s="36" t="s">
        <v>6</v>
      </c>
      <c r="D66">
        <v>18</v>
      </c>
      <c r="E66" t="s">
        <v>41</v>
      </c>
      <c r="F66" s="36" t="s">
        <v>6</v>
      </c>
      <c r="G66" s="83" t="s">
        <v>80</v>
      </c>
      <c r="H66" s="83"/>
      <c r="I66" s="83"/>
      <c r="J66" s="83"/>
    </row>
    <row r="67" spans="1:13" ht="15" thickTop="1" x14ac:dyDescent="0.3"/>
    <row r="68" spans="1:13" x14ac:dyDescent="0.3">
      <c r="I68" s="43" t="s">
        <v>75</v>
      </c>
      <c r="J68" s="43" t="s">
        <v>76</v>
      </c>
    </row>
    <row r="69" spans="1:13" ht="15.6" x14ac:dyDescent="0.3">
      <c r="D69">
        <v>1</v>
      </c>
      <c r="E69" t="s">
        <v>42</v>
      </c>
      <c r="F69" s="37" t="s">
        <v>6</v>
      </c>
      <c r="G69" s="70" t="s">
        <v>64</v>
      </c>
      <c r="H69" s="70"/>
      <c r="I69" s="34">
        <v>9</v>
      </c>
      <c r="J69" s="34">
        <v>0</v>
      </c>
      <c r="M69" t="s">
        <v>84</v>
      </c>
    </row>
    <row r="70" spans="1:13" x14ac:dyDescent="0.3">
      <c r="G70" s="70" t="s">
        <v>65</v>
      </c>
      <c r="H70" s="70"/>
      <c r="I70" s="34">
        <v>18</v>
      </c>
      <c r="J70" s="34">
        <v>0</v>
      </c>
      <c r="M70">
        <f xml:space="preserve"> (9+18)*0.5+0.5</f>
        <v>14</v>
      </c>
    </row>
    <row r="71" spans="1:13" x14ac:dyDescent="0.3">
      <c r="G71" s="70" t="s">
        <v>63</v>
      </c>
      <c r="H71" s="70"/>
      <c r="I71" s="34">
        <v>1</v>
      </c>
      <c r="J71" s="34">
        <v>0</v>
      </c>
    </row>
    <row r="72" spans="1:13" x14ac:dyDescent="0.3">
      <c r="G72" s="70" t="s">
        <v>48</v>
      </c>
      <c r="H72" s="70"/>
      <c r="I72" s="34">
        <v>0</v>
      </c>
      <c r="J72" s="34">
        <v>1</v>
      </c>
    </row>
    <row r="73" spans="1:13" x14ac:dyDescent="0.3">
      <c r="G73" s="70" t="s">
        <v>44</v>
      </c>
      <c r="H73" s="70"/>
      <c r="I73" s="35">
        <f>SUM(I69:I72)</f>
        <v>28</v>
      </c>
      <c r="J73" s="35">
        <f>SUM(J69:J72)</f>
        <v>1</v>
      </c>
    </row>
    <row r="75" spans="1:13" ht="16.2" thickBot="1" x14ac:dyDescent="0.35">
      <c r="A75" s="88" t="s">
        <v>26</v>
      </c>
      <c r="B75" s="88"/>
      <c r="C75" s="36" t="s">
        <v>6</v>
      </c>
      <c r="D75">
        <v>11</v>
      </c>
      <c r="E75" t="s">
        <v>41</v>
      </c>
      <c r="F75" s="36" t="s">
        <v>6</v>
      </c>
      <c r="G75" s="81" t="s">
        <v>73</v>
      </c>
      <c r="H75" s="81"/>
      <c r="I75" s="81"/>
      <c r="J75" s="81"/>
    </row>
    <row r="76" spans="1:13" ht="15" thickTop="1" x14ac:dyDescent="0.3"/>
    <row r="77" spans="1:13" ht="16.2" thickBot="1" x14ac:dyDescent="0.35">
      <c r="A77" s="86" t="s">
        <v>25</v>
      </c>
      <c r="B77" s="86"/>
      <c r="C77" s="36" t="s">
        <v>6</v>
      </c>
      <c r="D77">
        <v>12</v>
      </c>
      <c r="E77" t="s">
        <v>41</v>
      </c>
      <c r="F77" s="36" t="s">
        <v>6</v>
      </c>
      <c r="G77" s="81" t="s">
        <v>73</v>
      </c>
      <c r="H77" s="81"/>
      <c r="I77" s="81"/>
      <c r="J77" s="81"/>
    </row>
    <row r="78" spans="1:13" ht="15" thickTop="1" x14ac:dyDescent="0.3"/>
    <row r="79" spans="1:13" x14ac:dyDescent="0.3">
      <c r="I79" s="43" t="s">
        <v>75</v>
      </c>
      <c r="J79" s="43" t="s">
        <v>76</v>
      </c>
    </row>
    <row r="80" spans="1:13" ht="15.6" x14ac:dyDescent="0.3">
      <c r="D80">
        <v>1</v>
      </c>
      <c r="E80" t="s">
        <v>49</v>
      </c>
      <c r="F80" s="37" t="s">
        <v>6</v>
      </c>
      <c r="G80" s="70" t="s">
        <v>66</v>
      </c>
      <c r="H80" s="70"/>
      <c r="I80" s="34">
        <v>11</v>
      </c>
      <c r="J80" s="34">
        <v>0</v>
      </c>
      <c r="M80" t="s">
        <v>84</v>
      </c>
    </row>
    <row r="81" spans="7:13" x14ac:dyDescent="0.3">
      <c r="G81" s="70" t="s">
        <v>67</v>
      </c>
      <c r="H81" s="70"/>
      <c r="I81" s="34">
        <v>12</v>
      </c>
      <c r="J81" s="34">
        <v>0</v>
      </c>
      <c r="M81">
        <f>(11+12)*0.5</f>
        <v>11.5</v>
      </c>
    </row>
    <row r="82" spans="7:13" x14ac:dyDescent="0.3">
      <c r="G82" s="70" t="s">
        <v>68</v>
      </c>
      <c r="H82" s="70"/>
      <c r="I82" s="34">
        <v>0</v>
      </c>
      <c r="J82" s="34">
        <v>1</v>
      </c>
    </row>
    <row r="83" spans="7:13" x14ac:dyDescent="0.3">
      <c r="G83" s="70" t="s">
        <v>69</v>
      </c>
      <c r="H83" s="70"/>
      <c r="I83" s="34">
        <v>0</v>
      </c>
      <c r="J83" s="34">
        <v>1</v>
      </c>
    </row>
    <row r="84" spans="7:13" x14ac:dyDescent="0.3">
      <c r="G84" s="70" t="s">
        <v>70</v>
      </c>
      <c r="H84" s="70"/>
      <c r="I84" s="34">
        <v>0</v>
      </c>
      <c r="J84" s="34">
        <v>1</v>
      </c>
    </row>
    <row r="85" spans="7:13" x14ac:dyDescent="0.3">
      <c r="G85" s="67" t="s">
        <v>44</v>
      </c>
      <c r="H85" s="82"/>
      <c r="I85" s="35">
        <f>SUM(I80:I84)</f>
        <v>23</v>
      </c>
      <c r="J85" s="35">
        <f>SUM(J80:J84)</f>
        <v>3</v>
      </c>
    </row>
  </sheetData>
  <mergeCells count="66">
    <mergeCell ref="J48:L48"/>
    <mergeCell ref="J49:L49"/>
    <mergeCell ref="A9:B9"/>
    <mergeCell ref="A3:B3"/>
    <mergeCell ref="A5:B5"/>
    <mergeCell ref="A7:B7"/>
    <mergeCell ref="G5:J5"/>
    <mergeCell ref="G7:J7"/>
    <mergeCell ref="A18:B18"/>
    <mergeCell ref="A21:B21"/>
    <mergeCell ref="G25:H25"/>
    <mergeCell ref="G26:H26"/>
    <mergeCell ref="G28:H28"/>
    <mergeCell ref="G21:J21"/>
    <mergeCell ref="G12:H12"/>
    <mergeCell ref="G34:H34"/>
    <mergeCell ref="G36:H36"/>
    <mergeCell ref="G9:J9"/>
    <mergeCell ref="G18:J18"/>
    <mergeCell ref="G13:H13"/>
    <mergeCell ref="G14:H14"/>
    <mergeCell ref="G27:H27"/>
    <mergeCell ref="G29:H29"/>
    <mergeCell ref="G32:H32"/>
    <mergeCell ref="G16:H16"/>
    <mergeCell ref="G15:H15"/>
    <mergeCell ref="A42:B42"/>
    <mergeCell ref="G42:H42"/>
    <mergeCell ref="G47:H47"/>
    <mergeCell ref="G48:H48"/>
    <mergeCell ref="G49:H49"/>
    <mergeCell ref="G43:H43"/>
    <mergeCell ref="A53:B53"/>
    <mergeCell ref="A55:B55"/>
    <mergeCell ref="A75:B75"/>
    <mergeCell ref="G58:H58"/>
    <mergeCell ref="G59:H59"/>
    <mergeCell ref="G60:H60"/>
    <mergeCell ref="G61:H61"/>
    <mergeCell ref="A63:B63"/>
    <mergeCell ref="A66:B66"/>
    <mergeCell ref="A77:B77"/>
    <mergeCell ref="G83:H83"/>
    <mergeCell ref="G84:H84"/>
    <mergeCell ref="G80:H80"/>
    <mergeCell ref="G81:H81"/>
    <mergeCell ref="G82:H82"/>
    <mergeCell ref="G85:H85"/>
    <mergeCell ref="G69:H69"/>
    <mergeCell ref="G70:H70"/>
    <mergeCell ref="G71:H71"/>
    <mergeCell ref="G73:H73"/>
    <mergeCell ref="G72:H72"/>
    <mergeCell ref="G22:J22"/>
    <mergeCell ref="G35:H35"/>
    <mergeCell ref="G75:J75"/>
    <mergeCell ref="G77:J77"/>
    <mergeCell ref="G63:J63"/>
    <mergeCell ref="G64:J64"/>
    <mergeCell ref="G66:J66"/>
    <mergeCell ref="I51:J51"/>
    <mergeCell ref="G53:J53"/>
    <mergeCell ref="G55:J55"/>
    <mergeCell ref="G44:H44"/>
    <mergeCell ref="G33:H33"/>
    <mergeCell ref="J47:L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Magalhaes</dc:creator>
  <cp:lastModifiedBy>Tiago Magalhaes</cp:lastModifiedBy>
  <dcterms:created xsi:type="dcterms:W3CDTF">2021-03-17T12:11:58Z</dcterms:created>
  <dcterms:modified xsi:type="dcterms:W3CDTF">2021-03-26T18:58:55Z</dcterms:modified>
</cp:coreProperties>
</file>