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gnalfish/signal/Writing-Workspace/blog/blogApp/static/data/excel/"/>
    </mc:Choice>
  </mc:AlternateContent>
  <xr:revisionPtr revIDLastSave="0" documentId="13_ncr:1_{B5937E22-5468-6149-9A23-38091C7906CF}" xr6:coauthVersionLast="47" xr6:coauthVersionMax="47" xr10:uidLastSave="{00000000-0000-0000-0000-000000000000}"/>
  <bookViews>
    <workbookView xWindow="0" yWindow="0" windowWidth="35840" windowHeight="22400" activeTab="3" xr2:uid="{048DAED4-00E0-6C44-8F5A-42CDABCDCD2A}"/>
  </bookViews>
  <sheets>
    <sheet name="Payroll" sheetId="1" r:id="rId1"/>
    <sheet name="Gradebook" sheetId="2" r:id="rId2"/>
    <sheet name="Decision Factors" sheetId="4" r:id="rId3"/>
    <sheet name="Sales Databases" sheetId="5" r:id="rId4"/>
    <sheet name="Car Inventory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6" i="5" l="1"/>
  <c r="F175" i="5"/>
  <c r="F174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H2" i="5"/>
  <c r="G2" i="5"/>
  <c r="K9" i="4"/>
  <c r="I9" i="4"/>
  <c r="G9" i="4"/>
  <c r="E9" i="4"/>
  <c r="C9" i="4"/>
  <c r="L9" i="4" s="1"/>
  <c r="K8" i="4"/>
  <c r="I8" i="4"/>
  <c r="G8" i="4"/>
  <c r="E8" i="4"/>
  <c r="C8" i="4"/>
  <c r="L8" i="4" s="1"/>
  <c r="K7" i="4"/>
  <c r="I7" i="4"/>
  <c r="G7" i="4"/>
  <c r="L7" i="4" s="1"/>
  <c r="E7" i="4"/>
  <c r="C7" i="4"/>
  <c r="K6" i="4"/>
  <c r="I6" i="4"/>
  <c r="G6" i="4"/>
  <c r="E6" i="4"/>
  <c r="C6" i="4"/>
  <c r="L6" i="4" s="1"/>
  <c r="K5" i="4"/>
  <c r="I5" i="4"/>
  <c r="G5" i="4"/>
  <c r="E5" i="4"/>
  <c r="C5" i="4"/>
  <c r="L5" i="4" s="1"/>
  <c r="K27" i="2"/>
  <c r="J27" i="2"/>
  <c r="I27" i="2"/>
  <c r="K26" i="2"/>
  <c r="J26" i="2"/>
  <c r="I26" i="2"/>
  <c r="K25" i="2"/>
  <c r="J25" i="2"/>
  <c r="I25" i="2"/>
  <c r="D25" i="2"/>
  <c r="E25" i="2"/>
  <c r="F25" i="2"/>
  <c r="D26" i="2"/>
  <c r="E26" i="2"/>
  <c r="F26" i="2"/>
  <c r="D27" i="2"/>
  <c r="E27" i="2"/>
  <c r="F27" i="2"/>
  <c r="C27" i="2"/>
  <c r="C26" i="2"/>
  <c r="C25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4" i="2"/>
  <c r="H27" i="2" s="1"/>
  <c r="E28" i="1"/>
  <c r="F28" i="1"/>
  <c r="G28" i="1"/>
  <c r="H28" i="1"/>
  <c r="D28" i="1"/>
  <c r="E25" i="1"/>
  <c r="F25" i="1"/>
  <c r="G25" i="1"/>
  <c r="H25" i="1"/>
  <c r="E26" i="1"/>
  <c r="F26" i="1"/>
  <c r="G26" i="1"/>
  <c r="H26" i="1"/>
  <c r="E27" i="1"/>
  <c r="F27" i="1"/>
  <c r="G27" i="1"/>
  <c r="H27" i="1"/>
  <c r="D27" i="1"/>
  <c r="D26" i="1"/>
  <c r="D25" i="1"/>
  <c r="X7" i="1"/>
  <c r="Y14" i="1"/>
  <c r="Z14" i="1"/>
  <c r="AA14" i="1"/>
  <c r="Y3" i="1"/>
  <c r="Z3" i="1" s="1"/>
  <c r="AA3" i="1" s="1"/>
  <c r="AB3" i="1" s="1"/>
  <c r="W7" i="1"/>
  <c r="AB7" i="1" s="1"/>
  <c r="S8" i="1"/>
  <c r="T8" i="1"/>
  <c r="U8" i="1"/>
  <c r="T14" i="1"/>
  <c r="U14" i="1"/>
  <c r="V14" i="1"/>
  <c r="W14" i="1"/>
  <c r="S15" i="1"/>
  <c r="X15" i="1" s="1"/>
  <c r="T15" i="1"/>
  <c r="V20" i="1"/>
  <c r="AA20" i="1" s="1"/>
  <c r="W20" i="1"/>
  <c r="AB20" i="1" s="1"/>
  <c r="S21" i="1"/>
  <c r="X21" i="1" s="1"/>
  <c r="T21" i="1"/>
  <c r="Y21" i="1" s="1"/>
  <c r="U21" i="1"/>
  <c r="Z21" i="1" s="1"/>
  <c r="V21" i="1"/>
  <c r="AA21" i="1" s="1"/>
  <c r="W21" i="1"/>
  <c r="AB21" i="1" s="1"/>
  <c r="W23" i="1"/>
  <c r="AB23" i="1" s="1"/>
  <c r="T3" i="1"/>
  <c r="U3" i="1" s="1"/>
  <c r="V3" i="1" s="1"/>
  <c r="W3" i="1" s="1"/>
  <c r="O5" i="1"/>
  <c r="O27" i="1" s="1"/>
  <c r="P5" i="1"/>
  <c r="P27" i="1" s="1"/>
  <c r="Q5" i="1"/>
  <c r="R5" i="1"/>
  <c r="O6" i="1"/>
  <c r="O28" i="1" s="1"/>
  <c r="P6" i="1"/>
  <c r="P28" i="1" s="1"/>
  <c r="Q6" i="1"/>
  <c r="AA6" i="1" s="1"/>
  <c r="R6" i="1"/>
  <c r="R25" i="1" s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AA10" i="1" s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AB16" i="1" s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AA22" i="1" s="1"/>
  <c r="R22" i="1"/>
  <c r="O23" i="1"/>
  <c r="P23" i="1"/>
  <c r="Q23" i="1"/>
  <c r="R23" i="1"/>
  <c r="O4" i="1"/>
  <c r="P4" i="1"/>
  <c r="Q4" i="1"/>
  <c r="R4" i="1"/>
  <c r="O3" i="1"/>
  <c r="P3" i="1" s="1"/>
  <c r="Q3" i="1" s="1"/>
  <c r="R3" i="1" s="1"/>
  <c r="I5" i="1"/>
  <c r="S5" i="1" s="1"/>
  <c r="X5" i="1" s="1"/>
  <c r="J5" i="1"/>
  <c r="T5" i="1" s="1"/>
  <c r="Y5" i="1" s="1"/>
  <c r="K5" i="1"/>
  <c r="U5" i="1" s="1"/>
  <c r="Z5" i="1" s="1"/>
  <c r="L5" i="1"/>
  <c r="V5" i="1" s="1"/>
  <c r="AA5" i="1" s="1"/>
  <c r="M5" i="1"/>
  <c r="W5" i="1" s="1"/>
  <c r="AB5" i="1" s="1"/>
  <c r="I6" i="1"/>
  <c r="S6" i="1" s="1"/>
  <c r="X6" i="1" s="1"/>
  <c r="J6" i="1"/>
  <c r="T6" i="1" s="1"/>
  <c r="K6" i="1"/>
  <c r="U6" i="1" s="1"/>
  <c r="Z6" i="1" s="1"/>
  <c r="L6" i="1"/>
  <c r="V6" i="1" s="1"/>
  <c r="M6" i="1"/>
  <c r="W6" i="1" s="1"/>
  <c r="I7" i="1"/>
  <c r="S7" i="1" s="1"/>
  <c r="J7" i="1"/>
  <c r="T7" i="1" s="1"/>
  <c r="K7" i="1"/>
  <c r="U7" i="1" s="1"/>
  <c r="Z7" i="1" s="1"/>
  <c r="L7" i="1"/>
  <c r="V7" i="1" s="1"/>
  <c r="AA7" i="1" s="1"/>
  <c r="M7" i="1"/>
  <c r="I8" i="1"/>
  <c r="J8" i="1"/>
  <c r="K8" i="1"/>
  <c r="L8" i="1"/>
  <c r="V8" i="1" s="1"/>
  <c r="M8" i="1"/>
  <c r="W8" i="1" s="1"/>
  <c r="AB8" i="1" s="1"/>
  <c r="I9" i="1"/>
  <c r="S9" i="1" s="1"/>
  <c r="J9" i="1"/>
  <c r="T9" i="1" s="1"/>
  <c r="Y9" i="1" s="1"/>
  <c r="K9" i="1"/>
  <c r="U9" i="1" s="1"/>
  <c r="Z9" i="1" s="1"/>
  <c r="L9" i="1"/>
  <c r="V9" i="1" s="1"/>
  <c r="AA9" i="1" s="1"/>
  <c r="M9" i="1"/>
  <c r="W9" i="1" s="1"/>
  <c r="I10" i="1"/>
  <c r="S10" i="1" s="1"/>
  <c r="J10" i="1"/>
  <c r="T10" i="1" s="1"/>
  <c r="K10" i="1"/>
  <c r="U10" i="1" s="1"/>
  <c r="L10" i="1"/>
  <c r="V10" i="1" s="1"/>
  <c r="M10" i="1"/>
  <c r="W10" i="1" s="1"/>
  <c r="I11" i="1"/>
  <c r="S11" i="1" s="1"/>
  <c r="X11" i="1" s="1"/>
  <c r="J11" i="1"/>
  <c r="T11" i="1" s="1"/>
  <c r="Y11" i="1" s="1"/>
  <c r="K11" i="1"/>
  <c r="U11" i="1" s="1"/>
  <c r="Z11" i="1" s="1"/>
  <c r="L11" i="1"/>
  <c r="V11" i="1" s="1"/>
  <c r="AA11" i="1" s="1"/>
  <c r="M11" i="1"/>
  <c r="W11" i="1" s="1"/>
  <c r="AB11" i="1" s="1"/>
  <c r="I12" i="1"/>
  <c r="S12" i="1" s="1"/>
  <c r="X12" i="1" s="1"/>
  <c r="J12" i="1"/>
  <c r="T12" i="1" s="1"/>
  <c r="Y12" i="1" s="1"/>
  <c r="K12" i="1"/>
  <c r="U12" i="1" s="1"/>
  <c r="L12" i="1"/>
  <c r="V12" i="1" s="1"/>
  <c r="M12" i="1"/>
  <c r="W12" i="1" s="1"/>
  <c r="AB12" i="1" s="1"/>
  <c r="I13" i="1"/>
  <c r="S13" i="1" s="1"/>
  <c r="J13" i="1"/>
  <c r="T13" i="1" s="1"/>
  <c r="K13" i="1"/>
  <c r="U13" i="1" s="1"/>
  <c r="L13" i="1"/>
  <c r="V13" i="1" s="1"/>
  <c r="M13" i="1"/>
  <c r="W13" i="1" s="1"/>
  <c r="I14" i="1"/>
  <c r="S14" i="1" s="1"/>
  <c r="J14" i="1"/>
  <c r="K14" i="1"/>
  <c r="L14" i="1"/>
  <c r="M14" i="1"/>
  <c r="I15" i="1"/>
  <c r="J15" i="1"/>
  <c r="K15" i="1"/>
  <c r="U15" i="1" s="1"/>
  <c r="Z15" i="1" s="1"/>
  <c r="L15" i="1"/>
  <c r="V15" i="1" s="1"/>
  <c r="AA15" i="1" s="1"/>
  <c r="M15" i="1"/>
  <c r="W15" i="1" s="1"/>
  <c r="AB15" i="1" s="1"/>
  <c r="I16" i="1"/>
  <c r="S16" i="1" s="1"/>
  <c r="X16" i="1" s="1"/>
  <c r="J16" i="1"/>
  <c r="T16" i="1" s="1"/>
  <c r="K16" i="1"/>
  <c r="U16" i="1" s="1"/>
  <c r="L16" i="1"/>
  <c r="V16" i="1" s="1"/>
  <c r="M16" i="1"/>
  <c r="W16" i="1" s="1"/>
  <c r="I17" i="1"/>
  <c r="S17" i="1" s="1"/>
  <c r="J17" i="1"/>
  <c r="T17" i="1" s="1"/>
  <c r="K17" i="1"/>
  <c r="U17" i="1" s="1"/>
  <c r="Z17" i="1" s="1"/>
  <c r="L17" i="1"/>
  <c r="V17" i="1" s="1"/>
  <c r="AA17" i="1" s="1"/>
  <c r="M17" i="1"/>
  <c r="W17" i="1" s="1"/>
  <c r="AB17" i="1" s="1"/>
  <c r="I18" i="1"/>
  <c r="S18" i="1" s="1"/>
  <c r="X18" i="1" s="1"/>
  <c r="J18" i="1"/>
  <c r="T18" i="1" s="1"/>
  <c r="Y18" i="1" s="1"/>
  <c r="K18" i="1"/>
  <c r="U18" i="1" s="1"/>
  <c r="Z18" i="1" s="1"/>
  <c r="L18" i="1"/>
  <c r="V18" i="1" s="1"/>
  <c r="AA18" i="1" s="1"/>
  <c r="M18" i="1"/>
  <c r="W18" i="1" s="1"/>
  <c r="I19" i="1"/>
  <c r="S19" i="1" s="1"/>
  <c r="X19" i="1" s="1"/>
  <c r="J19" i="1"/>
  <c r="T19" i="1" s="1"/>
  <c r="Y19" i="1" s="1"/>
  <c r="K19" i="1"/>
  <c r="U19" i="1" s="1"/>
  <c r="Z19" i="1" s="1"/>
  <c r="L19" i="1"/>
  <c r="V19" i="1" s="1"/>
  <c r="AA19" i="1" s="1"/>
  <c r="M19" i="1"/>
  <c r="W19" i="1" s="1"/>
  <c r="AB19" i="1" s="1"/>
  <c r="I20" i="1"/>
  <c r="S20" i="1" s="1"/>
  <c r="X20" i="1" s="1"/>
  <c r="J20" i="1"/>
  <c r="T20" i="1" s="1"/>
  <c r="Y20" i="1" s="1"/>
  <c r="K20" i="1"/>
  <c r="U20" i="1" s="1"/>
  <c r="Z20" i="1" s="1"/>
  <c r="L20" i="1"/>
  <c r="M20" i="1"/>
  <c r="I21" i="1"/>
  <c r="J21" i="1"/>
  <c r="K21" i="1"/>
  <c r="L21" i="1"/>
  <c r="M21" i="1"/>
  <c r="I22" i="1"/>
  <c r="S22" i="1" s="1"/>
  <c r="X22" i="1" s="1"/>
  <c r="J22" i="1"/>
  <c r="T22" i="1" s="1"/>
  <c r="Y22" i="1" s="1"/>
  <c r="K22" i="1"/>
  <c r="U22" i="1" s="1"/>
  <c r="Z22" i="1" s="1"/>
  <c r="L22" i="1"/>
  <c r="V22" i="1" s="1"/>
  <c r="M22" i="1"/>
  <c r="W22" i="1" s="1"/>
  <c r="I23" i="1"/>
  <c r="S23" i="1" s="1"/>
  <c r="J23" i="1"/>
  <c r="T23" i="1" s="1"/>
  <c r="K23" i="1"/>
  <c r="U23" i="1" s="1"/>
  <c r="Z23" i="1" s="1"/>
  <c r="L23" i="1"/>
  <c r="V23" i="1" s="1"/>
  <c r="AA23" i="1" s="1"/>
  <c r="M23" i="1"/>
  <c r="J4" i="1"/>
  <c r="T4" i="1" s="1"/>
  <c r="K4" i="1"/>
  <c r="U4" i="1" s="1"/>
  <c r="U28" i="1" s="1"/>
  <c r="L4" i="1"/>
  <c r="V4" i="1" s="1"/>
  <c r="V28" i="1" s="1"/>
  <c r="M4" i="1"/>
  <c r="W4" i="1" s="1"/>
  <c r="J3" i="1"/>
  <c r="K3" i="1" s="1"/>
  <c r="L3" i="1" s="1"/>
  <c r="M3" i="1" s="1"/>
  <c r="E3" i="1"/>
  <c r="F3" i="1" s="1"/>
  <c r="G3" i="1" s="1"/>
  <c r="H3" i="1" s="1"/>
  <c r="I4" i="1"/>
  <c r="S4" i="1" s="1"/>
  <c r="C27" i="1"/>
  <c r="C26" i="1"/>
  <c r="C25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N28" i="1" s="1"/>
  <c r="H25" i="2" l="1"/>
  <c r="M4" i="2"/>
  <c r="H26" i="2"/>
  <c r="T28" i="1"/>
  <c r="AD11" i="1"/>
  <c r="S28" i="1"/>
  <c r="W27" i="1"/>
  <c r="W28" i="1"/>
  <c r="Q27" i="1"/>
  <c r="R28" i="1"/>
  <c r="R27" i="1"/>
  <c r="X14" i="1"/>
  <c r="Y15" i="1"/>
  <c r="AD15" i="1" s="1"/>
  <c r="Y17" i="1"/>
  <c r="AB13" i="1"/>
  <c r="Z10" i="1"/>
  <c r="AD10" i="1" s="1"/>
  <c r="X23" i="1"/>
  <c r="AD23" i="1" s="1"/>
  <c r="Z13" i="1"/>
  <c r="Y10" i="1"/>
  <c r="AB18" i="1"/>
  <c r="Q28" i="1"/>
  <c r="R26" i="1"/>
  <c r="AB10" i="1"/>
  <c r="X17" i="1"/>
  <c r="Y23" i="1"/>
  <c r="Y7" i="1"/>
  <c r="AD7" i="1" s="1"/>
  <c r="AB22" i="1"/>
  <c r="AD22" i="1" s="1"/>
  <c r="Y13" i="1"/>
  <c r="X10" i="1"/>
  <c r="AB6" i="1"/>
  <c r="AD6" i="1" s="1"/>
  <c r="AB14" i="1"/>
  <c r="AA13" i="1"/>
  <c r="X13" i="1"/>
  <c r="AD13" i="1" s="1"/>
  <c r="AB9" i="1"/>
  <c r="AD21" i="1"/>
  <c r="AD5" i="1"/>
  <c r="AD20" i="1"/>
  <c r="Q26" i="1"/>
  <c r="Q25" i="1"/>
  <c r="AD18" i="1"/>
  <c r="V26" i="1"/>
  <c r="Y16" i="1"/>
  <c r="P25" i="1"/>
  <c r="P26" i="1"/>
  <c r="X9" i="1"/>
  <c r="AD19" i="1"/>
  <c r="N27" i="1"/>
  <c r="N26" i="1"/>
  <c r="N25" i="1"/>
  <c r="U26" i="1"/>
  <c r="Y4" i="1"/>
  <c r="AA8" i="1"/>
  <c r="O25" i="1"/>
  <c r="O26" i="1"/>
  <c r="W26" i="1"/>
  <c r="AB4" i="1"/>
  <c r="W25" i="1"/>
  <c r="AA16" i="1"/>
  <c r="V27" i="1"/>
  <c r="Z16" i="1"/>
  <c r="U27" i="1"/>
  <c r="Z8" i="1"/>
  <c r="AA12" i="1"/>
  <c r="T27" i="1"/>
  <c r="Y6" i="1"/>
  <c r="Y8" i="1"/>
  <c r="X4" i="1"/>
  <c r="Z12" i="1"/>
  <c r="AD12" i="1" s="1"/>
  <c r="X8" i="1"/>
  <c r="U25" i="1"/>
  <c r="S27" i="1"/>
  <c r="T25" i="1"/>
  <c r="S25" i="1"/>
  <c r="T26" i="1"/>
  <c r="S26" i="1"/>
  <c r="V25" i="1"/>
  <c r="AA4" i="1"/>
  <c r="Z4" i="1"/>
  <c r="AD9" i="1" l="1"/>
  <c r="AD16" i="1"/>
  <c r="AD14" i="1"/>
  <c r="X28" i="1"/>
  <c r="AB28" i="1"/>
  <c r="AD8" i="1"/>
  <c r="AD17" i="1"/>
  <c r="Y28" i="1"/>
  <c r="Z28" i="1"/>
  <c r="AA28" i="1"/>
  <c r="AB25" i="1"/>
  <c r="AB27" i="1"/>
  <c r="AB26" i="1"/>
  <c r="X27" i="1"/>
  <c r="X25" i="1"/>
  <c r="X26" i="1"/>
  <c r="AD4" i="1"/>
  <c r="Y26" i="1"/>
  <c r="Y27" i="1"/>
  <c r="Y25" i="1"/>
  <c r="Z27" i="1"/>
  <c r="Z26" i="1"/>
  <c r="Z25" i="1"/>
  <c r="AA27" i="1"/>
  <c r="AA26" i="1"/>
  <c r="AA25" i="1"/>
  <c r="AD28" i="1" l="1"/>
  <c r="AD25" i="1"/>
  <c r="AD27" i="1"/>
  <c r="AD26" i="1"/>
</calcChain>
</file>

<file path=xl/sharedStrings.xml><?xml version="1.0" encoding="utf-8"?>
<sst xmlns="http://schemas.openxmlformats.org/spreadsheetml/2006/main" count="994" uniqueCount="159">
  <si>
    <t>First Name</t>
  </si>
  <si>
    <t>Last Name</t>
  </si>
  <si>
    <t>Hourly Wage</t>
  </si>
  <si>
    <t>Hourly Worked</t>
  </si>
  <si>
    <t>Shandie</t>
  </si>
  <si>
    <t>Salchunas</t>
  </si>
  <si>
    <t>Donnie</t>
  </si>
  <si>
    <t>Septima</t>
  </si>
  <si>
    <t>Marsiella</t>
  </si>
  <si>
    <t>Eliathas</t>
  </si>
  <si>
    <t>Paule</t>
  </si>
  <si>
    <t>Fitzsimmons</t>
  </si>
  <si>
    <t>Deirdre</t>
  </si>
  <si>
    <t>Gaspard</t>
  </si>
  <si>
    <t>Jacquetta</t>
  </si>
  <si>
    <t>Rudolph</t>
  </si>
  <si>
    <t>Binny</t>
  </si>
  <si>
    <t>Madelene</t>
  </si>
  <si>
    <t>Jaime</t>
  </si>
  <si>
    <t>Irmine</t>
  </si>
  <si>
    <t>Janeczka</t>
  </si>
  <si>
    <t>Orpah</t>
  </si>
  <si>
    <t>Ermengarde</t>
  </si>
  <si>
    <t>Newell</t>
  </si>
  <si>
    <t>Susan</t>
  </si>
  <si>
    <t>Gordon</t>
  </si>
  <si>
    <t>Tina</t>
  </si>
  <si>
    <t>Eben</t>
  </si>
  <si>
    <t>Selia</t>
  </si>
  <si>
    <t>Jacinda</t>
  </si>
  <si>
    <t>Mahalia</t>
  </si>
  <si>
    <t>Toni</t>
  </si>
  <si>
    <t>Jennica</t>
  </si>
  <si>
    <t>Berard</t>
  </si>
  <si>
    <t>Celene</t>
  </si>
  <si>
    <t>Gino</t>
  </si>
  <si>
    <t>Kirstin</t>
  </si>
  <si>
    <t>Joeann</t>
  </si>
  <si>
    <t>Bill</t>
  </si>
  <si>
    <t>Forrer</t>
  </si>
  <si>
    <t>Lorenza</t>
  </si>
  <si>
    <t>Letsou</t>
  </si>
  <si>
    <t>Sheelagh</t>
  </si>
  <si>
    <t>Screens</t>
  </si>
  <si>
    <t>Payroll</t>
  </si>
  <si>
    <t>Pay</t>
  </si>
  <si>
    <t>Max</t>
  </si>
  <si>
    <t>Min</t>
  </si>
  <si>
    <t>Average</t>
  </si>
  <si>
    <t>Total</t>
  </si>
  <si>
    <t>Overtime Hours</t>
  </si>
  <si>
    <t>Overtime Bonus</t>
  </si>
  <si>
    <t>Jan</t>
  </si>
  <si>
    <t>Total (Jan)</t>
  </si>
  <si>
    <t>Gradebook</t>
  </si>
  <si>
    <t>Safety Test</t>
  </si>
  <si>
    <t>Company Philosophy Test</t>
  </si>
  <si>
    <t>Financial Skill Test</t>
  </si>
  <si>
    <t>Drug Test</t>
  </si>
  <si>
    <t>Points Possible</t>
  </si>
  <si>
    <t>McNully</t>
  </si>
  <si>
    <t>Agathe</t>
  </si>
  <si>
    <t>Jaylene</t>
  </si>
  <si>
    <t>Ethel</t>
  </si>
  <si>
    <t>Shaver</t>
  </si>
  <si>
    <t>Nita</t>
  </si>
  <si>
    <t>Mozelle</t>
  </si>
  <si>
    <t>Annabela</t>
  </si>
  <si>
    <t>Alisia</t>
  </si>
  <si>
    <t>Danny</t>
  </si>
  <si>
    <t>Christal</t>
  </si>
  <si>
    <t>Cyndie</t>
  </si>
  <si>
    <t>Kevon</t>
  </si>
  <si>
    <t>Pierette</t>
  </si>
  <si>
    <t>Thilda</t>
  </si>
  <si>
    <t>Catharine</t>
  </si>
  <si>
    <t>Cottle</t>
  </si>
  <si>
    <t>Mignon</t>
  </si>
  <si>
    <t>Weaks</t>
  </si>
  <si>
    <t>Elise</t>
  </si>
  <si>
    <t>Eiser</t>
  </si>
  <si>
    <t>Viki</t>
  </si>
  <si>
    <t>Kenwood</t>
  </si>
  <si>
    <t>Flo</t>
  </si>
  <si>
    <t>Pauly</t>
  </si>
  <si>
    <t>Dawn</t>
  </si>
  <si>
    <t>Arquit</t>
  </si>
  <si>
    <t>Riannon</t>
  </si>
  <si>
    <t>Magdalen</t>
  </si>
  <si>
    <t>Helena</t>
  </si>
  <si>
    <t>Norvol</t>
  </si>
  <si>
    <t>Ursulina</t>
  </si>
  <si>
    <t>Sophronia</t>
  </si>
  <si>
    <t>Corrine</t>
  </si>
  <si>
    <t>Penelopa</t>
  </si>
  <si>
    <t>Rubie</t>
  </si>
  <si>
    <t>Stevana</t>
  </si>
  <si>
    <t>Ezar</t>
  </si>
  <si>
    <t>Cassondra</t>
  </si>
  <si>
    <t>Fire Employee?</t>
  </si>
  <si>
    <t>Career Decisions</t>
  </si>
  <si>
    <t>Mr. Moonya</t>
  </si>
  <si>
    <t>Job</t>
  </si>
  <si>
    <t>Job Market</t>
  </si>
  <si>
    <t>Enjoyment</t>
  </si>
  <si>
    <t>My Talent</t>
  </si>
  <si>
    <t>Schooling</t>
  </si>
  <si>
    <t>McDonald</t>
  </si>
  <si>
    <t>Doctor</t>
  </si>
  <si>
    <t>NFL</t>
  </si>
  <si>
    <t>Engineer</t>
  </si>
  <si>
    <t>Truck Driver</t>
  </si>
  <si>
    <t>Month</t>
  </si>
  <si>
    <t>Transaction Number</t>
  </si>
  <si>
    <t>Product Code</t>
  </si>
  <si>
    <t>Product Description</t>
  </si>
  <si>
    <t>Store Cost</t>
  </si>
  <si>
    <t>Sale Price</t>
  </si>
  <si>
    <t>Profit</t>
  </si>
  <si>
    <t>Sale Location</t>
  </si>
  <si>
    <t>Pool Cover</t>
  </si>
  <si>
    <t>NM</t>
  </si>
  <si>
    <t>Net</t>
  </si>
  <si>
    <t>CA</t>
  </si>
  <si>
    <t>8 ft Hose</t>
  </si>
  <si>
    <t>AZ</t>
  </si>
  <si>
    <t>Water Pump</t>
  </si>
  <si>
    <t>Chlorine Test Kit</t>
  </si>
  <si>
    <t>CO</t>
  </si>
  <si>
    <t>Skimmer</t>
  </si>
  <si>
    <t>1 Gal Muratic Acid</t>
  </si>
  <si>
    <t>Feb</t>
  </si>
  <si>
    <t>AutoVac</t>
  </si>
  <si>
    <t>NV</t>
  </si>
  <si>
    <t>UT</t>
  </si>
  <si>
    <t>Algea Killer 8 oz</t>
  </si>
  <si>
    <t>Mar</t>
  </si>
  <si>
    <t>5 Gal Chlorine</t>
  </si>
  <si>
    <t>April</t>
  </si>
  <si>
    <t>May</t>
  </si>
  <si>
    <t>June</t>
  </si>
  <si>
    <t>July</t>
  </si>
  <si>
    <t>Aug</t>
  </si>
  <si>
    <t>Sept</t>
  </si>
  <si>
    <t>Oct</t>
  </si>
  <si>
    <t>Nov</t>
  </si>
  <si>
    <t>Dec</t>
  </si>
  <si>
    <t>Commision 10% for items less than 50$. 20% for items more than 50$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</si>
  <si>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</si>
  <si>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</si>
  <si>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</si>
  <si>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</si>
  <si>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</si>
  <si>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</si>
  <si>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</si>
  <si>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</si>
  <si>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sum of all items</t>
  </si>
  <si>
    <t>sum of items if value &gt; 50</t>
  </si>
  <si>
    <t>sum of item if value &lt;=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</si>
</sst>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¥&quot;* #,##0.00_);_(&quot;¥&quot;* \(#,##0.00\);_(&quot;¥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</numFmts>
  <fonts count="19">
    <font>
      <sz val="20"/>
      <color theme="1"/>
      <name val="TimesNewRomanPSMT"/>
      <family val="2"/>
    </font>
    <font>
      <sz val="20"/>
      <color theme="1"/>
      <name val="TimesNewRomanPSM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TimesNewRomanPSMT"/>
      <family val="2"/>
    </font>
    <font>
      <b/>
      <sz val="13"/>
      <color theme="3"/>
      <name val="TimesNewRomanPSMT"/>
      <family val="2"/>
    </font>
    <font>
      <b/>
      <sz val="11"/>
      <color theme="3"/>
      <name val="TimesNewRomanPSMT"/>
      <family val="2"/>
    </font>
    <font>
      <sz val="20"/>
      <color rgb="FF006100"/>
      <name val="TimesNewRomanPSMT"/>
      <family val="2"/>
    </font>
    <font>
      <sz val="20"/>
      <color rgb="FF9C0006"/>
      <name val="TimesNewRomanPSMT"/>
      <family val="2"/>
    </font>
    <font>
      <sz val="20"/>
      <color rgb="FF9C5700"/>
      <name val="TimesNewRomanPSMT"/>
      <family val="2"/>
    </font>
    <font>
      <sz val="20"/>
      <color rgb="FF3F3F76"/>
      <name val="TimesNewRomanPSMT"/>
      <family val="2"/>
    </font>
    <font>
      <b/>
      <sz val="20"/>
      <color rgb="FF3F3F3F"/>
      <name val="TimesNewRomanPSMT"/>
      <family val="2"/>
    </font>
    <font>
      <b/>
      <sz val="20"/>
      <color rgb="FFFA7D00"/>
      <name val="TimesNewRomanPSMT"/>
      <family val="2"/>
    </font>
    <font>
      <sz val="20"/>
      <color rgb="FFFA7D00"/>
      <name val="TimesNewRomanPSMT"/>
      <family val="2"/>
    </font>
    <font>
      <b/>
      <sz val="20"/>
      <color theme="0"/>
      <name val="TimesNewRomanPSMT"/>
      <family val="2"/>
    </font>
    <font>
      <sz val="20"/>
      <color rgb="FFFF0000"/>
      <name val="TimesNewRomanPSMT"/>
      <family val="2"/>
    </font>
    <font>
      <i/>
      <sz val="20"/>
      <color rgb="FF7F7F7F"/>
      <name val="TimesNewRomanPSMT"/>
      <family val="2"/>
    </font>
    <font>
      <b/>
      <sz val="20"/>
      <color theme="1"/>
      <name val="TimesNewRomanPSMT"/>
      <family val="2"/>
    </font>
    <font>
      <sz val="20"/>
      <color theme="0"/>
      <name val="TimesNewRomanPSMT"/>
      <family val="2"/>
    </font>
    <font>
      <sz val="10"/>
      <name val="TimesNewRomanPSMT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6">
    <xf numFmtId="0" fontId="0" fillId="0" borderId="0" xfId="0"/>
    <xf numFmtId="16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4" fontId="0" fillId="0" borderId="0" xfId="0" applyNumberFormat="1"/>
    <xf numFmtId="16" fontId="0" fillId="33" borderId="0" xfId="0" applyNumberFormat="1" applyFill="1"/>
    <xf numFmtId="0" fontId="0" fillId="33" borderId="0" xfId="1" applyNumberFormat="1" applyFont="1" applyFill="1"/>
    <xf numFmtId="0" fontId="0" fillId="33" borderId="0" xfId="0" applyFill="1"/>
    <xf numFmtId="16" fontId="0" fillId="34" borderId="0" xfId="0" applyNumberFormat="1" applyFill="1"/>
    <xf numFmtId="0" fontId="0" fillId="34" borderId="0" xfId="1" applyNumberFormat="1" applyFont="1" applyFill="1"/>
    <xf numFmtId="16" fontId="0" fillId="35" borderId="0" xfId="0" applyNumberFormat="1" applyFill="1"/>
    <xf numFmtId="164" fontId="0" fillId="35" borderId="0" xfId="1" applyNumberFormat="1" applyFont="1" applyFill="1"/>
    <xf numFmtId="16" fontId="0" fillId="36" borderId="0" xfId="0" applyNumberFormat="1" applyFill="1"/>
    <xf numFmtId="164" fontId="0" fillId="36" borderId="0" xfId="0" applyNumberFormat="1" applyFill="1"/>
    <xf numFmtId="16" fontId="0" fillId="37" borderId="0" xfId="0" applyNumberFormat="1" applyFill="1"/>
    <xf numFmtId="164" fontId="0" fillId="37" borderId="0" xfId="0" applyNumberFormat="1" applyFill="1"/>
    <xf numFmtId="0" fontId="0" fillId="0" borderId="0" xfId="0" applyAlignment="1">
      <alignment textRotation="90"/>
    </xf>
    <xf numFmtId="9" fontId="0" fillId="0" borderId="0" xfId="43" applyFont="1"/>
    <xf numFmtId="0" fontId="0" fillId="38" borderId="0" xfId="0" applyFill="1"/>
    <xf numFmtId="0" fontId="0" fillId="36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14" fontId="0" fillId="0" borderId="0" xfId="44" applyNumberFormat="1" applyFont="1"/>
    <xf numFmtId="165" fontId="0" fillId="0" borderId="0" xfId="44" applyNumberFormat="1" applyFont="1"/>
    <xf numFmtId="0" fontId="0" fillId="0" borderId="0" xfId="0" applyAlignment="1">
      <alignment wrapText="1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Safety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3.0907974027424522E-2"/>
          <c:y val="8.4013308195630479E-2"/>
          <c:w val="0.9549076288094549"/>
          <c:h val="0.7289508705777975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McNully</c:v>
                </c:pt>
                <c:pt idx="1">
                  <c:v>Jaylene</c:v>
                </c:pt>
                <c:pt idx="2">
                  <c:v>Shaver</c:v>
                </c:pt>
                <c:pt idx="3">
                  <c:v>Mozelle</c:v>
                </c:pt>
                <c:pt idx="4">
                  <c:v>Alisia</c:v>
                </c:pt>
                <c:pt idx="5">
                  <c:v>Christal</c:v>
                </c:pt>
                <c:pt idx="6">
                  <c:v>Kevon</c:v>
                </c:pt>
                <c:pt idx="7">
                  <c:v>Thilda</c:v>
                </c:pt>
                <c:pt idx="8">
                  <c:v>Cottle</c:v>
                </c:pt>
                <c:pt idx="9">
                  <c:v>Weaks</c:v>
                </c:pt>
                <c:pt idx="10">
                  <c:v>Eiser</c:v>
                </c:pt>
                <c:pt idx="11">
                  <c:v>Kenwood</c:v>
                </c:pt>
                <c:pt idx="12">
                  <c:v>Pauly</c:v>
                </c:pt>
                <c:pt idx="13">
                  <c:v>Arquit</c:v>
                </c:pt>
                <c:pt idx="14">
                  <c:v>Magdalen</c:v>
                </c:pt>
                <c:pt idx="15">
                  <c:v>Norvol</c:v>
                </c:pt>
                <c:pt idx="16">
                  <c:v>Sophronia</c:v>
                </c:pt>
                <c:pt idx="17">
                  <c:v>Corrine</c:v>
                </c:pt>
                <c:pt idx="18">
                  <c:v>Rubie</c:v>
                </c:pt>
                <c:pt idx="19">
                  <c:v>Ezar</c:v>
                </c:pt>
              </c:strCache>
            </c:strRef>
          </c:cat>
          <c:val>
            <c:numRef>
              <c:f>Gradebook!$C$4:$C$23</c:f>
              <c:numCache>
                <c:formatCode>General</c:formatCode>
                <c:ptCount val="20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10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11</c:v>
                </c:pt>
                <c:pt idx="8">
                  <c:v>9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10</c:v>
                </c:pt>
                <c:pt idx="13">
                  <c:v>5</c:v>
                </c:pt>
                <c:pt idx="14">
                  <c:v>10</c:v>
                </c:pt>
                <c:pt idx="15">
                  <c:v>6</c:v>
                </c:pt>
                <c:pt idx="16">
                  <c:v>10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5-794E-8CAB-867B0542D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4562095"/>
        <c:axId val="2114428783"/>
      </c:barChart>
      <c:catAx>
        <c:axId val="211456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428783"/>
        <c:crosses val="autoZero"/>
        <c:auto val="1"/>
        <c:lblAlgn val="ctr"/>
        <c:lblOffset val="100"/>
        <c:noMultiLvlLbl val="0"/>
      </c:catAx>
      <c:valAx>
        <c:axId val="21144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56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Company Philosophy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McNully</c:v>
                </c:pt>
                <c:pt idx="1">
                  <c:v>Jaylene</c:v>
                </c:pt>
                <c:pt idx="2">
                  <c:v>Shaver</c:v>
                </c:pt>
                <c:pt idx="3">
                  <c:v>Mozelle</c:v>
                </c:pt>
                <c:pt idx="4">
                  <c:v>Alisia</c:v>
                </c:pt>
                <c:pt idx="5">
                  <c:v>Christal</c:v>
                </c:pt>
                <c:pt idx="6">
                  <c:v>Kevon</c:v>
                </c:pt>
                <c:pt idx="7">
                  <c:v>Thilda</c:v>
                </c:pt>
                <c:pt idx="8">
                  <c:v>Cottle</c:v>
                </c:pt>
                <c:pt idx="9">
                  <c:v>Weaks</c:v>
                </c:pt>
                <c:pt idx="10">
                  <c:v>Eiser</c:v>
                </c:pt>
                <c:pt idx="11">
                  <c:v>Kenwood</c:v>
                </c:pt>
                <c:pt idx="12">
                  <c:v>Pauly</c:v>
                </c:pt>
                <c:pt idx="13">
                  <c:v>Arquit</c:v>
                </c:pt>
                <c:pt idx="14">
                  <c:v>Magdalen</c:v>
                </c:pt>
                <c:pt idx="15">
                  <c:v>Norvol</c:v>
                </c:pt>
                <c:pt idx="16">
                  <c:v>Sophronia</c:v>
                </c:pt>
                <c:pt idx="17">
                  <c:v>Corrine</c:v>
                </c:pt>
                <c:pt idx="18">
                  <c:v>Rubie</c:v>
                </c:pt>
                <c:pt idx="19">
                  <c:v>Ezar</c:v>
                </c:pt>
              </c:strCache>
            </c:strRef>
          </c:cat>
          <c:val>
            <c:numRef>
              <c:f>Gradebook!$D$4:$D$23</c:f>
              <c:numCache>
                <c:formatCode>General</c:formatCode>
                <c:ptCount val="20"/>
                <c:pt idx="0">
                  <c:v>17</c:v>
                </c:pt>
                <c:pt idx="1">
                  <c:v>20</c:v>
                </c:pt>
                <c:pt idx="2">
                  <c:v>6</c:v>
                </c:pt>
                <c:pt idx="3">
                  <c:v>14</c:v>
                </c:pt>
                <c:pt idx="4">
                  <c:v>17</c:v>
                </c:pt>
                <c:pt idx="5">
                  <c:v>12</c:v>
                </c:pt>
                <c:pt idx="6">
                  <c:v>17</c:v>
                </c:pt>
                <c:pt idx="7">
                  <c:v>16</c:v>
                </c:pt>
                <c:pt idx="8">
                  <c:v>20</c:v>
                </c:pt>
                <c:pt idx="9">
                  <c:v>10</c:v>
                </c:pt>
                <c:pt idx="10">
                  <c:v>13</c:v>
                </c:pt>
                <c:pt idx="11">
                  <c:v>18</c:v>
                </c:pt>
                <c:pt idx="12">
                  <c:v>10</c:v>
                </c:pt>
                <c:pt idx="13">
                  <c:v>12</c:v>
                </c:pt>
                <c:pt idx="14">
                  <c:v>20</c:v>
                </c:pt>
                <c:pt idx="15">
                  <c:v>11</c:v>
                </c:pt>
                <c:pt idx="16">
                  <c:v>17</c:v>
                </c:pt>
                <c:pt idx="17">
                  <c:v>15</c:v>
                </c:pt>
                <c:pt idx="18">
                  <c:v>12</c:v>
                </c:pt>
                <c:pt idx="19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04-DD41-B211-6654B8FAE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1255455"/>
        <c:axId val="2114525199"/>
      </c:barChart>
      <c:catAx>
        <c:axId val="206125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114525199"/>
        <c:crosses val="autoZero"/>
        <c:auto val="1"/>
        <c:lblAlgn val="ctr"/>
        <c:lblOffset val="100"/>
        <c:noMultiLvlLbl val="0"/>
      </c:catAx>
      <c:valAx>
        <c:axId val="21145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061255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000" b="1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Gradebook!$A$4:$A$23</c:f>
              <c:strCache>
                <c:ptCount val="20"/>
                <c:pt idx="0">
                  <c:v>McNully</c:v>
                </c:pt>
                <c:pt idx="1">
                  <c:v>Jaylene</c:v>
                </c:pt>
                <c:pt idx="2">
                  <c:v>Shaver</c:v>
                </c:pt>
                <c:pt idx="3">
                  <c:v>Mozelle</c:v>
                </c:pt>
                <c:pt idx="4">
                  <c:v>Alisia</c:v>
                </c:pt>
                <c:pt idx="5">
                  <c:v>Christal</c:v>
                </c:pt>
                <c:pt idx="6">
                  <c:v>Kevon</c:v>
                </c:pt>
                <c:pt idx="7">
                  <c:v>Thilda</c:v>
                </c:pt>
                <c:pt idx="8">
                  <c:v>Cottle</c:v>
                </c:pt>
                <c:pt idx="9">
                  <c:v>Weaks</c:v>
                </c:pt>
                <c:pt idx="10">
                  <c:v>Eiser</c:v>
                </c:pt>
                <c:pt idx="11">
                  <c:v>Kenwood</c:v>
                </c:pt>
                <c:pt idx="12">
                  <c:v>Pauly</c:v>
                </c:pt>
                <c:pt idx="13">
                  <c:v>Arquit</c:v>
                </c:pt>
                <c:pt idx="14">
                  <c:v>Magdalen</c:v>
                </c:pt>
                <c:pt idx="15">
                  <c:v>Norvol</c:v>
                </c:pt>
                <c:pt idx="16">
                  <c:v>Sophronia</c:v>
                </c:pt>
                <c:pt idx="17">
                  <c:v>Corrine</c:v>
                </c:pt>
                <c:pt idx="18">
                  <c:v>Rubie</c:v>
                </c:pt>
                <c:pt idx="19">
                  <c:v>Ezar</c:v>
                </c:pt>
              </c:strCache>
            </c:strRef>
          </c:cat>
          <c:val>
            <c:numRef>
              <c:f>Gradebook!$E$4:$E$23</c:f>
              <c:numCache>
                <c:formatCode>General</c:formatCode>
                <c:ptCount val="20"/>
                <c:pt idx="0">
                  <c:v>85</c:v>
                </c:pt>
                <c:pt idx="1">
                  <c:v>70</c:v>
                </c:pt>
                <c:pt idx="2">
                  <c:v>81</c:v>
                </c:pt>
                <c:pt idx="3">
                  <c:v>80</c:v>
                </c:pt>
                <c:pt idx="4">
                  <c:v>79</c:v>
                </c:pt>
                <c:pt idx="5">
                  <c:v>73</c:v>
                </c:pt>
                <c:pt idx="6">
                  <c:v>75</c:v>
                </c:pt>
                <c:pt idx="7">
                  <c:v>47</c:v>
                </c:pt>
                <c:pt idx="8">
                  <c:v>93</c:v>
                </c:pt>
                <c:pt idx="9">
                  <c:v>64</c:v>
                </c:pt>
                <c:pt idx="10">
                  <c:v>58</c:v>
                </c:pt>
                <c:pt idx="11">
                  <c:v>52</c:v>
                </c:pt>
                <c:pt idx="12">
                  <c:v>54</c:v>
                </c:pt>
                <c:pt idx="13">
                  <c:v>82</c:v>
                </c:pt>
                <c:pt idx="14">
                  <c:v>98</c:v>
                </c:pt>
                <c:pt idx="15">
                  <c:v>68</c:v>
                </c:pt>
                <c:pt idx="16">
                  <c:v>49</c:v>
                </c:pt>
                <c:pt idx="17">
                  <c:v>71</c:v>
                </c:pt>
                <c:pt idx="18">
                  <c:v>53</c:v>
                </c:pt>
                <c:pt idx="19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9-124A-8119-39D31F46D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560992"/>
        <c:axId val="117388448"/>
      </c:barChart>
      <c:catAx>
        <c:axId val="125560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17388448"/>
        <c:crosses val="autoZero"/>
        <c:auto val="1"/>
        <c:lblAlgn val="ctr"/>
        <c:lblOffset val="100"/>
        <c:noMultiLvlLbl val="0"/>
      </c:catAx>
      <c:valAx>
        <c:axId val="1173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255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 baseline="0"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0</xdr:row>
      <xdr:rowOff>457200</xdr:rowOff>
    </xdr:from>
    <xdr:to>
      <xdr:col>19</xdr:col>
      <xdr:colOff>1123950</xdr:colOff>
      <xdr:row>11</xdr:row>
      <xdr:rowOff>209550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FFA20F-3E1B-0F65-FA9D-B7FA7760B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11</xdr:row>
      <xdr:rowOff>304800</xdr:rowOff>
    </xdr:from>
    <xdr:to>
      <xdr:col>19</xdr:col>
      <xdr:colOff>1136650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B9140-C6D4-5737-1024-C51B377E5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323850</xdr:colOff>
      <xdr:row>25</xdr:row>
      <xdr:rowOff>266700</xdr:rowOff>
    </xdr:from>
    <xdr:to>
      <xdr:col>19</xdr:col>
      <xdr:colOff>1117600</xdr:colOff>
      <xdr:row>42</xdr:row>
      <xdr:rowOff>237490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569AE-6C26-C453-1217-1CFADD8B3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7F6B8-295B-BA46-8CFE-E07E9D6BC87C}">
  <dimension ref="A1:AD28"/>
  <sheetViews>
    <sheetView zoomScale="75" workbookViewId="0">
      <selection activeCell="AD25" sqref="AD25:AD27"/>
    </sheetView>
  </sheetViews>
  <sheetFormatPr baseColWidth="10" defaultRowHeight="25"/>
  <cols>
    <col min="1" max="1" width="10.796875" bestFit="1" customWidth="1"/>
    <col min="2" max="2" width="11.5" bestFit="1" customWidth="1"/>
    <col min="3" max="3" width="11.796875" bestFit="1" customWidth="1"/>
    <col min="4" max="4" width="13.59765625" bestFit="1" customWidth="1"/>
    <col min="5" max="13" width="13.59765625" customWidth="1"/>
    <col min="14" max="18" width="11.796875" bestFit="1" customWidth="1"/>
    <col min="19" max="19" width="14.19921875" bestFit="1" customWidth="1"/>
    <col min="20" max="23" width="14.19921875" customWidth="1"/>
    <col min="24" max="28" width="11.796875" bestFit="1" customWidth="1"/>
    <col min="30" max="30" width="12.3984375" bestFit="1" customWidth="1"/>
  </cols>
  <sheetData>
    <row r="1" spans="1:30">
      <c r="A1" t="s">
        <v>44</v>
      </c>
    </row>
    <row r="2" spans="1:30">
      <c r="D2" t="s">
        <v>3</v>
      </c>
      <c r="I2" t="s">
        <v>50</v>
      </c>
      <c r="N2" t="s">
        <v>45</v>
      </c>
      <c r="S2" t="s">
        <v>51</v>
      </c>
      <c r="X2" t="s">
        <v>49</v>
      </c>
      <c r="AD2" t="s">
        <v>53</v>
      </c>
    </row>
    <row r="3" spans="1:30">
      <c r="A3" t="s">
        <v>0</v>
      </c>
      <c r="B3" t="s">
        <v>1</v>
      </c>
      <c r="C3" t="s">
        <v>2</v>
      </c>
      <c r="D3" s="5">
        <v>45658</v>
      </c>
      <c r="E3" s="5">
        <f>D3+7</f>
        <v>45665</v>
      </c>
      <c r="F3" s="5">
        <f t="shared" ref="F3:H3" si="0">E3+7</f>
        <v>45672</v>
      </c>
      <c r="G3" s="5">
        <f t="shared" si="0"/>
        <v>45679</v>
      </c>
      <c r="H3" s="5">
        <f t="shared" si="0"/>
        <v>45686</v>
      </c>
      <c r="I3" s="8">
        <v>45658</v>
      </c>
      <c r="J3" s="8">
        <f>I3+7</f>
        <v>45665</v>
      </c>
      <c r="K3" s="8">
        <f t="shared" ref="K3:M3" si="1">J3+7</f>
        <v>45672</v>
      </c>
      <c r="L3" s="8">
        <f t="shared" si="1"/>
        <v>45679</v>
      </c>
      <c r="M3" s="8">
        <f t="shared" si="1"/>
        <v>45686</v>
      </c>
      <c r="N3" s="10">
        <v>45658</v>
      </c>
      <c r="O3" s="10">
        <f>N3+7</f>
        <v>45665</v>
      </c>
      <c r="P3" s="10">
        <f t="shared" ref="P3:R3" si="2">O3+7</f>
        <v>45672</v>
      </c>
      <c r="Q3" s="10">
        <f t="shared" si="2"/>
        <v>45679</v>
      </c>
      <c r="R3" s="10">
        <f t="shared" si="2"/>
        <v>45686</v>
      </c>
      <c r="S3" s="12">
        <v>45658</v>
      </c>
      <c r="T3" s="12">
        <f>S3+7</f>
        <v>45665</v>
      </c>
      <c r="U3" s="12">
        <f t="shared" ref="U3:W3" si="3">T3+7</f>
        <v>45672</v>
      </c>
      <c r="V3" s="12">
        <f t="shared" si="3"/>
        <v>45679</v>
      </c>
      <c r="W3" s="12">
        <f t="shared" si="3"/>
        <v>45686</v>
      </c>
      <c r="X3" s="14">
        <v>45658</v>
      </c>
      <c r="Y3" s="14">
        <f>X3+7</f>
        <v>45665</v>
      </c>
      <c r="Z3" s="14">
        <f t="shared" ref="Z3:AB3" si="4">Y3+7</f>
        <v>45672</v>
      </c>
      <c r="AA3" s="14">
        <f t="shared" si="4"/>
        <v>45679</v>
      </c>
      <c r="AB3" s="14">
        <f t="shared" si="4"/>
        <v>45686</v>
      </c>
      <c r="AC3" s="1"/>
      <c r="AD3" s="4" t="s">
        <v>52</v>
      </c>
    </row>
    <row r="4" spans="1:30">
      <c r="A4" t="s">
        <v>4</v>
      </c>
      <c r="B4" t="s">
        <v>5</v>
      </c>
      <c r="C4" s="2">
        <v>25.8</v>
      </c>
      <c r="D4" s="6">
        <v>41</v>
      </c>
      <c r="E4" s="7">
        <v>44</v>
      </c>
      <c r="F4" s="7">
        <v>34</v>
      </c>
      <c r="G4" s="7">
        <v>33</v>
      </c>
      <c r="H4" s="7">
        <v>36</v>
      </c>
      <c r="I4" s="9">
        <f>IF(D4&gt;40,D4-40,0)</f>
        <v>1</v>
      </c>
      <c r="J4" s="9">
        <f t="shared" ref="J4:M4" si="5">IF(E4&gt;40,E4-40,0)</f>
        <v>4</v>
      </c>
      <c r="K4" s="9">
        <f t="shared" si="5"/>
        <v>0</v>
      </c>
      <c r="L4" s="9">
        <f t="shared" si="5"/>
        <v>0</v>
      </c>
      <c r="M4" s="9">
        <f t="shared" si="5"/>
        <v>0</v>
      </c>
      <c r="N4" s="11">
        <f>$C4*D4</f>
        <v>1057.8</v>
      </c>
      <c r="O4" s="11">
        <f t="shared" ref="O4:R4" si="6">$C4*E4</f>
        <v>1135.2</v>
      </c>
      <c r="P4" s="11">
        <f t="shared" si="6"/>
        <v>877.2</v>
      </c>
      <c r="Q4" s="11">
        <f t="shared" si="6"/>
        <v>851.4</v>
      </c>
      <c r="R4" s="11">
        <f t="shared" si="6"/>
        <v>928.80000000000007</v>
      </c>
      <c r="S4" s="13">
        <f>0.5*$C4*I4</f>
        <v>12.9</v>
      </c>
      <c r="T4" s="13">
        <f t="shared" ref="T4:W4" si="7">0.5*$C4*J4</f>
        <v>51.6</v>
      </c>
      <c r="U4" s="13">
        <f t="shared" si="7"/>
        <v>0</v>
      </c>
      <c r="V4" s="13">
        <f t="shared" si="7"/>
        <v>0</v>
      </c>
      <c r="W4" s="13">
        <f t="shared" si="7"/>
        <v>0</v>
      </c>
      <c r="X4" s="15">
        <f t="shared" ref="X4:AA19" si="8">S4+N4</f>
        <v>1070.7</v>
      </c>
      <c r="Y4" s="15">
        <f t="shared" si="8"/>
        <v>1186.8</v>
      </c>
      <c r="Z4" s="15">
        <f t="shared" si="8"/>
        <v>877.2</v>
      </c>
      <c r="AA4" s="15">
        <f t="shared" si="8"/>
        <v>851.4</v>
      </c>
      <c r="AB4" s="15">
        <f>W4+R4</f>
        <v>928.80000000000007</v>
      </c>
      <c r="AC4" s="3"/>
      <c r="AD4" s="3">
        <f>SUM(X4:AB4)</f>
        <v>4914.8999999999996</v>
      </c>
    </row>
    <row r="5" spans="1:30">
      <c r="A5" t="s">
        <v>6</v>
      </c>
      <c r="B5" t="s">
        <v>7</v>
      </c>
      <c r="C5" s="2">
        <v>12.7</v>
      </c>
      <c r="D5" s="6">
        <v>44</v>
      </c>
      <c r="E5" s="7">
        <v>39</v>
      </c>
      <c r="F5" s="7">
        <v>43</v>
      </c>
      <c r="G5" s="7">
        <v>30</v>
      </c>
      <c r="H5" s="7">
        <v>33</v>
      </c>
      <c r="I5" s="9">
        <f t="shared" ref="I5:I23" si="9">IF(D5&gt;40,D5-40,0)</f>
        <v>4</v>
      </c>
      <c r="J5" s="9">
        <f t="shared" ref="J5:J23" si="10">IF(E5&gt;40,E5-40,0)</f>
        <v>0</v>
      </c>
      <c r="K5" s="9">
        <f t="shared" ref="K5:K23" si="11">IF(F5&gt;40,F5-40,0)</f>
        <v>3</v>
      </c>
      <c r="L5" s="9">
        <f t="shared" ref="L5:L23" si="12">IF(G5&gt;40,G5-40,0)</f>
        <v>0</v>
      </c>
      <c r="M5" s="9">
        <f t="shared" ref="M5:M23" si="13">IF(H5&gt;40,H5-40,0)</f>
        <v>0</v>
      </c>
      <c r="N5" s="11">
        <f t="shared" ref="N5:N23" si="14">$C5*D5</f>
        <v>558.79999999999995</v>
      </c>
      <c r="O5" s="11">
        <f t="shared" ref="O5:O23" si="15">$C5*E5</f>
        <v>495.29999999999995</v>
      </c>
      <c r="P5" s="11">
        <f t="shared" ref="P5:P23" si="16">$C5*F5</f>
        <v>546.1</v>
      </c>
      <c r="Q5" s="11">
        <f t="shared" ref="Q5:Q23" si="17">$C5*G5</f>
        <v>381</v>
      </c>
      <c r="R5" s="11">
        <f t="shared" ref="R5:R23" si="18">$C5*H5</f>
        <v>419.09999999999997</v>
      </c>
      <c r="S5" s="13">
        <f t="shared" ref="S5:S23" si="19">0.5*$C5*I5</f>
        <v>25.4</v>
      </c>
      <c r="T5" s="13">
        <f t="shared" ref="T5:T23" si="20">0.5*$C5*J5</f>
        <v>0</v>
      </c>
      <c r="U5" s="13">
        <f t="shared" ref="U5:U23" si="21">0.5*$C5*K5</f>
        <v>19.049999999999997</v>
      </c>
      <c r="V5" s="13">
        <f t="shared" ref="V5:V23" si="22">0.5*$C5*L5</f>
        <v>0</v>
      </c>
      <c r="W5" s="13">
        <f t="shared" ref="W5:W23" si="23">0.5*$C5*M5</f>
        <v>0</v>
      </c>
      <c r="X5" s="15">
        <f t="shared" si="8"/>
        <v>584.19999999999993</v>
      </c>
      <c r="Y5" s="15">
        <f t="shared" si="8"/>
        <v>495.29999999999995</v>
      </c>
      <c r="Z5" s="15">
        <f t="shared" si="8"/>
        <v>565.15</v>
      </c>
      <c r="AA5" s="15">
        <f t="shared" si="8"/>
        <v>381</v>
      </c>
      <c r="AB5" s="15">
        <f t="shared" ref="AB5:AB23" si="24">W5+R5</f>
        <v>419.09999999999997</v>
      </c>
      <c r="AC5" s="3"/>
      <c r="AD5" s="3">
        <f t="shared" ref="AD5:AD23" si="25">SUM(X5:AB5)</f>
        <v>2444.75</v>
      </c>
    </row>
    <row r="6" spans="1:30">
      <c r="A6" t="s">
        <v>8</v>
      </c>
      <c r="B6" t="s">
        <v>9</v>
      </c>
      <c r="C6" s="2">
        <v>19.8</v>
      </c>
      <c r="D6" s="6">
        <v>46</v>
      </c>
      <c r="E6" s="7">
        <v>45</v>
      </c>
      <c r="F6" s="7">
        <v>37</v>
      </c>
      <c r="G6" s="7">
        <v>42</v>
      </c>
      <c r="H6" s="7">
        <v>40</v>
      </c>
      <c r="I6" s="9">
        <f t="shared" si="9"/>
        <v>6</v>
      </c>
      <c r="J6" s="9">
        <f t="shared" si="10"/>
        <v>5</v>
      </c>
      <c r="K6" s="9">
        <f t="shared" si="11"/>
        <v>0</v>
      </c>
      <c r="L6" s="9">
        <f t="shared" si="12"/>
        <v>2</v>
      </c>
      <c r="M6" s="9">
        <f t="shared" si="13"/>
        <v>0</v>
      </c>
      <c r="N6" s="11">
        <f t="shared" si="14"/>
        <v>910.80000000000007</v>
      </c>
      <c r="O6" s="11">
        <f t="shared" si="15"/>
        <v>891</v>
      </c>
      <c r="P6" s="11">
        <f t="shared" si="16"/>
        <v>732.6</v>
      </c>
      <c r="Q6" s="11">
        <f t="shared" si="17"/>
        <v>831.6</v>
      </c>
      <c r="R6" s="11">
        <f t="shared" si="18"/>
        <v>792</v>
      </c>
      <c r="S6" s="13">
        <f t="shared" si="19"/>
        <v>59.400000000000006</v>
      </c>
      <c r="T6" s="13">
        <f t="shared" si="20"/>
        <v>49.5</v>
      </c>
      <c r="U6" s="13">
        <f t="shared" si="21"/>
        <v>0</v>
      </c>
      <c r="V6" s="13">
        <f t="shared" si="22"/>
        <v>19.8</v>
      </c>
      <c r="W6" s="13">
        <f t="shared" si="23"/>
        <v>0</v>
      </c>
      <c r="X6" s="15">
        <f t="shared" si="8"/>
        <v>970.2</v>
      </c>
      <c r="Y6" s="15">
        <f t="shared" si="8"/>
        <v>940.5</v>
      </c>
      <c r="Z6" s="15">
        <f t="shared" si="8"/>
        <v>732.6</v>
      </c>
      <c r="AA6" s="15">
        <f t="shared" si="8"/>
        <v>851.4</v>
      </c>
      <c r="AB6" s="15">
        <f t="shared" si="24"/>
        <v>792</v>
      </c>
      <c r="AC6" s="3"/>
      <c r="AD6" s="3">
        <f t="shared" si="25"/>
        <v>4286.7000000000007</v>
      </c>
    </row>
    <row r="7" spans="1:30">
      <c r="A7" t="s">
        <v>10</v>
      </c>
      <c r="B7" t="s">
        <v>11</v>
      </c>
      <c r="C7" s="2">
        <v>18.7</v>
      </c>
      <c r="D7" s="6">
        <v>32</v>
      </c>
      <c r="E7" s="7">
        <v>37</v>
      </c>
      <c r="F7" s="7">
        <v>31</v>
      </c>
      <c r="G7" s="7">
        <v>40</v>
      </c>
      <c r="H7" s="7">
        <v>45</v>
      </c>
      <c r="I7" s="9">
        <f t="shared" si="9"/>
        <v>0</v>
      </c>
      <c r="J7" s="9">
        <f t="shared" si="10"/>
        <v>0</v>
      </c>
      <c r="K7" s="9">
        <f t="shared" si="11"/>
        <v>0</v>
      </c>
      <c r="L7" s="9">
        <f t="shared" si="12"/>
        <v>0</v>
      </c>
      <c r="M7" s="9">
        <f t="shared" si="13"/>
        <v>5</v>
      </c>
      <c r="N7" s="11">
        <f t="shared" si="14"/>
        <v>598.4</v>
      </c>
      <c r="O7" s="11">
        <f t="shared" si="15"/>
        <v>691.9</v>
      </c>
      <c r="P7" s="11">
        <f t="shared" si="16"/>
        <v>579.69999999999993</v>
      </c>
      <c r="Q7" s="11">
        <f t="shared" si="17"/>
        <v>748</v>
      </c>
      <c r="R7" s="11">
        <f t="shared" si="18"/>
        <v>841.5</v>
      </c>
      <c r="S7" s="13">
        <f t="shared" si="19"/>
        <v>0</v>
      </c>
      <c r="T7" s="13">
        <f t="shared" si="20"/>
        <v>0</v>
      </c>
      <c r="U7" s="13">
        <f t="shared" si="21"/>
        <v>0</v>
      </c>
      <c r="V7" s="13">
        <f t="shared" si="22"/>
        <v>0</v>
      </c>
      <c r="W7" s="13">
        <f t="shared" si="23"/>
        <v>46.75</v>
      </c>
      <c r="X7" s="15">
        <f t="shared" si="8"/>
        <v>598.4</v>
      </c>
      <c r="Y7" s="15">
        <f t="shared" si="8"/>
        <v>691.9</v>
      </c>
      <c r="Z7" s="15">
        <f t="shared" si="8"/>
        <v>579.69999999999993</v>
      </c>
      <c r="AA7" s="15">
        <f t="shared" si="8"/>
        <v>748</v>
      </c>
      <c r="AB7" s="15">
        <f t="shared" si="24"/>
        <v>888.25</v>
      </c>
      <c r="AC7" s="3"/>
      <c r="AD7" s="3">
        <f t="shared" si="25"/>
        <v>3506.25</v>
      </c>
    </row>
    <row r="8" spans="1:30">
      <c r="A8" t="s">
        <v>12</v>
      </c>
      <c r="B8" t="s">
        <v>13</v>
      </c>
      <c r="C8" s="2">
        <v>11.5</v>
      </c>
      <c r="D8" s="6">
        <v>46</v>
      </c>
      <c r="E8" s="7">
        <v>39</v>
      </c>
      <c r="F8" s="7">
        <v>37</v>
      </c>
      <c r="G8" s="7">
        <v>45</v>
      </c>
      <c r="H8" s="7">
        <v>39</v>
      </c>
      <c r="I8" s="9">
        <f t="shared" si="9"/>
        <v>6</v>
      </c>
      <c r="J8" s="9">
        <f t="shared" si="10"/>
        <v>0</v>
      </c>
      <c r="K8" s="9">
        <f t="shared" si="11"/>
        <v>0</v>
      </c>
      <c r="L8" s="9">
        <f t="shared" si="12"/>
        <v>5</v>
      </c>
      <c r="M8" s="9">
        <f t="shared" si="13"/>
        <v>0</v>
      </c>
      <c r="N8" s="11">
        <f t="shared" si="14"/>
        <v>529</v>
      </c>
      <c r="O8" s="11">
        <f t="shared" si="15"/>
        <v>448.5</v>
      </c>
      <c r="P8" s="11">
        <f t="shared" si="16"/>
        <v>425.5</v>
      </c>
      <c r="Q8" s="11">
        <f t="shared" si="17"/>
        <v>517.5</v>
      </c>
      <c r="R8" s="11">
        <f t="shared" si="18"/>
        <v>448.5</v>
      </c>
      <c r="S8" s="13">
        <f t="shared" si="19"/>
        <v>34.5</v>
      </c>
      <c r="T8" s="13">
        <f t="shared" si="20"/>
        <v>0</v>
      </c>
      <c r="U8" s="13">
        <f t="shared" si="21"/>
        <v>0</v>
      </c>
      <c r="V8" s="13">
        <f t="shared" si="22"/>
        <v>28.75</v>
      </c>
      <c r="W8" s="13">
        <f t="shared" si="23"/>
        <v>0</v>
      </c>
      <c r="X8" s="15">
        <f t="shared" si="8"/>
        <v>563.5</v>
      </c>
      <c r="Y8" s="15">
        <f t="shared" si="8"/>
        <v>448.5</v>
      </c>
      <c r="Z8" s="15">
        <f t="shared" si="8"/>
        <v>425.5</v>
      </c>
      <c r="AA8" s="15">
        <f t="shared" si="8"/>
        <v>546.25</v>
      </c>
      <c r="AB8" s="15">
        <f t="shared" si="24"/>
        <v>448.5</v>
      </c>
      <c r="AC8" s="3"/>
      <c r="AD8" s="3">
        <f t="shared" si="25"/>
        <v>2432.25</v>
      </c>
    </row>
    <row r="9" spans="1:30">
      <c r="A9" t="s">
        <v>14</v>
      </c>
      <c r="B9" t="s">
        <v>15</v>
      </c>
      <c r="C9" s="2">
        <v>18.8</v>
      </c>
      <c r="D9" s="6">
        <v>33</v>
      </c>
      <c r="E9" s="7">
        <v>36</v>
      </c>
      <c r="F9" s="7">
        <v>31</v>
      </c>
      <c r="G9" s="7">
        <v>35</v>
      </c>
      <c r="H9" s="7">
        <v>39</v>
      </c>
      <c r="I9" s="9">
        <f t="shared" si="9"/>
        <v>0</v>
      </c>
      <c r="J9" s="9">
        <f t="shared" si="10"/>
        <v>0</v>
      </c>
      <c r="K9" s="9">
        <f t="shared" si="11"/>
        <v>0</v>
      </c>
      <c r="L9" s="9">
        <f t="shared" si="12"/>
        <v>0</v>
      </c>
      <c r="M9" s="9">
        <f t="shared" si="13"/>
        <v>0</v>
      </c>
      <c r="N9" s="11">
        <f t="shared" si="14"/>
        <v>620.4</v>
      </c>
      <c r="O9" s="11">
        <f t="shared" si="15"/>
        <v>676.80000000000007</v>
      </c>
      <c r="P9" s="11">
        <f t="shared" si="16"/>
        <v>582.80000000000007</v>
      </c>
      <c r="Q9" s="11">
        <f t="shared" si="17"/>
        <v>658</v>
      </c>
      <c r="R9" s="11">
        <f t="shared" si="18"/>
        <v>733.2</v>
      </c>
      <c r="S9" s="13">
        <f t="shared" si="19"/>
        <v>0</v>
      </c>
      <c r="T9" s="13">
        <f t="shared" si="20"/>
        <v>0</v>
      </c>
      <c r="U9" s="13">
        <f t="shared" si="21"/>
        <v>0</v>
      </c>
      <c r="V9" s="13">
        <f t="shared" si="22"/>
        <v>0</v>
      </c>
      <c r="W9" s="13">
        <f t="shared" si="23"/>
        <v>0</v>
      </c>
      <c r="X9" s="15">
        <f t="shared" si="8"/>
        <v>620.4</v>
      </c>
      <c r="Y9" s="15">
        <f t="shared" si="8"/>
        <v>676.80000000000007</v>
      </c>
      <c r="Z9" s="15">
        <f t="shared" si="8"/>
        <v>582.80000000000007</v>
      </c>
      <c r="AA9" s="15">
        <f t="shared" si="8"/>
        <v>658</v>
      </c>
      <c r="AB9" s="15">
        <f t="shared" si="24"/>
        <v>733.2</v>
      </c>
      <c r="AC9" s="3"/>
      <c r="AD9" s="3">
        <f t="shared" si="25"/>
        <v>3271.2</v>
      </c>
    </row>
    <row r="10" spans="1:30">
      <c r="A10" t="s">
        <v>16</v>
      </c>
      <c r="B10" t="s">
        <v>17</v>
      </c>
      <c r="C10" s="2">
        <v>23.5</v>
      </c>
      <c r="D10" s="6">
        <v>43</v>
      </c>
      <c r="E10" s="7">
        <v>32</v>
      </c>
      <c r="F10" s="7">
        <v>38</v>
      </c>
      <c r="G10" s="7">
        <v>36</v>
      </c>
      <c r="H10" s="7">
        <v>44</v>
      </c>
      <c r="I10" s="9">
        <f t="shared" si="9"/>
        <v>3</v>
      </c>
      <c r="J10" s="9">
        <f t="shared" si="10"/>
        <v>0</v>
      </c>
      <c r="K10" s="9">
        <f t="shared" si="11"/>
        <v>0</v>
      </c>
      <c r="L10" s="9">
        <f t="shared" si="12"/>
        <v>0</v>
      </c>
      <c r="M10" s="9">
        <f t="shared" si="13"/>
        <v>4</v>
      </c>
      <c r="N10" s="11">
        <f t="shared" si="14"/>
        <v>1010.5</v>
      </c>
      <c r="O10" s="11">
        <f t="shared" si="15"/>
        <v>752</v>
      </c>
      <c r="P10" s="11">
        <f t="shared" si="16"/>
        <v>893</v>
      </c>
      <c r="Q10" s="11">
        <f t="shared" si="17"/>
        <v>846</v>
      </c>
      <c r="R10" s="11">
        <f t="shared" si="18"/>
        <v>1034</v>
      </c>
      <c r="S10" s="13">
        <f t="shared" si="19"/>
        <v>35.25</v>
      </c>
      <c r="T10" s="13">
        <f t="shared" si="20"/>
        <v>0</v>
      </c>
      <c r="U10" s="13">
        <f t="shared" si="21"/>
        <v>0</v>
      </c>
      <c r="V10" s="13">
        <f t="shared" si="22"/>
        <v>0</v>
      </c>
      <c r="W10" s="13">
        <f t="shared" si="23"/>
        <v>47</v>
      </c>
      <c r="X10" s="15">
        <f t="shared" si="8"/>
        <v>1045.75</v>
      </c>
      <c r="Y10" s="15">
        <f t="shared" si="8"/>
        <v>752</v>
      </c>
      <c r="Z10" s="15">
        <f t="shared" si="8"/>
        <v>893</v>
      </c>
      <c r="AA10" s="15">
        <f t="shared" si="8"/>
        <v>846</v>
      </c>
      <c r="AB10" s="15">
        <f t="shared" si="24"/>
        <v>1081</v>
      </c>
      <c r="AC10" s="3"/>
      <c r="AD10" s="3">
        <f t="shared" si="25"/>
        <v>4617.75</v>
      </c>
    </row>
    <row r="11" spans="1:30">
      <c r="A11" t="s">
        <v>18</v>
      </c>
      <c r="B11" t="s">
        <v>19</v>
      </c>
      <c r="C11" s="2">
        <v>20</v>
      </c>
      <c r="D11" s="6">
        <v>42</v>
      </c>
      <c r="E11" s="7">
        <v>34</v>
      </c>
      <c r="F11" s="7">
        <v>36</v>
      </c>
      <c r="G11" s="7">
        <v>37</v>
      </c>
      <c r="H11" s="7">
        <v>32</v>
      </c>
      <c r="I11" s="9">
        <f t="shared" si="9"/>
        <v>2</v>
      </c>
      <c r="J11" s="9">
        <f t="shared" si="10"/>
        <v>0</v>
      </c>
      <c r="K11" s="9">
        <f t="shared" si="11"/>
        <v>0</v>
      </c>
      <c r="L11" s="9">
        <f t="shared" si="12"/>
        <v>0</v>
      </c>
      <c r="M11" s="9">
        <f t="shared" si="13"/>
        <v>0</v>
      </c>
      <c r="N11" s="11">
        <f t="shared" si="14"/>
        <v>840</v>
      </c>
      <c r="O11" s="11">
        <f t="shared" si="15"/>
        <v>680</v>
      </c>
      <c r="P11" s="11">
        <f t="shared" si="16"/>
        <v>720</v>
      </c>
      <c r="Q11" s="11">
        <f t="shared" si="17"/>
        <v>740</v>
      </c>
      <c r="R11" s="11">
        <f t="shared" si="18"/>
        <v>640</v>
      </c>
      <c r="S11" s="13">
        <f t="shared" si="19"/>
        <v>20</v>
      </c>
      <c r="T11" s="13">
        <f t="shared" si="20"/>
        <v>0</v>
      </c>
      <c r="U11" s="13">
        <f t="shared" si="21"/>
        <v>0</v>
      </c>
      <c r="V11" s="13">
        <f t="shared" si="22"/>
        <v>0</v>
      </c>
      <c r="W11" s="13">
        <f t="shared" si="23"/>
        <v>0</v>
      </c>
      <c r="X11" s="15">
        <f t="shared" si="8"/>
        <v>860</v>
      </c>
      <c r="Y11" s="15">
        <f t="shared" si="8"/>
        <v>680</v>
      </c>
      <c r="Z11" s="15">
        <f t="shared" si="8"/>
        <v>720</v>
      </c>
      <c r="AA11" s="15">
        <f t="shared" si="8"/>
        <v>740</v>
      </c>
      <c r="AB11" s="15">
        <f t="shared" si="24"/>
        <v>640</v>
      </c>
      <c r="AC11" s="3"/>
      <c r="AD11" s="3">
        <f t="shared" si="25"/>
        <v>3640</v>
      </c>
    </row>
    <row r="12" spans="1:30">
      <c r="A12" t="s">
        <v>20</v>
      </c>
      <c r="B12" t="s">
        <v>21</v>
      </c>
      <c r="C12" s="2">
        <v>14.9</v>
      </c>
      <c r="D12" s="6">
        <v>37</v>
      </c>
      <c r="E12" s="7">
        <v>41</v>
      </c>
      <c r="F12" s="7">
        <v>39</v>
      </c>
      <c r="G12" s="7">
        <v>37</v>
      </c>
      <c r="H12" s="7">
        <v>34</v>
      </c>
      <c r="I12" s="9">
        <f t="shared" si="9"/>
        <v>0</v>
      </c>
      <c r="J12" s="9">
        <f t="shared" si="10"/>
        <v>1</v>
      </c>
      <c r="K12" s="9">
        <f t="shared" si="11"/>
        <v>0</v>
      </c>
      <c r="L12" s="9">
        <f t="shared" si="12"/>
        <v>0</v>
      </c>
      <c r="M12" s="9">
        <f t="shared" si="13"/>
        <v>0</v>
      </c>
      <c r="N12" s="11">
        <f t="shared" si="14"/>
        <v>551.30000000000007</v>
      </c>
      <c r="O12" s="11">
        <f t="shared" si="15"/>
        <v>610.9</v>
      </c>
      <c r="P12" s="11">
        <f t="shared" si="16"/>
        <v>581.1</v>
      </c>
      <c r="Q12" s="11">
        <f t="shared" si="17"/>
        <v>551.30000000000007</v>
      </c>
      <c r="R12" s="11">
        <f t="shared" si="18"/>
        <v>506.6</v>
      </c>
      <c r="S12" s="13">
        <f t="shared" si="19"/>
        <v>0</v>
      </c>
      <c r="T12" s="13">
        <f t="shared" si="20"/>
        <v>7.45</v>
      </c>
      <c r="U12" s="13">
        <f t="shared" si="21"/>
        <v>0</v>
      </c>
      <c r="V12" s="13">
        <f t="shared" si="22"/>
        <v>0</v>
      </c>
      <c r="W12" s="13">
        <f t="shared" si="23"/>
        <v>0</v>
      </c>
      <c r="X12" s="15">
        <f t="shared" si="8"/>
        <v>551.30000000000007</v>
      </c>
      <c r="Y12" s="15">
        <f t="shared" si="8"/>
        <v>618.35</v>
      </c>
      <c r="Z12" s="15">
        <f t="shared" si="8"/>
        <v>581.1</v>
      </c>
      <c r="AA12" s="15">
        <f t="shared" si="8"/>
        <v>551.30000000000007</v>
      </c>
      <c r="AB12" s="15">
        <f t="shared" si="24"/>
        <v>506.6</v>
      </c>
      <c r="AC12" s="3"/>
      <c r="AD12" s="3">
        <f t="shared" si="25"/>
        <v>2808.65</v>
      </c>
    </row>
    <row r="13" spans="1:30">
      <c r="A13" t="s">
        <v>22</v>
      </c>
      <c r="B13" t="s">
        <v>23</v>
      </c>
      <c r="C13" s="2">
        <v>19.5</v>
      </c>
      <c r="D13" s="6">
        <v>43</v>
      </c>
      <c r="E13" s="7">
        <v>32</v>
      </c>
      <c r="F13" s="7">
        <v>41</v>
      </c>
      <c r="G13" s="7">
        <v>44</v>
      </c>
      <c r="H13" s="7">
        <v>33</v>
      </c>
      <c r="I13" s="9">
        <f t="shared" si="9"/>
        <v>3</v>
      </c>
      <c r="J13" s="9">
        <f t="shared" si="10"/>
        <v>0</v>
      </c>
      <c r="K13" s="9">
        <f t="shared" si="11"/>
        <v>1</v>
      </c>
      <c r="L13" s="9">
        <f t="shared" si="12"/>
        <v>4</v>
      </c>
      <c r="M13" s="9">
        <f t="shared" si="13"/>
        <v>0</v>
      </c>
      <c r="N13" s="11">
        <f t="shared" si="14"/>
        <v>838.5</v>
      </c>
      <c r="O13" s="11">
        <f t="shared" si="15"/>
        <v>624</v>
      </c>
      <c r="P13" s="11">
        <f t="shared" si="16"/>
        <v>799.5</v>
      </c>
      <c r="Q13" s="11">
        <f t="shared" si="17"/>
        <v>858</v>
      </c>
      <c r="R13" s="11">
        <f t="shared" si="18"/>
        <v>643.5</v>
      </c>
      <c r="S13" s="13">
        <f t="shared" si="19"/>
        <v>29.25</v>
      </c>
      <c r="T13" s="13">
        <f t="shared" si="20"/>
        <v>0</v>
      </c>
      <c r="U13" s="13">
        <f t="shared" si="21"/>
        <v>9.75</v>
      </c>
      <c r="V13" s="13">
        <f t="shared" si="22"/>
        <v>39</v>
      </c>
      <c r="W13" s="13">
        <f t="shared" si="23"/>
        <v>0</v>
      </c>
      <c r="X13" s="15">
        <f t="shared" si="8"/>
        <v>867.75</v>
      </c>
      <c r="Y13" s="15">
        <f t="shared" si="8"/>
        <v>624</v>
      </c>
      <c r="Z13" s="15">
        <f t="shared" si="8"/>
        <v>809.25</v>
      </c>
      <c r="AA13" s="15">
        <f t="shared" si="8"/>
        <v>897</v>
      </c>
      <c r="AB13" s="15">
        <f t="shared" si="24"/>
        <v>643.5</v>
      </c>
      <c r="AC13" s="3"/>
      <c r="AD13" s="3">
        <f t="shared" si="25"/>
        <v>3841.5</v>
      </c>
    </row>
    <row r="14" spans="1:30">
      <c r="A14" t="s">
        <v>24</v>
      </c>
      <c r="B14" t="s">
        <v>25</v>
      </c>
      <c r="C14" s="2">
        <v>16.5</v>
      </c>
      <c r="D14" s="6">
        <v>41</v>
      </c>
      <c r="E14" s="7">
        <v>30</v>
      </c>
      <c r="F14" s="7">
        <v>34</v>
      </c>
      <c r="G14" s="7">
        <v>34</v>
      </c>
      <c r="H14" s="7">
        <v>32</v>
      </c>
      <c r="I14" s="9">
        <f t="shared" si="9"/>
        <v>1</v>
      </c>
      <c r="J14" s="9">
        <f t="shared" si="10"/>
        <v>0</v>
      </c>
      <c r="K14" s="9">
        <f t="shared" si="11"/>
        <v>0</v>
      </c>
      <c r="L14" s="9">
        <f t="shared" si="12"/>
        <v>0</v>
      </c>
      <c r="M14" s="9">
        <f t="shared" si="13"/>
        <v>0</v>
      </c>
      <c r="N14" s="11">
        <f t="shared" si="14"/>
        <v>676.5</v>
      </c>
      <c r="O14" s="11">
        <f t="shared" si="15"/>
        <v>495</v>
      </c>
      <c r="P14" s="11">
        <f t="shared" si="16"/>
        <v>561</v>
      </c>
      <c r="Q14" s="11">
        <f t="shared" si="17"/>
        <v>561</v>
      </c>
      <c r="R14" s="11">
        <f t="shared" si="18"/>
        <v>528</v>
      </c>
      <c r="S14" s="13">
        <f t="shared" si="19"/>
        <v>8.25</v>
      </c>
      <c r="T14" s="13">
        <f t="shared" si="20"/>
        <v>0</v>
      </c>
      <c r="U14" s="13">
        <f t="shared" si="21"/>
        <v>0</v>
      </c>
      <c r="V14" s="13">
        <f t="shared" si="22"/>
        <v>0</v>
      </c>
      <c r="W14" s="13">
        <f t="shared" si="23"/>
        <v>0</v>
      </c>
      <c r="X14" s="15">
        <f t="shared" si="8"/>
        <v>684.75</v>
      </c>
      <c r="Y14" s="15">
        <f t="shared" si="8"/>
        <v>495</v>
      </c>
      <c r="Z14" s="15">
        <f t="shared" si="8"/>
        <v>561</v>
      </c>
      <c r="AA14" s="15">
        <f t="shared" si="8"/>
        <v>561</v>
      </c>
      <c r="AB14" s="15">
        <f t="shared" si="24"/>
        <v>528</v>
      </c>
      <c r="AC14" s="3"/>
      <c r="AD14" s="3">
        <f t="shared" si="25"/>
        <v>2829.75</v>
      </c>
    </row>
    <row r="15" spans="1:30">
      <c r="A15" t="s">
        <v>26</v>
      </c>
      <c r="B15" t="s">
        <v>27</v>
      </c>
      <c r="C15" s="2">
        <v>12</v>
      </c>
      <c r="D15" s="6">
        <v>40</v>
      </c>
      <c r="E15" s="7">
        <v>31</v>
      </c>
      <c r="F15" s="7">
        <v>34</v>
      </c>
      <c r="G15" s="7">
        <v>40</v>
      </c>
      <c r="H15" s="7">
        <v>30</v>
      </c>
      <c r="I15" s="9">
        <f t="shared" si="9"/>
        <v>0</v>
      </c>
      <c r="J15" s="9">
        <f t="shared" si="10"/>
        <v>0</v>
      </c>
      <c r="K15" s="9">
        <f t="shared" si="11"/>
        <v>0</v>
      </c>
      <c r="L15" s="9">
        <f t="shared" si="12"/>
        <v>0</v>
      </c>
      <c r="M15" s="9">
        <f t="shared" si="13"/>
        <v>0</v>
      </c>
      <c r="N15" s="11">
        <f t="shared" si="14"/>
        <v>480</v>
      </c>
      <c r="O15" s="11">
        <f t="shared" si="15"/>
        <v>372</v>
      </c>
      <c r="P15" s="11">
        <f t="shared" si="16"/>
        <v>408</v>
      </c>
      <c r="Q15" s="11">
        <f t="shared" si="17"/>
        <v>480</v>
      </c>
      <c r="R15" s="11">
        <f t="shared" si="18"/>
        <v>360</v>
      </c>
      <c r="S15" s="13">
        <f t="shared" si="19"/>
        <v>0</v>
      </c>
      <c r="T15" s="13">
        <f t="shared" si="20"/>
        <v>0</v>
      </c>
      <c r="U15" s="13">
        <f t="shared" si="21"/>
        <v>0</v>
      </c>
      <c r="V15" s="13">
        <f t="shared" si="22"/>
        <v>0</v>
      </c>
      <c r="W15" s="13">
        <f t="shared" si="23"/>
        <v>0</v>
      </c>
      <c r="X15" s="15">
        <f t="shared" si="8"/>
        <v>480</v>
      </c>
      <c r="Y15" s="15">
        <f t="shared" si="8"/>
        <v>372</v>
      </c>
      <c r="Z15" s="15">
        <f t="shared" si="8"/>
        <v>408</v>
      </c>
      <c r="AA15" s="15">
        <f t="shared" si="8"/>
        <v>480</v>
      </c>
      <c r="AB15" s="15">
        <f t="shared" si="24"/>
        <v>360</v>
      </c>
      <c r="AC15" s="3"/>
      <c r="AD15" s="3">
        <f t="shared" si="25"/>
        <v>2100</v>
      </c>
    </row>
    <row r="16" spans="1:30">
      <c r="A16" t="s">
        <v>28</v>
      </c>
      <c r="B16" t="s">
        <v>29</v>
      </c>
      <c r="C16" s="2">
        <v>22.1</v>
      </c>
      <c r="D16" s="6">
        <v>35</v>
      </c>
      <c r="E16" s="7">
        <v>35</v>
      </c>
      <c r="F16" s="7">
        <v>30</v>
      </c>
      <c r="G16" s="7">
        <v>41</v>
      </c>
      <c r="H16" s="7">
        <v>37</v>
      </c>
      <c r="I16" s="9">
        <f t="shared" si="9"/>
        <v>0</v>
      </c>
      <c r="J16" s="9">
        <f t="shared" si="10"/>
        <v>0</v>
      </c>
      <c r="K16" s="9">
        <f t="shared" si="11"/>
        <v>0</v>
      </c>
      <c r="L16" s="9">
        <f t="shared" si="12"/>
        <v>1</v>
      </c>
      <c r="M16" s="9">
        <f t="shared" si="13"/>
        <v>0</v>
      </c>
      <c r="N16" s="11">
        <f t="shared" si="14"/>
        <v>773.5</v>
      </c>
      <c r="O16" s="11">
        <f t="shared" si="15"/>
        <v>773.5</v>
      </c>
      <c r="P16" s="11">
        <f t="shared" si="16"/>
        <v>663</v>
      </c>
      <c r="Q16" s="11">
        <f t="shared" si="17"/>
        <v>906.1</v>
      </c>
      <c r="R16" s="11">
        <f t="shared" si="18"/>
        <v>817.7</v>
      </c>
      <c r="S16" s="13">
        <f t="shared" si="19"/>
        <v>0</v>
      </c>
      <c r="T16" s="13">
        <f t="shared" si="20"/>
        <v>0</v>
      </c>
      <c r="U16" s="13">
        <f t="shared" si="21"/>
        <v>0</v>
      </c>
      <c r="V16" s="13">
        <f t="shared" si="22"/>
        <v>11.05</v>
      </c>
      <c r="W16" s="13">
        <f t="shared" si="23"/>
        <v>0</v>
      </c>
      <c r="X16" s="15">
        <f t="shared" si="8"/>
        <v>773.5</v>
      </c>
      <c r="Y16" s="15">
        <f t="shared" si="8"/>
        <v>773.5</v>
      </c>
      <c r="Z16" s="15">
        <f t="shared" si="8"/>
        <v>663</v>
      </c>
      <c r="AA16" s="15">
        <f t="shared" si="8"/>
        <v>917.15</v>
      </c>
      <c r="AB16" s="15">
        <f t="shared" si="24"/>
        <v>817.7</v>
      </c>
      <c r="AC16" s="3"/>
      <c r="AD16" s="3">
        <f t="shared" si="25"/>
        <v>3944.8500000000004</v>
      </c>
    </row>
    <row r="17" spans="1:30">
      <c r="A17" t="s">
        <v>30</v>
      </c>
      <c r="B17" t="s">
        <v>31</v>
      </c>
      <c r="C17" s="2">
        <v>12.7</v>
      </c>
      <c r="D17" s="6">
        <v>32</v>
      </c>
      <c r="E17" s="7">
        <v>30</v>
      </c>
      <c r="F17" s="7">
        <v>42</v>
      </c>
      <c r="G17" s="7">
        <v>44</v>
      </c>
      <c r="H17" s="7">
        <v>35</v>
      </c>
      <c r="I17" s="9">
        <f t="shared" si="9"/>
        <v>0</v>
      </c>
      <c r="J17" s="9">
        <f t="shared" si="10"/>
        <v>0</v>
      </c>
      <c r="K17" s="9">
        <f t="shared" si="11"/>
        <v>2</v>
      </c>
      <c r="L17" s="9">
        <f t="shared" si="12"/>
        <v>4</v>
      </c>
      <c r="M17" s="9">
        <f t="shared" si="13"/>
        <v>0</v>
      </c>
      <c r="N17" s="11">
        <f t="shared" si="14"/>
        <v>406.4</v>
      </c>
      <c r="O17" s="11">
        <f t="shared" si="15"/>
        <v>381</v>
      </c>
      <c r="P17" s="11">
        <f t="shared" si="16"/>
        <v>533.4</v>
      </c>
      <c r="Q17" s="11">
        <f t="shared" si="17"/>
        <v>558.79999999999995</v>
      </c>
      <c r="R17" s="11">
        <f t="shared" si="18"/>
        <v>444.5</v>
      </c>
      <c r="S17" s="13">
        <f t="shared" si="19"/>
        <v>0</v>
      </c>
      <c r="T17" s="13">
        <f t="shared" si="20"/>
        <v>0</v>
      </c>
      <c r="U17" s="13">
        <f t="shared" si="21"/>
        <v>12.7</v>
      </c>
      <c r="V17" s="13">
        <f t="shared" si="22"/>
        <v>25.4</v>
      </c>
      <c r="W17" s="13">
        <f t="shared" si="23"/>
        <v>0</v>
      </c>
      <c r="X17" s="15">
        <f t="shared" si="8"/>
        <v>406.4</v>
      </c>
      <c r="Y17" s="15">
        <f t="shared" si="8"/>
        <v>381</v>
      </c>
      <c r="Z17" s="15">
        <f t="shared" si="8"/>
        <v>546.1</v>
      </c>
      <c r="AA17" s="15">
        <f t="shared" si="8"/>
        <v>584.19999999999993</v>
      </c>
      <c r="AB17" s="15">
        <f t="shared" si="24"/>
        <v>444.5</v>
      </c>
      <c r="AC17" s="3"/>
      <c r="AD17" s="3">
        <f t="shared" si="25"/>
        <v>2362.1999999999998</v>
      </c>
    </row>
    <row r="18" spans="1:30">
      <c r="A18" t="s">
        <v>32</v>
      </c>
      <c r="B18" t="s">
        <v>33</v>
      </c>
      <c r="C18" s="2">
        <v>23.8</v>
      </c>
      <c r="D18" s="6">
        <v>39</v>
      </c>
      <c r="E18" s="7">
        <v>33</v>
      </c>
      <c r="F18" s="7">
        <v>40</v>
      </c>
      <c r="G18" s="7">
        <v>31</v>
      </c>
      <c r="H18" s="7">
        <v>36</v>
      </c>
      <c r="I18" s="9">
        <f t="shared" si="9"/>
        <v>0</v>
      </c>
      <c r="J18" s="9">
        <f t="shared" si="10"/>
        <v>0</v>
      </c>
      <c r="K18" s="9">
        <f t="shared" si="11"/>
        <v>0</v>
      </c>
      <c r="L18" s="9">
        <f t="shared" si="12"/>
        <v>0</v>
      </c>
      <c r="M18" s="9">
        <f t="shared" si="13"/>
        <v>0</v>
      </c>
      <c r="N18" s="11">
        <f t="shared" si="14"/>
        <v>928.2</v>
      </c>
      <c r="O18" s="11">
        <f t="shared" si="15"/>
        <v>785.4</v>
      </c>
      <c r="P18" s="11">
        <f t="shared" si="16"/>
        <v>952</v>
      </c>
      <c r="Q18" s="11">
        <f t="shared" si="17"/>
        <v>737.80000000000007</v>
      </c>
      <c r="R18" s="11">
        <f t="shared" si="18"/>
        <v>856.80000000000007</v>
      </c>
      <c r="S18" s="13">
        <f t="shared" si="19"/>
        <v>0</v>
      </c>
      <c r="T18" s="13">
        <f t="shared" si="20"/>
        <v>0</v>
      </c>
      <c r="U18" s="13">
        <f t="shared" si="21"/>
        <v>0</v>
      </c>
      <c r="V18" s="13">
        <f t="shared" si="22"/>
        <v>0</v>
      </c>
      <c r="W18" s="13">
        <f t="shared" si="23"/>
        <v>0</v>
      </c>
      <c r="X18" s="15">
        <f t="shared" si="8"/>
        <v>928.2</v>
      </c>
      <c r="Y18" s="15">
        <f t="shared" si="8"/>
        <v>785.4</v>
      </c>
      <c r="Z18" s="15">
        <f t="shared" si="8"/>
        <v>952</v>
      </c>
      <c r="AA18" s="15">
        <f t="shared" si="8"/>
        <v>737.80000000000007</v>
      </c>
      <c r="AB18" s="15">
        <f t="shared" si="24"/>
        <v>856.80000000000007</v>
      </c>
      <c r="AC18" s="3"/>
      <c r="AD18" s="3">
        <f t="shared" si="25"/>
        <v>4260.2</v>
      </c>
    </row>
    <row r="19" spans="1:30">
      <c r="A19" t="s">
        <v>34</v>
      </c>
      <c r="B19" t="s">
        <v>35</v>
      </c>
      <c r="C19" s="2">
        <v>23.7</v>
      </c>
      <c r="D19" s="6">
        <v>46</v>
      </c>
      <c r="E19" s="7">
        <v>44</v>
      </c>
      <c r="F19" s="7">
        <v>42</v>
      </c>
      <c r="G19" s="7">
        <v>42</v>
      </c>
      <c r="H19" s="7">
        <v>42</v>
      </c>
      <c r="I19" s="9">
        <f t="shared" si="9"/>
        <v>6</v>
      </c>
      <c r="J19" s="9">
        <f t="shared" si="10"/>
        <v>4</v>
      </c>
      <c r="K19" s="9">
        <f t="shared" si="11"/>
        <v>2</v>
      </c>
      <c r="L19" s="9">
        <f t="shared" si="12"/>
        <v>2</v>
      </c>
      <c r="M19" s="9">
        <f t="shared" si="13"/>
        <v>2</v>
      </c>
      <c r="N19" s="11">
        <f t="shared" si="14"/>
        <v>1090.2</v>
      </c>
      <c r="O19" s="11">
        <f t="shared" si="15"/>
        <v>1042.8</v>
      </c>
      <c r="P19" s="11">
        <f t="shared" si="16"/>
        <v>995.4</v>
      </c>
      <c r="Q19" s="11">
        <f t="shared" si="17"/>
        <v>995.4</v>
      </c>
      <c r="R19" s="11">
        <f t="shared" si="18"/>
        <v>995.4</v>
      </c>
      <c r="S19" s="13">
        <f t="shared" si="19"/>
        <v>71.099999999999994</v>
      </c>
      <c r="T19" s="13">
        <f t="shared" si="20"/>
        <v>47.4</v>
      </c>
      <c r="U19" s="13">
        <f t="shared" si="21"/>
        <v>23.7</v>
      </c>
      <c r="V19" s="13">
        <f t="shared" si="22"/>
        <v>23.7</v>
      </c>
      <c r="W19" s="13">
        <f t="shared" si="23"/>
        <v>23.7</v>
      </c>
      <c r="X19" s="15">
        <f t="shared" si="8"/>
        <v>1161.3</v>
      </c>
      <c r="Y19" s="15">
        <f t="shared" si="8"/>
        <v>1090.2</v>
      </c>
      <c r="Z19" s="15">
        <f t="shared" si="8"/>
        <v>1019.1</v>
      </c>
      <c r="AA19" s="15">
        <f t="shared" si="8"/>
        <v>1019.1</v>
      </c>
      <c r="AB19" s="15">
        <f t="shared" si="24"/>
        <v>1019.1</v>
      </c>
      <c r="AC19" s="3"/>
      <c r="AD19" s="3">
        <f t="shared" si="25"/>
        <v>5308.8</v>
      </c>
    </row>
    <row r="20" spans="1:30">
      <c r="A20" t="s">
        <v>36</v>
      </c>
      <c r="B20" t="s">
        <v>37</v>
      </c>
      <c r="C20" s="2">
        <v>16.5</v>
      </c>
      <c r="D20" s="6">
        <v>35</v>
      </c>
      <c r="E20" s="7">
        <v>33</v>
      </c>
      <c r="F20" s="7">
        <v>42</v>
      </c>
      <c r="G20" s="7">
        <v>41</v>
      </c>
      <c r="H20" s="7">
        <v>32</v>
      </c>
      <c r="I20" s="9">
        <f t="shared" si="9"/>
        <v>0</v>
      </c>
      <c r="J20" s="9">
        <f t="shared" si="10"/>
        <v>0</v>
      </c>
      <c r="K20" s="9">
        <f t="shared" si="11"/>
        <v>2</v>
      </c>
      <c r="L20" s="9">
        <f t="shared" si="12"/>
        <v>1</v>
      </c>
      <c r="M20" s="9">
        <f t="shared" si="13"/>
        <v>0</v>
      </c>
      <c r="N20" s="11">
        <f t="shared" si="14"/>
        <v>577.5</v>
      </c>
      <c r="O20" s="11">
        <f t="shared" si="15"/>
        <v>544.5</v>
      </c>
      <c r="P20" s="11">
        <f t="shared" si="16"/>
        <v>693</v>
      </c>
      <c r="Q20" s="11">
        <f t="shared" si="17"/>
        <v>676.5</v>
      </c>
      <c r="R20" s="11">
        <f t="shared" si="18"/>
        <v>528</v>
      </c>
      <c r="S20" s="13">
        <f t="shared" si="19"/>
        <v>0</v>
      </c>
      <c r="T20" s="13">
        <f t="shared" si="20"/>
        <v>0</v>
      </c>
      <c r="U20" s="13">
        <f t="shared" si="21"/>
        <v>16.5</v>
      </c>
      <c r="V20" s="13">
        <f t="shared" si="22"/>
        <v>8.25</v>
      </c>
      <c r="W20" s="13">
        <f t="shared" si="23"/>
        <v>0</v>
      </c>
      <c r="X20" s="15">
        <f t="shared" ref="X20:X23" si="26">S20+N20</f>
        <v>577.5</v>
      </c>
      <c r="Y20" s="15">
        <f t="shared" ref="Y20:Y23" si="27">T20+O20</f>
        <v>544.5</v>
      </c>
      <c r="Z20" s="15">
        <f t="shared" ref="Z20:Z23" si="28">U20+P20</f>
        <v>709.5</v>
      </c>
      <c r="AA20" s="15">
        <f t="shared" ref="AA20:AA23" si="29">V20+Q20</f>
        <v>684.75</v>
      </c>
      <c r="AB20" s="15">
        <f t="shared" si="24"/>
        <v>528</v>
      </c>
      <c r="AC20" s="3"/>
      <c r="AD20" s="3">
        <f t="shared" si="25"/>
        <v>3044.25</v>
      </c>
    </row>
    <row r="21" spans="1:30">
      <c r="A21" t="s">
        <v>38</v>
      </c>
      <c r="B21" t="s">
        <v>39</v>
      </c>
      <c r="C21" s="2">
        <v>13.2</v>
      </c>
      <c r="D21" s="6">
        <v>31</v>
      </c>
      <c r="E21" s="7">
        <v>34</v>
      </c>
      <c r="F21" s="7">
        <v>32</v>
      </c>
      <c r="G21" s="7">
        <v>35</v>
      </c>
      <c r="H21" s="7">
        <v>33</v>
      </c>
      <c r="I21" s="9">
        <f t="shared" si="9"/>
        <v>0</v>
      </c>
      <c r="J21" s="9">
        <f t="shared" si="10"/>
        <v>0</v>
      </c>
      <c r="K21" s="9">
        <f t="shared" si="11"/>
        <v>0</v>
      </c>
      <c r="L21" s="9">
        <f t="shared" si="12"/>
        <v>0</v>
      </c>
      <c r="M21" s="9">
        <f t="shared" si="13"/>
        <v>0</v>
      </c>
      <c r="N21" s="11">
        <f t="shared" si="14"/>
        <v>409.2</v>
      </c>
      <c r="O21" s="11">
        <f t="shared" si="15"/>
        <v>448.79999999999995</v>
      </c>
      <c r="P21" s="11">
        <f t="shared" si="16"/>
        <v>422.4</v>
      </c>
      <c r="Q21" s="11">
        <f t="shared" si="17"/>
        <v>462</v>
      </c>
      <c r="R21" s="11">
        <f t="shared" si="18"/>
        <v>435.59999999999997</v>
      </c>
      <c r="S21" s="13">
        <f t="shared" si="19"/>
        <v>0</v>
      </c>
      <c r="T21" s="13">
        <f t="shared" si="20"/>
        <v>0</v>
      </c>
      <c r="U21" s="13">
        <f t="shared" si="21"/>
        <v>0</v>
      </c>
      <c r="V21" s="13">
        <f t="shared" si="22"/>
        <v>0</v>
      </c>
      <c r="W21" s="13">
        <f t="shared" si="23"/>
        <v>0</v>
      </c>
      <c r="X21" s="15">
        <f t="shared" si="26"/>
        <v>409.2</v>
      </c>
      <c r="Y21" s="15">
        <f t="shared" si="27"/>
        <v>448.79999999999995</v>
      </c>
      <c r="Z21" s="15">
        <f t="shared" si="28"/>
        <v>422.4</v>
      </c>
      <c r="AA21" s="15">
        <f t="shared" si="29"/>
        <v>462</v>
      </c>
      <c r="AB21" s="15">
        <f t="shared" si="24"/>
        <v>435.59999999999997</v>
      </c>
      <c r="AC21" s="3"/>
      <c r="AD21" s="3">
        <f t="shared" si="25"/>
        <v>2178</v>
      </c>
    </row>
    <row r="22" spans="1:30">
      <c r="A22" t="s">
        <v>40</v>
      </c>
      <c r="B22" t="s">
        <v>41</v>
      </c>
      <c r="C22" s="2">
        <v>11.2</v>
      </c>
      <c r="D22" s="6">
        <v>42</v>
      </c>
      <c r="E22" s="7">
        <v>36</v>
      </c>
      <c r="F22" s="7">
        <v>37</v>
      </c>
      <c r="G22" s="7">
        <v>42</v>
      </c>
      <c r="H22" s="7">
        <v>36</v>
      </c>
      <c r="I22" s="9">
        <f t="shared" si="9"/>
        <v>2</v>
      </c>
      <c r="J22" s="9">
        <f t="shared" si="10"/>
        <v>0</v>
      </c>
      <c r="K22" s="9">
        <f t="shared" si="11"/>
        <v>0</v>
      </c>
      <c r="L22" s="9">
        <f t="shared" si="12"/>
        <v>2</v>
      </c>
      <c r="M22" s="9">
        <f t="shared" si="13"/>
        <v>0</v>
      </c>
      <c r="N22" s="11">
        <f t="shared" si="14"/>
        <v>470.4</v>
      </c>
      <c r="O22" s="11">
        <f t="shared" si="15"/>
        <v>403.2</v>
      </c>
      <c r="P22" s="11">
        <f t="shared" si="16"/>
        <v>414.4</v>
      </c>
      <c r="Q22" s="11">
        <f t="shared" si="17"/>
        <v>470.4</v>
      </c>
      <c r="R22" s="11">
        <f t="shared" si="18"/>
        <v>403.2</v>
      </c>
      <c r="S22" s="13">
        <f t="shared" si="19"/>
        <v>11.2</v>
      </c>
      <c r="T22" s="13">
        <f t="shared" si="20"/>
        <v>0</v>
      </c>
      <c r="U22" s="13">
        <f t="shared" si="21"/>
        <v>0</v>
      </c>
      <c r="V22" s="13">
        <f t="shared" si="22"/>
        <v>11.2</v>
      </c>
      <c r="W22" s="13">
        <f t="shared" si="23"/>
        <v>0</v>
      </c>
      <c r="X22" s="15">
        <f t="shared" si="26"/>
        <v>481.59999999999997</v>
      </c>
      <c r="Y22" s="15">
        <f t="shared" si="27"/>
        <v>403.2</v>
      </c>
      <c r="Z22" s="15">
        <f t="shared" si="28"/>
        <v>414.4</v>
      </c>
      <c r="AA22" s="15">
        <f t="shared" si="29"/>
        <v>481.59999999999997</v>
      </c>
      <c r="AB22" s="15">
        <f t="shared" si="24"/>
        <v>403.2</v>
      </c>
      <c r="AC22" s="3"/>
      <c r="AD22" s="3">
        <f t="shared" si="25"/>
        <v>2183.9999999999995</v>
      </c>
    </row>
    <row r="23" spans="1:30">
      <c r="A23" t="s">
        <v>42</v>
      </c>
      <c r="B23" t="s">
        <v>43</v>
      </c>
      <c r="C23" s="2">
        <v>12.6</v>
      </c>
      <c r="D23" s="6">
        <v>30</v>
      </c>
      <c r="E23" s="7">
        <v>33</v>
      </c>
      <c r="F23" s="7">
        <v>41</v>
      </c>
      <c r="G23" s="7">
        <v>32</v>
      </c>
      <c r="H23" s="7">
        <v>36</v>
      </c>
      <c r="I23" s="9">
        <f t="shared" si="9"/>
        <v>0</v>
      </c>
      <c r="J23" s="9">
        <f t="shared" si="10"/>
        <v>0</v>
      </c>
      <c r="K23" s="9">
        <f t="shared" si="11"/>
        <v>1</v>
      </c>
      <c r="L23" s="9">
        <f t="shared" si="12"/>
        <v>0</v>
      </c>
      <c r="M23" s="9">
        <f t="shared" si="13"/>
        <v>0</v>
      </c>
      <c r="N23" s="11">
        <f t="shared" si="14"/>
        <v>378</v>
      </c>
      <c r="O23" s="11">
        <f t="shared" si="15"/>
        <v>415.8</v>
      </c>
      <c r="P23" s="11">
        <f t="shared" si="16"/>
        <v>516.6</v>
      </c>
      <c r="Q23" s="11">
        <f t="shared" si="17"/>
        <v>403.2</v>
      </c>
      <c r="R23" s="11">
        <f t="shared" si="18"/>
        <v>453.59999999999997</v>
      </c>
      <c r="S23" s="13">
        <f t="shared" si="19"/>
        <v>0</v>
      </c>
      <c r="T23" s="13">
        <f t="shared" si="20"/>
        <v>0</v>
      </c>
      <c r="U23" s="13">
        <f t="shared" si="21"/>
        <v>6.3</v>
      </c>
      <c r="V23" s="13">
        <f t="shared" si="22"/>
        <v>0</v>
      </c>
      <c r="W23" s="13">
        <f t="shared" si="23"/>
        <v>0</v>
      </c>
      <c r="X23" s="15">
        <f t="shared" si="26"/>
        <v>378</v>
      </c>
      <c r="Y23" s="15">
        <f t="shared" si="27"/>
        <v>415.8</v>
      </c>
      <c r="Z23" s="15">
        <f t="shared" si="28"/>
        <v>522.9</v>
      </c>
      <c r="AA23" s="15">
        <f t="shared" si="29"/>
        <v>403.2</v>
      </c>
      <c r="AB23" s="15">
        <f t="shared" si="24"/>
        <v>453.59999999999997</v>
      </c>
      <c r="AC23" s="3"/>
      <c r="AD23" s="3">
        <f t="shared" si="25"/>
        <v>2173.5</v>
      </c>
    </row>
    <row r="24" spans="1:30">
      <c r="X24" s="3"/>
      <c r="Y24" s="3"/>
      <c r="Z24" s="3"/>
      <c r="AA24" s="3"/>
      <c r="AB24" s="3"/>
      <c r="AC24" s="3"/>
    </row>
    <row r="25" spans="1:30">
      <c r="A25" t="s">
        <v>46</v>
      </c>
      <c r="C25" s="3">
        <f>MAX(C4:C23)</f>
        <v>25.8</v>
      </c>
      <c r="D25">
        <f>MAX(D4:D23)</f>
        <v>46</v>
      </c>
      <c r="E25">
        <f t="shared" ref="E25:H25" si="30">MAX(E4:E23)</f>
        <v>45</v>
      </c>
      <c r="F25">
        <f t="shared" si="30"/>
        <v>43</v>
      </c>
      <c r="G25">
        <f t="shared" si="30"/>
        <v>45</v>
      </c>
      <c r="H25">
        <f t="shared" si="30"/>
        <v>45</v>
      </c>
      <c r="N25" s="3">
        <f t="shared" ref="N25:R25" si="31">MAX(N4:N23)</f>
        <v>1090.2</v>
      </c>
      <c r="O25" s="3">
        <f t="shared" si="31"/>
        <v>1135.2</v>
      </c>
      <c r="P25" s="3">
        <f t="shared" si="31"/>
        <v>995.4</v>
      </c>
      <c r="Q25" s="3">
        <f t="shared" si="31"/>
        <v>995.4</v>
      </c>
      <c r="R25" s="3">
        <f t="shared" si="31"/>
        <v>1034</v>
      </c>
      <c r="S25" s="3">
        <f t="shared" ref="S25:AB25" si="32">MAX(S4:S23)</f>
        <v>71.099999999999994</v>
      </c>
      <c r="T25" s="3">
        <f t="shared" si="32"/>
        <v>51.6</v>
      </c>
      <c r="U25" s="3">
        <f t="shared" si="32"/>
        <v>23.7</v>
      </c>
      <c r="V25" s="3">
        <f t="shared" si="32"/>
        <v>39</v>
      </c>
      <c r="W25" s="3">
        <f t="shared" si="32"/>
        <v>47</v>
      </c>
      <c r="X25" s="3">
        <f t="shared" si="32"/>
        <v>1161.3</v>
      </c>
      <c r="Y25" s="3">
        <f t="shared" si="32"/>
        <v>1186.8</v>
      </c>
      <c r="Z25" s="3">
        <f t="shared" si="32"/>
        <v>1019.1</v>
      </c>
      <c r="AA25" s="3">
        <f t="shared" si="32"/>
        <v>1019.1</v>
      </c>
      <c r="AB25" s="3">
        <f t="shared" si="32"/>
        <v>1081</v>
      </c>
      <c r="AD25" s="3">
        <f t="shared" ref="AD25" si="33">MAX(AD4:AD23)</f>
        <v>5308.8</v>
      </c>
    </row>
    <row r="26" spans="1:30">
      <c r="A26" t="s">
        <v>47</v>
      </c>
      <c r="C26" s="3">
        <f>MIN(C4:C23)</f>
        <v>11.2</v>
      </c>
      <c r="D26">
        <f>MIN(D4:D23)</f>
        <v>30</v>
      </c>
      <c r="E26">
        <f t="shared" ref="E26:H26" si="34">MIN(E4:E23)</f>
        <v>30</v>
      </c>
      <c r="F26">
        <f t="shared" si="34"/>
        <v>30</v>
      </c>
      <c r="G26">
        <f t="shared" si="34"/>
        <v>30</v>
      </c>
      <c r="H26">
        <f t="shared" si="34"/>
        <v>30</v>
      </c>
      <c r="N26" s="3">
        <f t="shared" ref="N26:R26" si="35">MIN(N4:N23)</f>
        <v>378</v>
      </c>
      <c r="O26" s="3">
        <f t="shared" si="35"/>
        <v>372</v>
      </c>
      <c r="P26" s="3">
        <f t="shared" si="35"/>
        <v>408</v>
      </c>
      <c r="Q26" s="3">
        <f t="shared" si="35"/>
        <v>381</v>
      </c>
      <c r="R26" s="3">
        <f t="shared" si="35"/>
        <v>360</v>
      </c>
      <c r="S26" s="3">
        <f t="shared" ref="S26:AB26" si="36">MIN(S4:S23)</f>
        <v>0</v>
      </c>
      <c r="T26" s="3">
        <f t="shared" si="36"/>
        <v>0</v>
      </c>
      <c r="U26" s="3">
        <f t="shared" si="36"/>
        <v>0</v>
      </c>
      <c r="V26" s="3">
        <f t="shared" si="36"/>
        <v>0</v>
      </c>
      <c r="W26" s="3">
        <f t="shared" si="36"/>
        <v>0</v>
      </c>
      <c r="X26" s="3">
        <f t="shared" si="36"/>
        <v>378</v>
      </c>
      <c r="Y26" s="3">
        <f t="shared" si="36"/>
        <v>372</v>
      </c>
      <c r="Z26" s="3">
        <f t="shared" si="36"/>
        <v>408</v>
      </c>
      <c r="AA26" s="3">
        <f t="shared" si="36"/>
        <v>381</v>
      </c>
      <c r="AB26" s="3">
        <f t="shared" si="36"/>
        <v>360</v>
      </c>
      <c r="AD26" s="3">
        <f t="shared" ref="AD26" si="37">MIN(AD4:AD23)</f>
        <v>2100</v>
      </c>
    </row>
    <row r="27" spans="1:30">
      <c r="A27" t="s">
        <v>48</v>
      </c>
      <c r="C27" s="3">
        <f>AVERAGE(C4:C23)</f>
        <v>17.475000000000001</v>
      </c>
      <c r="D27">
        <f>AVERAGE(D4:D23)</f>
        <v>38.9</v>
      </c>
      <c r="E27">
        <f t="shared" ref="E27:H27" si="38">AVERAGE(E4:E23)</f>
        <v>35.9</v>
      </c>
      <c r="F27">
        <f t="shared" si="38"/>
        <v>37.049999999999997</v>
      </c>
      <c r="G27">
        <f t="shared" si="38"/>
        <v>38.049999999999997</v>
      </c>
      <c r="H27">
        <f t="shared" si="38"/>
        <v>36.200000000000003</v>
      </c>
      <c r="N27" s="3">
        <f t="shared" ref="N27:R27" si="39">AVERAGE(N4:N23)</f>
        <v>685.2700000000001</v>
      </c>
      <c r="O27" s="3">
        <f t="shared" si="39"/>
        <v>633.37999999999988</v>
      </c>
      <c r="P27" s="3">
        <f t="shared" si="39"/>
        <v>644.83499999999992</v>
      </c>
      <c r="Q27" s="3">
        <f t="shared" si="39"/>
        <v>661.69999999999993</v>
      </c>
      <c r="R27" s="3">
        <f t="shared" si="39"/>
        <v>640.50000000000011</v>
      </c>
      <c r="S27" s="3">
        <f t="shared" ref="S27:AB27" si="40">AVERAGE(S4:S23)</f>
        <v>15.362499999999997</v>
      </c>
      <c r="T27" s="3">
        <f t="shared" si="40"/>
        <v>7.7974999999999994</v>
      </c>
      <c r="U27" s="3">
        <f t="shared" si="40"/>
        <v>4.4000000000000004</v>
      </c>
      <c r="V27" s="3">
        <f t="shared" si="40"/>
        <v>8.3574999999999982</v>
      </c>
      <c r="W27" s="3">
        <f t="shared" si="40"/>
        <v>5.8725000000000005</v>
      </c>
      <c r="X27" s="3">
        <f t="shared" si="40"/>
        <v>700.63250000000005</v>
      </c>
      <c r="Y27" s="3">
        <f t="shared" si="40"/>
        <v>641.17750000000001</v>
      </c>
      <c r="Z27" s="3">
        <f t="shared" si="40"/>
        <v>649.2349999999999</v>
      </c>
      <c r="AA27" s="3">
        <f t="shared" si="40"/>
        <v>670.05750000000012</v>
      </c>
      <c r="AB27" s="3">
        <f t="shared" si="40"/>
        <v>646.37250000000017</v>
      </c>
      <c r="AD27" s="3">
        <f t="shared" ref="AD27" si="41">AVERAGE(AD4:AD23)</f>
        <v>3307.4749999999999</v>
      </c>
    </row>
    <row r="28" spans="1:30">
      <c r="A28" t="s">
        <v>49</v>
      </c>
      <c r="C28" s="3"/>
      <c r="D28">
        <f>SUM(D4:D23)</f>
        <v>778</v>
      </c>
      <c r="E28">
        <f t="shared" ref="E28:H28" si="42">SUM(E4:E23)</f>
        <v>718</v>
      </c>
      <c r="F28">
        <f t="shared" si="42"/>
        <v>741</v>
      </c>
      <c r="G28">
        <f t="shared" si="42"/>
        <v>761</v>
      </c>
      <c r="H28">
        <f t="shared" si="42"/>
        <v>724</v>
      </c>
      <c r="N28" s="3">
        <f>SUM(N4:N23)</f>
        <v>13705.400000000001</v>
      </c>
      <c r="O28" s="3">
        <f t="shared" ref="O28:AD28" si="43">SUM(O4:O23)</f>
        <v>12667.599999999997</v>
      </c>
      <c r="P28" s="3">
        <f t="shared" si="43"/>
        <v>12896.699999999999</v>
      </c>
      <c r="Q28" s="3">
        <f t="shared" si="43"/>
        <v>13233.999999999998</v>
      </c>
      <c r="R28" s="3">
        <f t="shared" si="43"/>
        <v>12810.000000000002</v>
      </c>
      <c r="S28" s="3">
        <f t="shared" si="43"/>
        <v>307.24999999999994</v>
      </c>
      <c r="T28" s="3">
        <f t="shared" si="43"/>
        <v>155.94999999999999</v>
      </c>
      <c r="U28" s="3">
        <f t="shared" si="43"/>
        <v>88</v>
      </c>
      <c r="V28" s="3">
        <f t="shared" si="43"/>
        <v>167.14999999999998</v>
      </c>
      <c r="W28" s="3">
        <f>SUM(W4:W23)</f>
        <v>117.45</v>
      </c>
      <c r="X28" s="3">
        <f t="shared" si="43"/>
        <v>14012.650000000001</v>
      </c>
      <c r="Y28" s="3">
        <f t="shared" si="43"/>
        <v>12823.550000000001</v>
      </c>
      <c r="Z28" s="3">
        <f t="shared" si="43"/>
        <v>12984.699999999999</v>
      </c>
      <c r="AA28" s="3">
        <f t="shared" si="43"/>
        <v>13401.150000000001</v>
      </c>
      <c r="AB28" s="3">
        <f t="shared" si="43"/>
        <v>12927.450000000003</v>
      </c>
      <c r="AC28" s="3"/>
      <c r="AD28" s="3">
        <f t="shared" si="43"/>
        <v>66149.5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30B09-B91B-9F47-B83B-730D8625BC1D}">
  <dimension ref="A1:M27"/>
  <sheetViews>
    <sheetView topLeftCell="A8" zoomScaleNormal="100" workbookViewId="0">
      <selection activeCell="U39" sqref="U39"/>
    </sheetView>
  </sheetViews>
  <sheetFormatPr baseColWidth="10" defaultRowHeight="25"/>
  <cols>
    <col min="3" max="6" width="8.09765625" customWidth="1"/>
  </cols>
  <sheetData>
    <row r="1" spans="1:13" ht="225">
      <c r="A1" t="s">
        <v>54</v>
      </c>
      <c r="C1" s="16" t="s">
        <v>55</v>
      </c>
      <c r="D1" s="16" t="s">
        <v>56</v>
      </c>
      <c r="E1" s="16" t="s">
        <v>57</v>
      </c>
      <c r="F1" s="16" t="s">
        <v>58</v>
      </c>
      <c r="H1" s="16" t="s">
        <v>55</v>
      </c>
      <c r="I1" s="16" t="s">
        <v>56</v>
      </c>
      <c r="J1" s="16" t="s">
        <v>57</v>
      </c>
      <c r="K1" s="16" t="s">
        <v>58</v>
      </c>
      <c r="M1" s="16" t="s">
        <v>99</v>
      </c>
    </row>
    <row r="2" spans="1:13">
      <c r="B2" t="s">
        <v>59</v>
      </c>
      <c r="C2">
        <v>10</v>
      </c>
      <c r="D2">
        <v>20</v>
      </c>
      <c r="E2">
        <v>100</v>
      </c>
      <c r="F2">
        <v>1</v>
      </c>
    </row>
    <row r="3" spans="1:13">
      <c r="A3" t="s">
        <v>1</v>
      </c>
      <c r="B3" t="s">
        <v>0</v>
      </c>
    </row>
    <row r="4" spans="1:13">
      <c r="A4" t="s">
        <v>60</v>
      </c>
      <c r="B4" t="s">
        <v>61</v>
      </c>
      <c r="C4">
        <v>7</v>
      </c>
      <c r="D4">
        <v>17</v>
      </c>
      <c r="E4">
        <v>85</v>
      </c>
      <c r="F4">
        <v>1</v>
      </c>
      <c r="H4" s="17">
        <f>C4/C$2</f>
        <v>0.7</v>
      </c>
      <c r="I4" s="17">
        <f t="shared" ref="I4:K19" si="0">D4/D$2</f>
        <v>0.85</v>
      </c>
      <c r="J4" s="17">
        <f t="shared" si="0"/>
        <v>0.85</v>
      </c>
      <c r="K4" s="17">
        <f t="shared" si="0"/>
        <v>1</v>
      </c>
      <c r="M4" s="17" t="b">
        <f>OR(H4&lt;0.5,I4&lt;0.5,J4&lt;0.5,K4&lt;0.5)</f>
        <v>0</v>
      </c>
    </row>
    <row r="5" spans="1:13">
      <c r="A5" t="s">
        <v>62</v>
      </c>
      <c r="B5" t="s">
        <v>63</v>
      </c>
      <c r="C5">
        <v>7</v>
      </c>
      <c r="D5">
        <v>20</v>
      </c>
      <c r="E5">
        <v>70</v>
      </c>
      <c r="F5">
        <v>1</v>
      </c>
      <c r="H5" s="17">
        <f t="shared" ref="H5:H23" si="1">C5/C$2</f>
        <v>0.7</v>
      </c>
      <c r="I5" s="17">
        <f t="shared" si="0"/>
        <v>1</v>
      </c>
      <c r="J5" s="17">
        <f t="shared" si="0"/>
        <v>0.7</v>
      </c>
      <c r="K5" s="17">
        <f t="shared" si="0"/>
        <v>1</v>
      </c>
      <c r="M5" s="17" t="b">
        <f t="shared" ref="M5:M23" si="2">OR(H5&lt;0.5,I5&lt;0.5,J5&lt;0.5,K5&lt;0.5)</f>
        <v>0</v>
      </c>
    </row>
    <row r="6" spans="1:13">
      <c r="A6" t="s">
        <v>64</v>
      </c>
      <c r="B6" t="s">
        <v>65</v>
      </c>
      <c r="C6">
        <v>7</v>
      </c>
      <c r="D6">
        <v>6</v>
      </c>
      <c r="E6">
        <v>81</v>
      </c>
      <c r="F6">
        <v>1</v>
      </c>
      <c r="H6" s="17">
        <f t="shared" si="1"/>
        <v>0.7</v>
      </c>
      <c r="I6" s="17">
        <f t="shared" si="0"/>
        <v>0.3</v>
      </c>
      <c r="J6" s="17">
        <f t="shared" si="0"/>
        <v>0.81</v>
      </c>
      <c r="K6" s="17">
        <f t="shared" si="0"/>
        <v>1</v>
      </c>
      <c r="M6" s="17" t="b">
        <f t="shared" si="2"/>
        <v>1</v>
      </c>
    </row>
    <row r="7" spans="1:13">
      <c r="A7" t="s">
        <v>66</v>
      </c>
      <c r="B7" t="s">
        <v>67</v>
      </c>
      <c r="C7">
        <v>10</v>
      </c>
      <c r="D7">
        <v>14</v>
      </c>
      <c r="E7">
        <v>80</v>
      </c>
      <c r="F7">
        <v>1</v>
      </c>
      <c r="H7" s="17">
        <f t="shared" si="1"/>
        <v>1</v>
      </c>
      <c r="I7" s="17">
        <f t="shared" si="0"/>
        <v>0.7</v>
      </c>
      <c r="J7" s="17">
        <f t="shared" si="0"/>
        <v>0.8</v>
      </c>
      <c r="K7" s="17">
        <f t="shared" si="0"/>
        <v>1</v>
      </c>
      <c r="M7" s="17" t="b">
        <f t="shared" si="2"/>
        <v>0</v>
      </c>
    </row>
    <row r="8" spans="1:13">
      <c r="A8" t="s">
        <v>68</v>
      </c>
      <c r="B8" t="s">
        <v>69</v>
      </c>
      <c r="C8">
        <v>5</v>
      </c>
      <c r="D8">
        <v>17</v>
      </c>
      <c r="E8">
        <v>79</v>
      </c>
      <c r="F8">
        <v>1</v>
      </c>
      <c r="H8" s="17">
        <f t="shared" si="1"/>
        <v>0.5</v>
      </c>
      <c r="I8" s="17">
        <f t="shared" si="0"/>
        <v>0.85</v>
      </c>
      <c r="J8" s="17">
        <f t="shared" si="0"/>
        <v>0.79</v>
      </c>
      <c r="K8" s="17">
        <f t="shared" si="0"/>
        <v>1</v>
      </c>
      <c r="M8" s="17" t="b">
        <f t="shared" si="2"/>
        <v>0</v>
      </c>
    </row>
    <row r="9" spans="1:13">
      <c r="A9" t="s">
        <v>70</v>
      </c>
      <c r="B9" t="s">
        <v>71</v>
      </c>
      <c r="C9">
        <v>6</v>
      </c>
      <c r="D9">
        <v>12</v>
      </c>
      <c r="E9">
        <v>73</v>
      </c>
      <c r="F9">
        <v>0</v>
      </c>
      <c r="H9" s="17">
        <f t="shared" si="1"/>
        <v>0.6</v>
      </c>
      <c r="I9" s="17">
        <f t="shared" si="0"/>
        <v>0.6</v>
      </c>
      <c r="J9" s="17">
        <f t="shared" si="0"/>
        <v>0.73</v>
      </c>
      <c r="K9" s="17">
        <f t="shared" si="0"/>
        <v>0</v>
      </c>
      <c r="M9" s="17" t="b">
        <f t="shared" si="2"/>
        <v>1</v>
      </c>
    </row>
    <row r="10" spans="1:13">
      <c r="A10" t="s">
        <v>72</v>
      </c>
      <c r="B10" t="s">
        <v>73</v>
      </c>
      <c r="C10">
        <v>5</v>
      </c>
      <c r="D10">
        <v>17</v>
      </c>
      <c r="E10">
        <v>75</v>
      </c>
      <c r="F10">
        <v>1</v>
      </c>
      <c r="H10" s="17">
        <f t="shared" si="1"/>
        <v>0.5</v>
      </c>
      <c r="I10" s="17">
        <f t="shared" si="0"/>
        <v>0.85</v>
      </c>
      <c r="J10" s="17">
        <f t="shared" si="0"/>
        <v>0.75</v>
      </c>
      <c r="K10" s="17">
        <f t="shared" si="0"/>
        <v>1</v>
      </c>
      <c r="M10" s="17" t="b">
        <f t="shared" si="2"/>
        <v>0</v>
      </c>
    </row>
    <row r="11" spans="1:13">
      <c r="A11" t="s">
        <v>74</v>
      </c>
      <c r="B11" t="s">
        <v>75</v>
      </c>
      <c r="C11">
        <v>11</v>
      </c>
      <c r="D11">
        <v>16</v>
      </c>
      <c r="E11">
        <v>47</v>
      </c>
      <c r="F11">
        <v>0</v>
      </c>
      <c r="H11" s="17">
        <f t="shared" si="1"/>
        <v>1.1000000000000001</v>
      </c>
      <c r="I11" s="17">
        <f t="shared" si="0"/>
        <v>0.8</v>
      </c>
      <c r="J11" s="17">
        <f t="shared" si="0"/>
        <v>0.47</v>
      </c>
      <c r="K11" s="17">
        <f t="shared" si="0"/>
        <v>0</v>
      </c>
      <c r="M11" s="17" t="b">
        <f t="shared" si="2"/>
        <v>1</v>
      </c>
    </row>
    <row r="12" spans="1:13">
      <c r="A12" t="s">
        <v>76</v>
      </c>
      <c r="B12" t="s">
        <v>77</v>
      </c>
      <c r="C12">
        <v>9</v>
      </c>
      <c r="D12">
        <v>20</v>
      </c>
      <c r="E12">
        <v>93</v>
      </c>
      <c r="F12">
        <v>1</v>
      </c>
      <c r="H12" s="17">
        <f t="shared" si="1"/>
        <v>0.9</v>
      </c>
      <c r="I12" s="17">
        <f t="shared" si="0"/>
        <v>1</v>
      </c>
      <c r="J12" s="17">
        <f t="shared" si="0"/>
        <v>0.93</v>
      </c>
      <c r="K12" s="17">
        <f t="shared" si="0"/>
        <v>1</v>
      </c>
      <c r="M12" s="17" t="b">
        <f t="shared" si="2"/>
        <v>0</v>
      </c>
    </row>
    <row r="13" spans="1:13">
      <c r="A13" t="s">
        <v>78</v>
      </c>
      <c r="B13" t="s">
        <v>79</v>
      </c>
      <c r="C13">
        <v>10</v>
      </c>
      <c r="D13">
        <v>10</v>
      </c>
      <c r="E13">
        <v>64</v>
      </c>
      <c r="F13">
        <v>0</v>
      </c>
      <c r="H13" s="17">
        <f t="shared" si="1"/>
        <v>1</v>
      </c>
      <c r="I13" s="17">
        <f t="shared" si="0"/>
        <v>0.5</v>
      </c>
      <c r="J13" s="17">
        <f t="shared" si="0"/>
        <v>0.64</v>
      </c>
      <c r="K13" s="17">
        <f t="shared" si="0"/>
        <v>0</v>
      </c>
      <c r="M13" s="17" t="b">
        <f t="shared" si="2"/>
        <v>1</v>
      </c>
    </row>
    <row r="14" spans="1:13">
      <c r="A14" t="s">
        <v>80</v>
      </c>
      <c r="B14" t="s">
        <v>81</v>
      </c>
      <c r="C14">
        <v>8</v>
      </c>
      <c r="D14">
        <v>13</v>
      </c>
      <c r="E14">
        <v>58</v>
      </c>
      <c r="F14">
        <v>0</v>
      </c>
      <c r="H14" s="17">
        <f t="shared" si="1"/>
        <v>0.8</v>
      </c>
      <c r="I14" s="17">
        <f t="shared" si="0"/>
        <v>0.65</v>
      </c>
      <c r="J14" s="17">
        <f t="shared" si="0"/>
        <v>0.57999999999999996</v>
      </c>
      <c r="K14" s="17">
        <f t="shared" si="0"/>
        <v>0</v>
      </c>
      <c r="M14" s="17" t="b">
        <f t="shared" si="2"/>
        <v>1</v>
      </c>
    </row>
    <row r="15" spans="1:13">
      <c r="A15" t="s">
        <v>82</v>
      </c>
      <c r="B15" t="s">
        <v>83</v>
      </c>
      <c r="C15">
        <v>7</v>
      </c>
      <c r="D15">
        <v>18</v>
      </c>
      <c r="E15">
        <v>52</v>
      </c>
      <c r="F15">
        <v>0</v>
      </c>
      <c r="H15" s="17">
        <f t="shared" si="1"/>
        <v>0.7</v>
      </c>
      <c r="I15" s="17">
        <f t="shared" si="0"/>
        <v>0.9</v>
      </c>
      <c r="J15" s="17">
        <f t="shared" si="0"/>
        <v>0.52</v>
      </c>
      <c r="K15" s="17">
        <f t="shared" si="0"/>
        <v>0</v>
      </c>
      <c r="M15" s="17" t="b">
        <f t="shared" si="2"/>
        <v>1</v>
      </c>
    </row>
    <row r="16" spans="1:13">
      <c r="A16" t="s">
        <v>84</v>
      </c>
      <c r="B16" t="s">
        <v>85</v>
      </c>
      <c r="C16">
        <v>10</v>
      </c>
      <c r="D16">
        <v>10</v>
      </c>
      <c r="E16">
        <v>54</v>
      </c>
      <c r="F16">
        <v>1</v>
      </c>
      <c r="H16" s="17">
        <f t="shared" si="1"/>
        <v>1</v>
      </c>
      <c r="I16" s="17">
        <f t="shared" si="0"/>
        <v>0.5</v>
      </c>
      <c r="J16" s="17">
        <f t="shared" si="0"/>
        <v>0.54</v>
      </c>
      <c r="K16" s="17">
        <f t="shared" si="0"/>
        <v>1</v>
      </c>
      <c r="M16" s="17" t="b">
        <f t="shared" si="2"/>
        <v>0</v>
      </c>
    </row>
    <row r="17" spans="1:13">
      <c r="A17" t="s">
        <v>86</v>
      </c>
      <c r="B17" t="s">
        <v>87</v>
      </c>
      <c r="C17">
        <v>5</v>
      </c>
      <c r="D17">
        <v>12</v>
      </c>
      <c r="E17">
        <v>82</v>
      </c>
      <c r="F17">
        <v>0</v>
      </c>
      <c r="H17" s="17">
        <f t="shared" si="1"/>
        <v>0.5</v>
      </c>
      <c r="I17" s="17">
        <f t="shared" si="0"/>
        <v>0.6</v>
      </c>
      <c r="J17" s="17">
        <f t="shared" si="0"/>
        <v>0.82</v>
      </c>
      <c r="K17" s="17">
        <f t="shared" si="0"/>
        <v>0</v>
      </c>
      <c r="M17" s="17" t="b">
        <f t="shared" si="2"/>
        <v>1</v>
      </c>
    </row>
    <row r="18" spans="1:13">
      <c r="A18" t="s">
        <v>88</v>
      </c>
      <c r="B18" t="s">
        <v>89</v>
      </c>
      <c r="C18">
        <v>10</v>
      </c>
      <c r="D18">
        <v>20</v>
      </c>
      <c r="E18">
        <v>98</v>
      </c>
      <c r="F18">
        <v>1</v>
      </c>
      <c r="H18" s="17">
        <f t="shared" si="1"/>
        <v>1</v>
      </c>
      <c r="I18" s="17">
        <f t="shared" si="0"/>
        <v>1</v>
      </c>
      <c r="J18" s="17">
        <f t="shared" si="0"/>
        <v>0.98</v>
      </c>
      <c r="K18" s="17">
        <f t="shared" si="0"/>
        <v>1</v>
      </c>
      <c r="M18" s="17" t="b">
        <f t="shared" si="2"/>
        <v>0</v>
      </c>
    </row>
    <row r="19" spans="1:13">
      <c r="A19" t="s">
        <v>90</v>
      </c>
      <c r="B19" t="s">
        <v>91</v>
      </c>
      <c r="C19">
        <v>6</v>
      </c>
      <c r="D19">
        <v>11</v>
      </c>
      <c r="E19">
        <v>68</v>
      </c>
      <c r="F19">
        <v>0</v>
      </c>
      <c r="H19" s="17">
        <f t="shared" si="1"/>
        <v>0.6</v>
      </c>
      <c r="I19" s="17">
        <f t="shared" si="0"/>
        <v>0.55000000000000004</v>
      </c>
      <c r="J19" s="17">
        <f t="shared" si="0"/>
        <v>0.68</v>
      </c>
      <c r="K19" s="17">
        <f t="shared" si="0"/>
        <v>0</v>
      </c>
      <c r="M19" s="17" t="b">
        <f t="shared" si="2"/>
        <v>1</v>
      </c>
    </row>
    <row r="20" spans="1:13">
      <c r="A20" t="s">
        <v>92</v>
      </c>
      <c r="B20" t="s">
        <v>22</v>
      </c>
      <c r="C20">
        <v>10</v>
      </c>
      <c r="D20">
        <v>17</v>
      </c>
      <c r="E20">
        <v>49</v>
      </c>
      <c r="F20">
        <v>0</v>
      </c>
      <c r="H20" s="17">
        <f t="shared" si="1"/>
        <v>1</v>
      </c>
      <c r="I20" s="17">
        <f t="shared" ref="I20:I23" si="3">D20/D$2</f>
        <v>0.85</v>
      </c>
      <c r="J20" s="17">
        <f t="shared" ref="J20:J23" si="4">E20/E$2</f>
        <v>0.49</v>
      </c>
      <c r="K20" s="17">
        <f t="shared" ref="K20:K23" si="5">F20/F$2</f>
        <v>0</v>
      </c>
      <c r="M20" s="17" t="b">
        <f t="shared" si="2"/>
        <v>1</v>
      </c>
    </row>
    <row r="21" spans="1:13">
      <c r="A21" t="s">
        <v>93</v>
      </c>
      <c r="B21" t="s">
        <v>94</v>
      </c>
      <c r="C21">
        <v>9</v>
      </c>
      <c r="D21">
        <v>15</v>
      </c>
      <c r="E21">
        <v>71</v>
      </c>
      <c r="F21">
        <v>1</v>
      </c>
      <c r="H21" s="17">
        <f t="shared" si="1"/>
        <v>0.9</v>
      </c>
      <c r="I21" s="17">
        <f t="shared" si="3"/>
        <v>0.75</v>
      </c>
      <c r="J21" s="17">
        <f t="shared" si="4"/>
        <v>0.71</v>
      </c>
      <c r="K21" s="17">
        <f t="shared" si="5"/>
        <v>1</v>
      </c>
      <c r="M21" s="17" t="b">
        <f t="shared" si="2"/>
        <v>0</v>
      </c>
    </row>
    <row r="22" spans="1:13">
      <c r="A22" t="s">
        <v>95</v>
      </c>
      <c r="B22" t="s">
        <v>96</v>
      </c>
      <c r="C22">
        <v>7</v>
      </c>
      <c r="D22">
        <v>12</v>
      </c>
      <c r="E22">
        <v>53</v>
      </c>
      <c r="F22">
        <v>0</v>
      </c>
      <c r="H22" s="17">
        <f t="shared" si="1"/>
        <v>0.7</v>
      </c>
      <c r="I22" s="17">
        <f t="shared" si="3"/>
        <v>0.6</v>
      </c>
      <c r="J22" s="17">
        <f t="shared" si="4"/>
        <v>0.53</v>
      </c>
      <c r="K22" s="17">
        <f t="shared" si="5"/>
        <v>0</v>
      </c>
      <c r="M22" s="17" t="b">
        <f t="shared" si="2"/>
        <v>1</v>
      </c>
    </row>
    <row r="23" spans="1:13">
      <c r="A23" t="s">
        <v>97</v>
      </c>
      <c r="B23" t="s">
        <v>98</v>
      </c>
      <c r="C23">
        <v>7</v>
      </c>
      <c r="D23">
        <v>14</v>
      </c>
      <c r="E23">
        <v>69</v>
      </c>
      <c r="F23">
        <v>0</v>
      </c>
      <c r="H23" s="17">
        <f t="shared" si="1"/>
        <v>0.7</v>
      </c>
      <c r="I23" s="17">
        <f t="shared" si="3"/>
        <v>0.7</v>
      </c>
      <c r="J23" s="17">
        <f t="shared" si="4"/>
        <v>0.69</v>
      </c>
      <c r="K23" s="17">
        <f t="shared" si="5"/>
        <v>0</v>
      </c>
      <c r="M23" s="17" t="b">
        <f t="shared" si="2"/>
        <v>1</v>
      </c>
    </row>
    <row r="25" spans="1:13">
      <c r="A25" t="s">
        <v>46</v>
      </c>
      <c r="C25">
        <f>MAX(C4:C23)</f>
        <v>11</v>
      </c>
      <c r="D25">
        <f t="shared" ref="D25:F25" si="6">MAX(D4:D23)</f>
        <v>20</v>
      </c>
      <c r="E25">
        <f t="shared" si="6"/>
        <v>98</v>
      </c>
      <c r="F25">
        <f t="shared" si="6"/>
        <v>1</v>
      </c>
      <c r="H25" s="17">
        <f>MAX(H4:H23)</f>
        <v>1.1000000000000001</v>
      </c>
      <c r="I25" s="17">
        <f t="shared" ref="I25:K25" si="7">MAX(I4:I23)</f>
        <v>1</v>
      </c>
      <c r="J25" s="17">
        <f t="shared" si="7"/>
        <v>0.98</v>
      </c>
      <c r="K25" s="17">
        <f t="shared" si="7"/>
        <v>1</v>
      </c>
    </row>
    <row r="26" spans="1:13">
      <c r="A26" t="s">
        <v>47</v>
      </c>
      <c r="C26">
        <f>MIN(C4:C23)</f>
        <v>5</v>
      </c>
      <c r="D26">
        <f t="shared" ref="D26:F26" si="8">MIN(D4:D23)</f>
        <v>6</v>
      </c>
      <c r="E26">
        <f t="shared" si="8"/>
        <v>47</v>
      </c>
      <c r="F26">
        <f t="shared" si="8"/>
        <v>0</v>
      </c>
      <c r="H26" s="17">
        <f>MIN(H4:H23)</f>
        <v>0.5</v>
      </c>
      <c r="I26" s="17">
        <f t="shared" ref="I26:K26" si="9">MIN(I4:I23)</f>
        <v>0.3</v>
      </c>
      <c r="J26" s="17">
        <f t="shared" si="9"/>
        <v>0.47</v>
      </c>
      <c r="K26" s="17">
        <f t="shared" si="9"/>
        <v>0</v>
      </c>
    </row>
    <row r="27" spans="1:13">
      <c r="A27" t="s">
        <v>48</v>
      </c>
      <c r="C27">
        <f>AVERAGE(C4:C23)</f>
        <v>7.8</v>
      </c>
      <c r="D27">
        <f t="shared" ref="D27:F27" si="10">AVERAGE(D4:D23)</f>
        <v>14.55</v>
      </c>
      <c r="E27">
        <f t="shared" si="10"/>
        <v>70.05</v>
      </c>
      <c r="F27">
        <f t="shared" si="10"/>
        <v>0.5</v>
      </c>
      <c r="H27" s="17">
        <f>AVERAGE(H4:H23)</f>
        <v>0.77999999999999992</v>
      </c>
      <c r="I27" s="17">
        <f t="shared" ref="I27:K27" si="11">AVERAGE(I4:I23)</f>
        <v>0.72749999999999992</v>
      </c>
      <c r="J27" s="17">
        <f t="shared" si="11"/>
        <v>0.7004999999999999</v>
      </c>
      <c r="K27" s="17">
        <f t="shared" si="11"/>
        <v>0.5</v>
      </c>
    </row>
  </sheetData>
  <conditionalFormatting sqref="C4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3 M4:M23">
    <cfRule type="cellIs" dxfId="2" priority="2" operator="lessThan">
      <formula>0.5</formula>
    </cfRule>
  </conditionalFormatting>
  <conditionalFormatting sqref="M4:M23">
    <cfRule type="cellIs" dxfId="1" priority="1" operator="equal">
      <formula>TRUE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59B01-FE74-B94A-AAF4-6D307F5AA3BA}">
  <dimension ref="A1:L9"/>
  <sheetViews>
    <sheetView workbookViewId="0">
      <selection activeCell="F11" sqref="F11"/>
    </sheetView>
  </sheetViews>
  <sheetFormatPr baseColWidth="10" defaultRowHeight="25"/>
  <sheetData>
    <row r="1" spans="1:12">
      <c r="A1" t="s">
        <v>100</v>
      </c>
      <c r="C1" t="s">
        <v>101</v>
      </c>
    </row>
    <row r="4" spans="1:12">
      <c r="A4" t="s">
        <v>102</v>
      </c>
      <c r="B4" s="18" t="s">
        <v>45</v>
      </c>
      <c r="C4" s="18">
        <v>3</v>
      </c>
      <c r="D4" s="19" t="s">
        <v>103</v>
      </c>
      <c r="E4" s="19">
        <v>5</v>
      </c>
      <c r="F4" s="20" t="s">
        <v>104</v>
      </c>
      <c r="G4" s="20">
        <v>4</v>
      </c>
      <c r="H4" s="21" t="s">
        <v>105</v>
      </c>
      <c r="I4" s="21">
        <v>3</v>
      </c>
      <c r="J4" s="22" t="s">
        <v>106</v>
      </c>
      <c r="K4" s="22">
        <v>1</v>
      </c>
      <c r="L4" t="s">
        <v>49</v>
      </c>
    </row>
    <row r="5" spans="1:12">
      <c r="A5" t="s">
        <v>107</v>
      </c>
      <c r="B5" s="18">
        <v>1</v>
      </c>
      <c r="C5" s="18">
        <f>B5*C$4</f>
        <v>3</v>
      </c>
      <c r="D5" s="19">
        <v>5</v>
      </c>
      <c r="E5" s="19">
        <f>D5*E$4</f>
        <v>25</v>
      </c>
      <c r="F5" s="20">
        <v>1</v>
      </c>
      <c r="G5" s="20">
        <f>F5*G$4</f>
        <v>4</v>
      </c>
      <c r="H5" s="21">
        <v>4</v>
      </c>
      <c r="I5" s="21">
        <f>H5*I$4</f>
        <v>12</v>
      </c>
      <c r="J5" s="22">
        <v>5</v>
      </c>
      <c r="K5" s="22">
        <f>J5*K$4</f>
        <v>5</v>
      </c>
      <c r="L5">
        <f>SUM(C5,E5,G5,I5,K5)</f>
        <v>49</v>
      </c>
    </row>
    <row r="6" spans="1:12">
      <c r="A6" t="s">
        <v>108</v>
      </c>
      <c r="B6" s="18">
        <v>4</v>
      </c>
      <c r="C6" s="18">
        <f>B6*C$4</f>
        <v>12</v>
      </c>
      <c r="D6" s="19">
        <v>4</v>
      </c>
      <c r="E6" s="19">
        <f>D6*E$4</f>
        <v>20</v>
      </c>
      <c r="F6" s="20">
        <v>3</v>
      </c>
      <c r="G6" s="20">
        <f>F6*G$4</f>
        <v>12</v>
      </c>
      <c r="H6" s="21">
        <v>2</v>
      </c>
      <c r="I6" s="21">
        <f>H6*I$4</f>
        <v>6</v>
      </c>
      <c r="J6" s="22">
        <v>1</v>
      </c>
      <c r="K6" s="22">
        <f t="shared" ref="K6:K9" si="0">J6*K$4</f>
        <v>1</v>
      </c>
      <c r="L6">
        <f t="shared" ref="L6:L9" si="1">SUM(C6,E6,G6,I6,K6)</f>
        <v>51</v>
      </c>
    </row>
    <row r="7" spans="1:12">
      <c r="A7" t="s">
        <v>109</v>
      </c>
      <c r="B7" s="18">
        <v>5</v>
      </c>
      <c r="C7" s="18">
        <f t="shared" ref="C7:E9" si="2">B7*C$4</f>
        <v>15</v>
      </c>
      <c r="D7" s="19">
        <v>1</v>
      </c>
      <c r="E7" s="19">
        <f t="shared" si="2"/>
        <v>5</v>
      </c>
      <c r="F7" s="20">
        <v>5</v>
      </c>
      <c r="G7" s="20">
        <f t="shared" ref="G7:G9" si="3">F7*G$4</f>
        <v>20</v>
      </c>
      <c r="H7" s="21">
        <v>3</v>
      </c>
      <c r="I7" s="21">
        <f t="shared" ref="I7:I9" si="4">H7*I$4</f>
        <v>9</v>
      </c>
      <c r="J7" s="22">
        <v>3</v>
      </c>
      <c r="K7" s="22">
        <f t="shared" si="0"/>
        <v>3</v>
      </c>
      <c r="L7">
        <f t="shared" si="1"/>
        <v>52</v>
      </c>
    </row>
    <row r="8" spans="1:12">
      <c r="A8" t="s">
        <v>110</v>
      </c>
      <c r="B8" s="18">
        <v>3</v>
      </c>
      <c r="C8" s="18">
        <f t="shared" si="2"/>
        <v>9</v>
      </c>
      <c r="D8" s="19">
        <v>5</v>
      </c>
      <c r="E8" s="19">
        <f t="shared" si="2"/>
        <v>25</v>
      </c>
      <c r="F8" s="20">
        <v>4</v>
      </c>
      <c r="G8" s="20">
        <f t="shared" si="3"/>
        <v>16</v>
      </c>
      <c r="H8" s="21">
        <v>4</v>
      </c>
      <c r="I8" s="21">
        <f t="shared" si="4"/>
        <v>12</v>
      </c>
      <c r="J8" s="22">
        <v>3</v>
      </c>
      <c r="K8" s="22">
        <f t="shared" si="0"/>
        <v>3</v>
      </c>
      <c r="L8">
        <f t="shared" si="1"/>
        <v>65</v>
      </c>
    </row>
    <row r="9" spans="1:12">
      <c r="A9" t="s">
        <v>111</v>
      </c>
      <c r="B9" s="18">
        <v>3</v>
      </c>
      <c r="C9" s="18">
        <f t="shared" si="2"/>
        <v>9</v>
      </c>
      <c r="D9" s="19">
        <v>5</v>
      </c>
      <c r="E9" s="19">
        <f t="shared" si="2"/>
        <v>25</v>
      </c>
      <c r="F9" s="20">
        <v>2</v>
      </c>
      <c r="G9" s="20">
        <f t="shared" si="3"/>
        <v>8</v>
      </c>
      <c r="H9" s="21">
        <v>2</v>
      </c>
      <c r="I9" s="21">
        <f t="shared" si="4"/>
        <v>6</v>
      </c>
      <c r="J9" s="22">
        <v>5</v>
      </c>
      <c r="K9" s="22">
        <f t="shared" si="0"/>
        <v>5</v>
      </c>
      <c r="L9">
        <f t="shared" si="1"/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AA379-94CC-4548-B272-1A80185B345C}">
  <dimension ref="A1:K176"/>
  <sheetViews>
    <sheetView tabSelected="1" workbookViewId="0">
      <selection activeCell="A2" sqref="A2:K172"/>
    </sheetView>
  </sheetViews>
  <sheetFormatPr baseColWidth="10" defaultRowHeight="25"/>
  <cols>
    <col min="1" max="1" width="6.296875" bestFit="1" customWidth="1"/>
    <col min="2" max="3" width="7.796875" customWidth="1"/>
    <col min="4" max="4" width="17.3984375" customWidth="1"/>
    <col min="5" max="5" width="9.3984375" bestFit="1" customWidth="1"/>
    <col min="6" max="6" width="11.296875" bestFit="1" customWidth="1"/>
    <col min="7" max="7" width="8.796875" bestFit="1" customWidth="1"/>
    <col min="8" max="8" width="16.19921875" customWidth="1"/>
    <col min="9" max="9" width="11.19921875" bestFit="1" customWidth="1"/>
    <col min="10" max="10" width="11.19921875" customWidth="1"/>
    <col min="11" max="11" width="12.09765625" bestFit="1" customWidth="1"/>
  </cols>
  <sheetData>
    <row r="1" spans="1:11" s="25" customFormat="1" ht="130">
      <c r="A1" s="25" t="s">
        <v>112</v>
      </c>
      <c r="B1" s="25" t="s">
        <v>113</v>
      </c>
      <c r="C1" s="25" t="s">
        <v>114</v>
      </c>
      <c r="D1" s="25" t="s">
        <v>115</v>
      </c>
      <c r="E1" s="25" t="s">
        <v>116</v>
      </c>
      <c r="F1" s="25" t="s">
        <v>117</v>
      </c>
      <c r="G1" s="25" t="s">
        <v>118</v>
      </c>
      <c r="H1" s="25" t="s">
        <v>147</v>
      </c>
      <c r="I1" s="25" t="s">
        <v>0</v>
      </c>
      <c r="J1" s="25" t="s">
        <v>1</v>
      </c>
      <c r="K1" s="25" t="s">
        <v>119</v>
      </c>
    </row>
    <row r="2" spans="1:11">
      <c r="A2" s="23" t="s">
        <v>52</v>
      </c>
      <c r="B2" s="24">
        <v>1001</v>
      </c>
      <c r="C2">
        <v>9822</v>
      </c>
      <c r="D2" t="s">
        <v>120</v>
      </c>
      <c r="E2">
        <v>58.3</v>
      </c>
      <c r="F2">
        <v>98.4</v>
      </c>
      <c r="G2" s="3">
        <f>F2-E2</f>
        <v>40.100000000000009</v>
      </c>
      <c r="H2" s="3">
        <f>IF(F2&gt;50, F2*0.2,F2*0.1)</f>
        <v>19.680000000000003</v>
      </c>
      <c r="I2" t="s">
        <v>148</v>
      </c>
      <c r="J2" t="s">
        <v>149</v>
      </c>
      <c r="K2" t="s">
        <v>121</v>
      </c>
    </row>
    <row r="3" spans="1:11">
      <c r="A3" s="23" t="s">
        <v>52</v>
      </c>
      <c r="B3" s="24">
        <v>1002</v>
      </c>
      <c r="C3">
        <v>2877</v>
      </c>
      <c r="D3" t="s">
        <v>122</v>
      </c>
      <c r="E3">
        <v>11.4</v>
      </c>
      <c r="F3">
        <v>16.3</v>
      </c>
      <c r="G3" s="3">
        <f>F3-E3</f>
        <v>4.9000000000000004</v>
      </c>
      <c r="H3" s="3">
        <f>IF(F3&gt;50, F3*0.2,F3*0.1)</f>
        <v>1.6300000000000001</v>
      </c>
      <c r="I3" t="s">
        <v>150</v>
      </c>
      <c r="J3" t="s">
        <v>151</v>
      </c>
      <c r="K3" t="s">
        <v>123</v>
      </c>
    </row>
    <row r="4" spans="1:11">
      <c r="A4" s="23" t="s">
        <v>52</v>
      </c>
      <c r="B4" s="24">
        <v>1003</v>
      </c>
      <c r="C4">
        <v>2499</v>
      </c>
      <c r="D4" t="s">
        <v>124</v>
      </c>
      <c r="E4">
        <v>6.2</v>
      </c>
      <c r="F4">
        <v>9.1999999999999993</v>
      </c>
      <c r="G4" s="3">
        <f>F4-E4</f>
        <v>2.9999999999999991</v>
      </c>
      <c r="H4" s="3">
        <f>IF(F4&gt;50, F4*0.2,F4*0.1)</f>
        <v>0.91999999999999993</v>
      </c>
      <c r="I4" t="s">
        <v>152</v>
      </c>
      <c r="J4" t="s">
        <v>153</v>
      </c>
      <c r="K4" t="s">
        <v>125</v>
      </c>
    </row>
    <row r="5" spans="1:11">
      <c r="A5" s="23" t="s">
        <v>52</v>
      </c>
      <c r="B5" s="24">
        <v>1004</v>
      </c>
      <c r="C5">
        <v>8722</v>
      </c>
      <c r="D5" t="s">
        <v>126</v>
      </c>
      <c r="E5">
        <v>344</v>
      </c>
      <c r="F5">
        <v>502</v>
      </c>
      <c r="G5" s="3">
        <f>F5-E5</f>
        <v>158</v>
      </c>
      <c r="H5" s="3">
        <f>IF(F5&gt;50, F5*0.2,F5*0.1)</f>
        <v>100.4</v>
      </c>
      <c r="I5" t="s">
        <v>148</v>
      </c>
      <c r="J5" t="s">
        <v>149</v>
      </c>
      <c r="K5" t="s">
        <v>125</v>
      </c>
    </row>
    <row r="6" spans="1:11">
      <c r="A6" s="23" t="s">
        <v>52</v>
      </c>
      <c r="B6" s="24">
        <v>1005</v>
      </c>
      <c r="C6">
        <v>1109</v>
      </c>
      <c r="D6" t="s">
        <v>127</v>
      </c>
      <c r="E6">
        <v>3</v>
      </c>
      <c r="F6">
        <v>8</v>
      </c>
      <c r="G6" s="3">
        <f>F6-E6</f>
        <v>5</v>
      </c>
      <c r="H6" s="3">
        <f>IF(F6&gt;50, F6*0.2,F6*0.1)</f>
        <v>0.8</v>
      </c>
      <c r="I6" t="s">
        <v>152</v>
      </c>
      <c r="J6" t="s">
        <v>153</v>
      </c>
      <c r="K6" t="s">
        <v>125</v>
      </c>
    </row>
    <row r="7" spans="1:11">
      <c r="A7" s="23" t="s">
        <v>52</v>
      </c>
      <c r="B7" s="24">
        <v>1006</v>
      </c>
      <c r="C7">
        <v>9822</v>
      </c>
      <c r="D7" t="s">
        <v>120</v>
      </c>
      <c r="E7">
        <v>58.3</v>
      </c>
      <c r="F7">
        <v>98.4</v>
      </c>
      <c r="G7" s="3">
        <f>F7-E7</f>
        <v>40.100000000000009</v>
      </c>
      <c r="H7" s="3">
        <f>IF(F7&gt;50, F7*0.2,F7*0.1)</f>
        <v>19.680000000000003</v>
      </c>
      <c r="I7" t="s">
        <v>152</v>
      </c>
      <c r="J7" t="s">
        <v>153</v>
      </c>
      <c r="K7" t="s">
        <v>125</v>
      </c>
    </row>
    <row r="8" spans="1:11">
      <c r="A8" s="23" t="s">
        <v>52</v>
      </c>
      <c r="B8" s="24">
        <v>1007</v>
      </c>
      <c r="C8">
        <v>1109</v>
      </c>
      <c r="D8" t="s">
        <v>127</v>
      </c>
      <c r="E8">
        <v>3</v>
      </c>
      <c r="F8">
        <v>8</v>
      </c>
      <c r="G8" s="3">
        <f>F8-E8</f>
        <v>5</v>
      </c>
      <c r="H8" s="3">
        <f>IF(F8&gt;50, F8*0.2,F8*0.1)</f>
        <v>0.8</v>
      </c>
      <c r="I8" t="s">
        <v>154</v>
      </c>
      <c r="J8" t="s">
        <v>155</v>
      </c>
      <c r="K8" t="s">
        <v>121</v>
      </c>
    </row>
    <row r="9" spans="1:11">
      <c r="A9" s="23" t="s">
        <v>52</v>
      </c>
      <c r="B9" s="24">
        <v>1008</v>
      </c>
      <c r="C9">
        <v>2877</v>
      </c>
      <c r="D9" t="s">
        <v>122</v>
      </c>
      <c r="E9">
        <v>11.4</v>
      </c>
      <c r="F9">
        <v>16.3</v>
      </c>
      <c r="G9" s="3">
        <f>F9-E9</f>
        <v>4.9000000000000004</v>
      </c>
      <c r="H9" s="3">
        <f>IF(F9&gt;50, F9*0.2,F9*0.1)</f>
        <v>1.6300000000000001</v>
      </c>
      <c r="I9" t="s">
        <v>152</v>
      </c>
      <c r="J9" t="s">
        <v>153</v>
      </c>
      <c r="K9" t="s">
        <v>121</v>
      </c>
    </row>
    <row r="10" spans="1:11">
      <c r="A10" s="23" t="s">
        <v>52</v>
      </c>
      <c r="B10" s="24">
        <v>1009</v>
      </c>
      <c r="C10">
        <v>1109</v>
      </c>
      <c r="D10" t="s">
        <v>127</v>
      </c>
      <c r="E10">
        <v>3</v>
      </c>
      <c r="F10">
        <v>8</v>
      </c>
      <c r="G10" s="3">
        <f>F10-E10</f>
        <v>5</v>
      </c>
      <c r="H10" s="3">
        <f>IF(F10&gt;50, F10*0.2,F10*0.1)</f>
        <v>0.8</v>
      </c>
      <c r="I10" t="s">
        <v>152</v>
      </c>
      <c r="J10" t="s">
        <v>153</v>
      </c>
      <c r="K10" t="s">
        <v>125</v>
      </c>
    </row>
    <row r="11" spans="1:11">
      <c r="A11" s="23" t="s">
        <v>52</v>
      </c>
      <c r="B11" s="24">
        <v>1010</v>
      </c>
      <c r="C11">
        <v>2877</v>
      </c>
      <c r="D11" t="s">
        <v>122</v>
      </c>
      <c r="E11">
        <v>11.4</v>
      </c>
      <c r="F11">
        <v>16.3</v>
      </c>
      <c r="G11" s="3">
        <f>F11-E11</f>
        <v>4.9000000000000004</v>
      </c>
      <c r="H11" s="3">
        <f>IF(F11&gt;50, F11*0.2,F11*0.1)</f>
        <v>1.6300000000000001</v>
      </c>
      <c r="I11" t="s">
        <v>150</v>
      </c>
      <c r="J11" t="s">
        <v>151</v>
      </c>
      <c r="K11" t="s">
        <v>128</v>
      </c>
    </row>
    <row r="12" spans="1:11">
      <c r="A12" s="23" t="s">
        <v>52</v>
      </c>
      <c r="B12" s="24">
        <v>1011</v>
      </c>
      <c r="C12">
        <v>2877</v>
      </c>
      <c r="D12" t="s">
        <v>122</v>
      </c>
      <c r="E12">
        <v>11.4</v>
      </c>
      <c r="F12">
        <v>16.3</v>
      </c>
      <c r="G12" s="3">
        <f>F12-E12</f>
        <v>4.9000000000000004</v>
      </c>
      <c r="H12" s="3">
        <f>IF(F12&gt;50, F12*0.2,F12*0.1)</f>
        <v>1.6300000000000001</v>
      </c>
      <c r="I12" t="s">
        <v>150</v>
      </c>
      <c r="J12" t="s">
        <v>151</v>
      </c>
      <c r="K12" t="s">
        <v>125</v>
      </c>
    </row>
    <row r="13" spans="1:11">
      <c r="A13" s="23" t="s">
        <v>52</v>
      </c>
      <c r="B13" s="24">
        <v>1012</v>
      </c>
      <c r="C13">
        <v>4421</v>
      </c>
      <c r="D13" t="s">
        <v>129</v>
      </c>
      <c r="E13">
        <v>45</v>
      </c>
      <c r="F13">
        <v>87</v>
      </c>
      <c r="G13" s="3">
        <f>F13-E13</f>
        <v>42</v>
      </c>
      <c r="H13" s="3">
        <f>IF(F13&gt;50, F13*0.2,F13*0.1)</f>
        <v>17.400000000000002</v>
      </c>
      <c r="I13" t="s">
        <v>152</v>
      </c>
      <c r="J13" t="s">
        <v>153</v>
      </c>
      <c r="K13" t="s">
        <v>121</v>
      </c>
    </row>
    <row r="14" spans="1:11">
      <c r="A14" s="23" t="s">
        <v>52</v>
      </c>
      <c r="B14" s="24">
        <v>1013</v>
      </c>
      <c r="C14">
        <v>9212</v>
      </c>
      <c r="D14" t="s">
        <v>130</v>
      </c>
      <c r="E14">
        <v>4</v>
      </c>
      <c r="F14">
        <v>7</v>
      </c>
      <c r="G14" s="3">
        <f>F14-E14</f>
        <v>3</v>
      </c>
      <c r="H14" s="3">
        <f>IF(F14&gt;50, F14*0.2,F14*0.1)</f>
        <v>0.70000000000000007</v>
      </c>
      <c r="I14" t="s">
        <v>154</v>
      </c>
      <c r="J14" t="s">
        <v>155</v>
      </c>
      <c r="K14" t="s">
        <v>128</v>
      </c>
    </row>
    <row r="15" spans="1:11">
      <c r="A15" s="23" t="s">
        <v>52</v>
      </c>
      <c r="B15" s="24">
        <v>1014</v>
      </c>
      <c r="C15">
        <v>8722</v>
      </c>
      <c r="D15" t="s">
        <v>126</v>
      </c>
      <c r="E15">
        <v>344</v>
      </c>
      <c r="F15">
        <v>502</v>
      </c>
      <c r="G15" s="3">
        <f>F15-E15</f>
        <v>158</v>
      </c>
      <c r="H15" s="3">
        <f>IF(F15&gt;50, F15*0.2,F15*0.1)</f>
        <v>100.4</v>
      </c>
      <c r="I15" t="s">
        <v>148</v>
      </c>
      <c r="J15" t="s">
        <v>149</v>
      </c>
      <c r="K15" t="s">
        <v>123</v>
      </c>
    </row>
    <row r="16" spans="1:11">
      <c r="A16" s="23" t="s">
        <v>52</v>
      </c>
      <c r="B16" s="24">
        <v>1015</v>
      </c>
      <c r="C16">
        <v>2877</v>
      </c>
      <c r="D16" t="s">
        <v>122</v>
      </c>
      <c r="E16">
        <v>11.4</v>
      </c>
      <c r="F16">
        <v>16.3</v>
      </c>
      <c r="G16" s="3">
        <f>F16-E16</f>
        <v>4.9000000000000004</v>
      </c>
      <c r="H16" s="3">
        <f>IF(F16&gt;50, F16*0.2,F16*0.1)</f>
        <v>1.6300000000000001</v>
      </c>
      <c r="I16" t="s">
        <v>154</v>
      </c>
      <c r="J16" t="s">
        <v>155</v>
      </c>
      <c r="K16" t="s">
        <v>125</v>
      </c>
    </row>
    <row r="17" spans="1:11">
      <c r="A17" s="23" t="s">
        <v>52</v>
      </c>
      <c r="B17" s="24">
        <v>1016</v>
      </c>
      <c r="C17">
        <v>2499</v>
      </c>
      <c r="D17" t="s">
        <v>124</v>
      </c>
      <c r="E17">
        <v>6.2</v>
      </c>
      <c r="F17">
        <v>9.1999999999999993</v>
      </c>
      <c r="G17" s="3">
        <f>F17-E17</f>
        <v>2.9999999999999991</v>
      </c>
      <c r="H17" s="3">
        <f>IF(F17&gt;50, F17*0.2,F17*0.1)</f>
        <v>0.91999999999999993</v>
      </c>
      <c r="I17" t="s">
        <v>152</v>
      </c>
      <c r="J17" t="s">
        <v>153</v>
      </c>
      <c r="K17" t="s">
        <v>123</v>
      </c>
    </row>
    <row r="18" spans="1:11">
      <c r="A18" s="23" t="s">
        <v>131</v>
      </c>
      <c r="B18" s="24">
        <v>1017</v>
      </c>
      <c r="C18">
        <v>2242</v>
      </c>
      <c r="D18" t="s">
        <v>132</v>
      </c>
      <c r="E18">
        <v>60</v>
      </c>
      <c r="F18">
        <v>124</v>
      </c>
      <c r="G18" s="3">
        <f>F18-E18</f>
        <v>64</v>
      </c>
      <c r="H18" s="3">
        <f>IF(F18&gt;50, F18*0.2,F18*0.1)</f>
        <v>24.8</v>
      </c>
      <c r="I18" t="s">
        <v>150</v>
      </c>
      <c r="J18" t="s">
        <v>151</v>
      </c>
      <c r="K18" t="s">
        <v>121</v>
      </c>
    </row>
    <row r="19" spans="1:11">
      <c r="A19" s="23" t="s">
        <v>131</v>
      </c>
      <c r="B19" s="24">
        <v>1018</v>
      </c>
      <c r="C19">
        <v>1109</v>
      </c>
      <c r="D19" t="s">
        <v>127</v>
      </c>
      <c r="E19">
        <v>3</v>
      </c>
      <c r="F19">
        <v>8</v>
      </c>
      <c r="G19" s="3">
        <f>F19-E19</f>
        <v>5</v>
      </c>
      <c r="H19" s="3">
        <f>IF(F19&gt;50, F19*0.2,F19*0.1)</f>
        <v>0.8</v>
      </c>
      <c r="I19" t="s">
        <v>152</v>
      </c>
      <c r="J19" t="s">
        <v>153</v>
      </c>
      <c r="K19" t="s">
        <v>123</v>
      </c>
    </row>
    <row r="20" spans="1:11">
      <c r="A20" s="23" t="s">
        <v>131</v>
      </c>
      <c r="B20" s="24">
        <v>1019</v>
      </c>
      <c r="C20">
        <v>2499</v>
      </c>
      <c r="D20" t="s">
        <v>124</v>
      </c>
      <c r="E20">
        <v>6.2</v>
      </c>
      <c r="F20">
        <v>9.1999999999999993</v>
      </c>
      <c r="G20" s="3">
        <f>F20-E20</f>
        <v>2.9999999999999991</v>
      </c>
      <c r="H20" s="3">
        <f>IF(F20&gt;50, F20*0.2,F20*0.1)</f>
        <v>0.91999999999999993</v>
      </c>
      <c r="I20" t="s">
        <v>152</v>
      </c>
      <c r="J20" t="s">
        <v>153</v>
      </c>
      <c r="K20" t="s">
        <v>128</v>
      </c>
    </row>
    <row r="21" spans="1:11">
      <c r="A21" s="23" t="s">
        <v>131</v>
      </c>
      <c r="B21" s="24">
        <v>1020</v>
      </c>
      <c r="C21">
        <v>2499</v>
      </c>
      <c r="D21" t="s">
        <v>124</v>
      </c>
      <c r="E21">
        <v>6.2</v>
      </c>
      <c r="F21">
        <v>9.1999999999999993</v>
      </c>
      <c r="G21" s="3">
        <f>F21-E21</f>
        <v>2.9999999999999991</v>
      </c>
      <c r="H21" s="3">
        <f>IF(F21&gt;50, F21*0.2,F21*0.1)</f>
        <v>0.91999999999999993</v>
      </c>
      <c r="I21" t="s">
        <v>152</v>
      </c>
      <c r="J21" t="s">
        <v>153</v>
      </c>
      <c r="K21" t="s">
        <v>133</v>
      </c>
    </row>
    <row r="22" spans="1:11">
      <c r="A22" s="23" t="s">
        <v>131</v>
      </c>
      <c r="B22" s="24">
        <v>1021</v>
      </c>
      <c r="C22">
        <v>1109</v>
      </c>
      <c r="D22" t="s">
        <v>127</v>
      </c>
      <c r="E22">
        <v>3</v>
      </c>
      <c r="F22">
        <v>8</v>
      </c>
      <c r="G22" s="3">
        <f>F22-E22</f>
        <v>5</v>
      </c>
      <c r="H22" s="3">
        <f>IF(F22&gt;50, F22*0.2,F22*0.1)</f>
        <v>0.8</v>
      </c>
      <c r="I22" t="s">
        <v>150</v>
      </c>
      <c r="J22" t="s">
        <v>151</v>
      </c>
      <c r="K22" t="s">
        <v>128</v>
      </c>
    </row>
    <row r="23" spans="1:11">
      <c r="A23" s="23" t="s">
        <v>131</v>
      </c>
      <c r="B23" s="24">
        <v>1022</v>
      </c>
      <c r="C23">
        <v>2877</v>
      </c>
      <c r="D23" t="s">
        <v>122</v>
      </c>
      <c r="E23">
        <v>11.4</v>
      </c>
      <c r="F23">
        <v>16.3</v>
      </c>
      <c r="G23" s="3">
        <f>F23-E23</f>
        <v>4.9000000000000004</v>
      </c>
      <c r="H23" s="3">
        <f>IF(F23&gt;50, F23*0.2,F23*0.1)</f>
        <v>1.6300000000000001</v>
      </c>
      <c r="I23" t="s">
        <v>152</v>
      </c>
      <c r="J23" t="s">
        <v>153</v>
      </c>
      <c r="K23" t="s">
        <v>134</v>
      </c>
    </row>
    <row r="24" spans="1:11">
      <c r="A24" s="23" t="s">
        <v>131</v>
      </c>
      <c r="B24" s="24">
        <v>1023</v>
      </c>
      <c r="C24">
        <v>1109</v>
      </c>
      <c r="D24" t="s">
        <v>127</v>
      </c>
      <c r="E24">
        <v>3</v>
      </c>
      <c r="F24">
        <v>8</v>
      </c>
      <c r="G24" s="3">
        <f>F24-E24</f>
        <v>5</v>
      </c>
      <c r="H24" s="3">
        <f>IF(F24&gt;50, F24*0.2,F24*0.1)</f>
        <v>0.8</v>
      </c>
      <c r="I24" t="s">
        <v>154</v>
      </c>
      <c r="J24" t="s">
        <v>155</v>
      </c>
      <c r="K24" t="s">
        <v>121</v>
      </c>
    </row>
    <row r="25" spans="1:11">
      <c r="A25" s="23" t="s">
        <v>131</v>
      </c>
      <c r="B25" s="24">
        <v>1024</v>
      </c>
      <c r="C25">
        <v>9212</v>
      </c>
      <c r="D25" t="s">
        <v>130</v>
      </c>
      <c r="E25">
        <v>4</v>
      </c>
      <c r="F25">
        <v>7</v>
      </c>
      <c r="G25" s="3">
        <f>F25-E25</f>
        <v>3</v>
      </c>
      <c r="H25" s="3">
        <f>IF(F25&gt;50, F25*0.2,F25*0.1)</f>
        <v>0.70000000000000007</v>
      </c>
      <c r="I25" t="s">
        <v>150</v>
      </c>
      <c r="J25" t="s">
        <v>151</v>
      </c>
      <c r="K25" t="s">
        <v>134</v>
      </c>
    </row>
    <row r="26" spans="1:11">
      <c r="A26" s="23" t="s">
        <v>131</v>
      </c>
      <c r="B26" s="24">
        <v>1025</v>
      </c>
      <c r="C26">
        <v>2877</v>
      </c>
      <c r="D26" t="s">
        <v>122</v>
      </c>
      <c r="E26">
        <v>11.4</v>
      </c>
      <c r="F26">
        <v>16.3</v>
      </c>
      <c r="G26" s="3">
        <f>F26-E26</f>
        <v>4.9000000000000004</v>
      </c>
      <c r="H26" s="3">
        <f>IF(F26&gt;50, F26*0.2,F26*0.1)</f>
        <v>1.6300000000000001</v>
      </c>
      <c r="I26" t="s">
        <v>154</v>
      </c>
      <c r="J26" t="s">
        <v>155</v>
      </c>
      <c r="K26" t="s">
        <v>133</v>
      </c>
    </row>
    <row r="27" spans="1:11">
      <c r="A27" s="23" t="s">
        <v>131</v>
      </c>
      <c r="B27" s="24">
        <v>1026</v>
      </c>
      <c r="C27">
        <v>6119</v>
      </c>
      <c r="D27" t="s">
        <v>135</v>
      </c>
      <c r="E27">
        <v>9</v>
      </c>
      <c r="F27">
        <v>14</v>
      </c>
      <c r="G27" s="3">
        <f>F27-E27</f>
        <v>5</v>
      </c>
      <c r="H27" s="3">
        <f>IF(F27&gt;50, F27*0.2,F27*0.1)</f>
        <v>1.4000000000000001</v>
      </c>
      <c r="I27" t="s">
        <v>154</v>
      </c>
      <c r="J27" t="s">
        <v>155</v>
      </c>
      <c r="K27" t="s">
        <v>121</v>
      </c>
    </row>
    <row r="28" spans="1:11">
      <c r="A28" s="23" t="s">
        <v>131</v>
      </c>
      <c r="B28" s="24">
        <v>1027</v>
      </c>
      <c r="C28">
        <v>6119</v>
      </c>
      <c r="D28" t="s">
        <v>135</v>
      </c>
      <c r="E28">
        <v>9</v>
      </c>
      <c r="F28">
        <v>14</v>
      </c>
      <c r="G28" s="3">
        <f>F28-E28</f>
        <v>5</v>
      </c>
      <c r="H28" s="3">
        <f>IF(F28&gt;50, F28*0.2,F28*0.1)</f>
        <v>1.4000000000000001</v>
      </c>
      <c r="I28" t="s">
        <v>148</v>
      </c>
      <c r="J28" t="s">
        <v>149</v>
      </c>
      <c r="K28" t="s">
        <v>133</v>
      </c>
    </row>
    <row r="29" spans="1:11">
      <c r="A29" s="23" t="s">
        <v>131</v>
      </c>
      <c r="B29" s="24">
        <v>1028</v>
      </c>
      <c r="C29">
        <v>8722</v>
      </c>
      <c r="D29" t="s">
        <v>126</v>
      </c>
      <c r="E29">
        <v>344</v>
      </c>
      <c r="F29">
        <v>502</v>
      </c>
      <c r="G29" s="3">
        <f>F29-E29</f>
        <v>158</v>
      </c>
      <c r="H29" s="3">
        <f>IF(F29&gt;50, F29*0.2,F29*0.1)</f>
        <v>100.4</v>
      </c>
      <c r="I29" t="s">
        <v>148</v>
      </c>
      <c r="J29" t="s">
        <v>149</v>
      </c>
      <c r="K29" t="s">
        <v>125</v>
      </c>
    </row>
    <row r="30" spans="1:11">
      <c r="A30" s="23" t="s">
        <v>131</v>
      </c>
      <c r="B30" s="24">
        <v>1029</v>
      </c>
      <c r="C30">
        <v>2499</v>
      </c>
      <c r="D30" t="s">
        <v>124</v>
      </c>
      <c r="E30">
        <v>6.2</v>
      </c>
      <c r="F30">
        <v>9.1999999999999993</v>
      </c>
      <c r="G30" s="3">
        <f>F30-E30</f>
        <v>2.9999999999999991</v>
      </c>
      <c r="H30" s="3">
        <f>IF(F30&gt;50, F30*0.2,F30*0.1)</f>
        <v>0.91999999999999993</v>
      </c>
      <c r="I30" t="s">
        <v>150</v>
      </c>
      <c r="J30" t="s">
        <v>151</v>
      </c>
      <c r="K30" t="s">
        <v>125</v>
      </c>
    </row>
    <row r="31" spans="1:11">
      <c r="A31" s="23" t="s">
        <v>131</v>
      </c>
      <c r="B31" s="24">
        <v>1030</v>
      </c>
      <c r="C31">
        <v>4421</v>
      </c>
      <c r="D31" t="s">
        <v>129</v>
      </c>
      <c r="E31">
        <v>45</v>
      </c>
      <c r="F31">
        <v>87</v>
      </c>
      <c r="G31" s="3">
        <f>F31-E31</f>
        <v>42</v>
      </c>
      <c r="H31" s="3">
        <f>IF(F31&gt;50, F31*0.2,F31*0.1)</f>
        <v>17.400000000000002</v>
      </c>
      <c r="I31" t="s">
        <v>150</v>
      </c>
      <c r="J31" t="s">
        <v>151</v>
      </c>
      <c r="K31" t="s">
        <v>133</v>
      </c>
    </row>
    <row r="32" spans="1:11">
      <c r="A32" s="23" t="s">
        <v>131</v>
      </c>
      <c r="B32" s="24">
        <v>1031</v>
      </c>
      <c r="C32">
        <v>1109</v>
      </c>
      <c r="D32" t="s">
        <v>127</v>
      </c>
      <c r="E32">
        <v>3</v>
      </c>
      <c r="F32">
        <v>8</v>
      </c>
      <c r="G32" s="3">
        <f>F32-E32</f>
        <v>5</v>
      </c>
      <c r="H32" s="3">
        <f>IF(F32&gt;50, F32*0.2,F32*0.1)</f>
        <v>0.8</v>
      </c>
      <c r="I32" t="s">
        <v>150</v>
      </c>
      <c r="J32" t="s">
        <v>151</v>
      </c>
      <c r="K32" t="s">
        <v>123</v>
      </c>
    </row>
    <row r="33" spans="1:11">
      <c r="A33" s="23" t="s">
        <v>131</v>
      </c>
      <c r="B33" s="24">
        <v>1032</v>
      </c>
      <c r="C33">
        <v>2877</v>
      </c>
      <c r="D33" t="s">
        <v>122</v>
      </c>
      <c r="E33">
        <v>11.4</v>
      </c>
      <c r="F33">
        <v>16.3</v>
      </c>
      <c r="G33" s="3">
        <f>F33-E33</f>
        <v>4.9000000000000004</v>
      </c>
      <c r="H33" s="3">
        <f>IF(F33&gt;50, F33*0.2,F33*0.1)</f>
        <v>1.6300000000000001</v>
      </c>
      <c r="I33" t="s">
        <v>148</v>
      </c>
      <c r="J33" t="s">
        <v>149</v>
      </c>
      <c r="K33" t="s">
        <v>125</v>
      </c>
    </row>
    <row r="34" spans="1:11">
      <c r="A34" s="23" t="s">
        <v>131</v>
      </c>
      <c r="B34" s="24">
        <v>1033</v>
      </c>
      <c r="C34">
        <v>9822</v>
      </c>
      <c r="D34" t="s">
        <v>120</v>
      </c>
      <c r="E34">
        <v>58.3</v>
      </c>
      <c r="F34">
        <v>98.4</v>
      </c>
      <c r="G34" s="3">
        <f>F34-E34</f>
        <v>40.100000000000009</v>
      </c>
      <c r="H34" s="3">
        <f>IF(F34&gt;50, F34*0.2,F34*0.1)</f>
        <v>19.680000000000003</v>
      </c>
      <c r="I34" t="s">
        <v>150</v>
      </c>
      <c r="J34" t="s">
        <v>151</v>
      </c>
      <c r="K34" t="s">
        <v>123</v>
      </c>
    </row>
    <row r="35" spans="1:11">
      <c r="A35" s="23" t="s">
        <v>131</v>
      </c>
      <c r="B35" s="24">
        <v>1034</v>
      </c>
      <c r="C35">
        <v>2877</v>
      </c>
      <c r="D35" t="s">
        <v>122</v>
      </c>
      <c r="E35">
        <v>11.4</v>
      </c>
      <c r="F35">
        <v>16.3</v>
      </c>
      <c r="G35" s="3">
        <f>F35-E35</f>
        <v>4.9000000000000004</v>
      </c>
      <c r="H35" s="3">
        <f>IF(F35&gt;50, F35*0.2,F35*0.1)</f>
        <v>1.6300000000000001</v>
      </c>
      <c r="I35" t="s">
        <v>150</v>
      </c>
      <c r="J35" t="s">
        <v>151</v>
      </c>
      <c r="K35" t="s">
        <v>128</v>
      </c>
    </row>
    <row r="36" spans="1:11">
      <c r="A36" s="23" t="s">
        <v>136</v>
      </c>
      <c r="B36" s="24">
        <v>1035</v>
      </c>
      <c r="C36">
        <v>2499</v>
      </c>
      <c r="D36" t="s">
        <v>124</v>
      </c>
      <c r="E36">
        <v>6.2</v>
      </c>
      <c r="F36">
        <v>9.1999999999999993</v>
      </c>
      <c r="G36" s="3">
        <f>F36-E36</f>
        <v>2.9999999999999991</v>
      </c>
      <c r="H36" s="3">
        <f>IF(F36&gt;50, F36*0.2,F36*0.1)</f>
        <v>0.91999999999999993</v>
      </c>
      <c r="I36" t="s">
        <v>154</v>
      </c>
      <c r="J36" t="s">
        <v>155</v>
      </c>
      <c r="K36" t="s">
        <v>123</v>
      </c>
    </row>
    <row r="37" spans="1:11">
      <c r="A37" s="23" t="s">
        <v>136</v>
      </c>
      <c r="B37" s="24">
        <v>1036</v>
      </c>
      <c r="C37">
        <v>2499</v>
      </c>
      <c r="D37" t="s">
        <v>124</v>
      </c>
      <c r="E37">
        <v>6.2</v>
      </c>
      <c r="F37">
        <v>9.1999999999999993</v>
      </c>
      <c r="G37" s="3">
        <f>F37-E37</f>
        <v>2.9999999999999991</v>
      </c>
      <c r="H37" s="3">
        <f>IF(F37&gt;50, F37*0.2,F37*0.1)</f>
        <v>0.91999999999999993</v>
      </c>
      <c r="I37" t="s">
        <v>150</v>
      </c>
      <c r="J37" t="s">
        <v>151</v>
      </c>
      <c r="K37" t="s">
        <v>133</v>
      </c>
    </row>
    <row r="38" spans="1:11">
      <c r="A38" s="23" t="s">
        <v>136</v>
      </c>
      <c r="B38" s="24">
        <v>1037</v>
      </c>
      <c r="C38">
        <v>6622</v>
      </c>
      <c r="D38" t="s">
        <v>137</v>
      </c>
      <c r="E38">
        <v>42</v>
      </c>
      <c r="F38">
        <v>77</v>
      </c>
      <c r="G38" s="3">
        <f>F38-E38</f>
        <v>35</v>
      </c>
      <c r="H38" s="3">
        <f>IF(F38&gt;50, F38*0.2,F38*0.1)</f>
        <v>15.4</v>
      </c>
      <c r="I38" t="s">
        <v>150</v>
      </c>
      <c r="J38" t="s">
        <v>151</v>
      </c>
      <c r="K38" t="s">
        <v>133</v>
      </c>
    </row>
    <row r="39" spans="1:11">
      <c r="A39" s="23" t="s">
        <v>136</v>
      </c>
      <c r="B39" s="24">
        <v>1038</v>
      </c>
      <c r="C39">
        <v>2499</v>
      </c>
      <c r="D39" t="s">
        <v>124</v>
      </c>
      <c r="E39">
        <v>6.2</v>
      </c>
      <c r="F39">
        <v>9.1999999999999993</v>
      </c>
      <c r="G39" s="3">
        <f>F39-E39</f>
        <v>2.9999999999999991</v>
      </c>
      <c r="H39" s="3">
        <f>IF(F39&gt;50, F39*0.2,F39*0.1)</f>
        <v>0.91999999999999993</v>
      </c>
      <c r="I39" t="s">
        <v>150</v>
      </c>
      <c r="J39" t="s">
        <v>151</v>
      </c>
      <c r="K39" t="s">
        <v>133</v>
      </c>
    </row>
    <row r="40" spans="1:11">
      <c r="A40" s="23" t="s">
        <v>136</v>
      </c>
      <c r="B40" s="24">
        <v>1039</v>
      </c>
      <c r="C40">
        <v>2877</v>
      </c>
      <c r="D40" t="s">
        <v>122</v>
      </c>
      <c r="E40">
        <v>11.4</v>
      </c>
      <c r="F40">
        <v>16.3</v>
      </c>
      <c r="G40" s="3">
        <f>F40-E40</f>
        <v>4.9000000000000004</v>
      </c>
      <c r="H40" s="3">
        <f>IF(F40&gt;50, F40*0.2,F40*0.1)</f>
        <v>1.6300000000000001</v>
      </c>
      <c r="I40" t="s">
        <v>150</v>
      </c>
      <c r="J40" t="s">
        <v>151</v>
      </c>
      <c r="K40" t="s">
        <v>123</v>
      </c>
    </row>
    <row r="41" spans="1:11">
      <c r="A41" s="23" t="s">
        <v>136</v>
      </c>
      <c r="B41" s="24">
        <v>1040</v>
      </c>
      <c r="C41">
        <v>1109</v>
      </c>
      <c r="D41" t="s">
        <v>127</v>
      </c>
      <c r="E41">
        <v>3</v>
      </c>
      <c r="F41">
        <v>8</v>
      </c>
      <c r="G41" s="3">
        <f>F41-E41</f>
        <v>5</v>
      </c>
      <c r="H41" s="3">
        <f>IF(F41&gt;50, F41*0.2,F41*0.1)</f>
        <v>0.8</v>
      </c>
      <c r="I41" t="s">
        <v>150</v>
      </c>
      <c r="J41" t="s">
        <v>151</v>
      </c>
      <c r="K41" t="s">
        <v>125</v>
      </c>
    </row>
    <row r="42" spans="1:11">
      <c r="A42" s="23" t="s">
        <v>136</v>
      </c>
      <c r="B42" s="24">
        <v>1041</v>
      </c>
      <c r="C42">
        <v>2499</v>
      </c>
      <c r="D42" t="s">
        <v>124</v>
      </c>
      <c r="E42">
        <v>6.2</v>
      </c>
      <c r="F42">
        <v>9.1999999999999993</v>
      </c>
      <c r="G42" s="3">
        <f>F42-E42</f>
        <v>2.9999999999999991</v>
      </c>
      <c r="H42" s="3">
        <f>IF(F42&gt;50, F42*0.2,F42*0.1)</f>
        <v>0.91999999999999993</v>
      </c>
      <c r="I42" t="s">
        <v>148</v>
      </c>
      <c r="J42" t="s">
        <v>149</v>
      </c>
      <c r="K42" t="s">
        <v>121</v>
      </c>
    </row>
    <row r="43" spans="1:11">
      <c r="A43" s="23" t="s">
        <v>136</v>
      </c>
      <c r="B43" s="24">
        <v>1042</v>
      </c>
      <c r="C43">
        <v>8722</v>
      </c>
      <c r="D43" t="s">
        <v>126</v>
      </c>
      <c r="E43">
        <v>344</v>
      </c>
      <c r="F43">
        <v>502</v>
      </c>
      <c r="G43" s="3">
        <f>F43-E43</f>
        <v>158</v>
      </c>
      <c r="H43" s="3">
        <f>IF(F43&gt;50, F43*0.2,F43*0.1)</f>
        <v>100.4</v>
      </c>
      <c r="I43" t="s">
        <v>152</v>
      </c>
      <c r="J43" t="s">
        <v>153</v>
      </c>
      <c r="K43" t="s">
        <v>121</v>
      </c>
    </row>
    <row r="44" spans="1:11">
      <c r="A44" s="23" t="s">
        <v>136</v>
      </c>
      <c r="B44" s="24">
        <v>1043</v>
      </c>
      <c r="C44">
        <v>2242</v>
      </c>
      <c r="D44" t="s">
        <v>132</v>
      </c>
      <c r="E44">
        <v>60</v>
      </c>
      <c r="F44">
        <v>124</v>
      </c>
      <c r="G44" s="3">
        <f>F44-E44</f>
        <v>64</v>
      </c>
      <c r="H44" s="3">
        <f>IF(F44&gt;50, F44*0.2,F44*0.1)</f>
        <v>24.8</v>
      </c>
      <c r="I44" t="s">
        <v>152</v>
      </c>
      <c r="J44" t="s">
        <v>153</v>
      </c>
      <c r="K44" t="s">
        <v>123</v>
      </c>
    </row>
    <row r="45" spans="1:11">
      <c r="A45" s="23" t="s">
        <v>136</v>
      </c>
      <c r="B45" s="24">
        <v>1044</v>
      </c>
      <c r="C45">
        <v>2877</v>
      </c>
      <c r="D45" t="s">
        <v>122</v>
      </c>
      <c r="E45">
        <v>11.4</v>
      </c>
      <c r="F45">
        <v>16.3</v>
      </c>
      <c r="G45" s="3">
        <f>F45-E45</f>
        <v>4.9000000000000004</v>
      </c>
      <c r="H45" s="3">
        <f>IF(F45&gt;50, F45*0.2,F45*0.1)</f>
        <v>1.6300000000000001</v>
      </c>
      <c r="I45" t="s">
        <v>152</v>
      </c>
      <c r="J45" t="s">
        <v>153</v>
      </c>
      <c r="K45" t="s">
        <v>123</v>
      </c>
    </row>
    <row r="46" spans="1:11">
      <c r="A46" s="23" t="s">
        <v>136</v>
      </c>
      <c r="B46" s="24">
        <v>1045</v>
      </c>
      <c r="C46">
        <v>8722</v>
      </c>
      <c r="D46" t="s">
        <v>126</v>
      </c>
      <c r="E46">
        <v>344</v>
      </c>
      <c r="F46">
        <v>502</v>
      </c>
      <c r="G46" s="3">
        <f>F46-E46</f>
        <v>158</v>
      </c>
      <c r="H46" s="3">
        <f>IF(F46&gt;50, F46*0.2,F46*0.1)</f>
        <v>100.4</v>
      </c>
      <c r="I46" t="s">
        <v>154</v>
      </c>
      <c r="J46" t="s">
        <v>155</v>
      </c>
      <c r="K46" t="s">
        <v>125</v>
      </c>
    </row>
    <row r="47" spans="1:11">
      <c r="A47" s="23" t="s">
        <v>136</v>
      </c>
      <c r="B47" s="24">
        <v>1046</v>
      </c>
      <c r="C47">
        <v>6119</v>
      </c>
      <c r="D47" t="s">
        <v>135</v>
      </c>
      <c r="E47">
        <v>9</v>
      </c>
      <c r="F47">
        <v>14</v>
      </c>
      <c r="G47" s="3">
        <f>F47-E47</f>
        <v>5</v>
      </c>
      <c r="H47" s="3">
        <f>IF(F47&gt;50, F47*0.2,F47*0.1)</f>
        <v>1.4000000000000001</v>
      </c>
      <c r="I47" t="s">
        <v>150</v>
      </c>
      <c r="J47" t="s">
        <v>151</v>
      </c>
      <c r="K47" t="s">
        <v>134</v>
      </c>
    </row>
    <row r="48" spans="1:11">
      <c r="A48" s="23" t="s">
        <v>136</v>
      </c>
      <c r="B48" s="24">
        <v>1047</v>
      </c>
      <c r="C48">
        <v>6622</v>
      </c>
      <c r="D48" t="s">
        <v>137</v>
      </c>
      <c r="E48">
        <v>42</v>
      </c>
      <c r="F48">
        <v>77</v>
      </c>
      <c r="G48" s="3">
        <f>F48-E48</f>
        <v>35</v>
      </c>
      <c r="H48" s="3">
        <f>IF(F48&gt;50, F48*0.2,F48*0.1)</f>
        <v>15.4</v>
      </c>
      <c r="I48" t="s">
        <v>154</v>
      </c>
      <c r="J48" t="s">
        <v>155</v>
      </c>
      <c r="K48" t="s">
        <v>125</v>
      </c>
    </row>
    <row r="49" spans="1:11">
      <c r="A49" s="23" t="s">
        <v>136</v>
      </c>
      <c r="B49" s="24">
        <v>1048</v>
      </c>
      <c r="C49">
        <v>8722</v>
      </c>
      <c r="D49" t="s">
        <v>126</v>
      </c>
      <c r="E49">
        <v>344</v>
      </c>
      <c r="F49">
        <v>502</v>
      </c>
      <c r="G49" s="3">
        <f>F49-E49</f>
        <v>158</v>
      </c>
      <c r="H49" s="3">
        <f>IF(F49&gt;50, F49*0.2,F49*0.1)</f>
        <v>100.4</v>
      </c>
      <c r="I49" t="s">
        <v>148</v>
      </c>
      <c r="J49" t="s">
        <v>149</v>
      </c>
      <c r="K49" t="s">
        <v>125</v>
      </c>
    </row>
    <row r="50" spans="1:11">
      <c r="A50" s="23" t="s">
        <v>138</v>
      </c>
      <c r="B50" s="24">
        <v>1049</v>
      </c>
      <c r="C50">
        <v>2499</v>
      </c>
      <c r="D50" t="s">
        <v>124</v>
      </c>
      <c r="E50">
        <v>6.2</v>
      </c>
      <c r="F50">
        <v>9.1999999999999993</v>
      </c>
      <c r="G50" s="3">
        <f>F50-E50</f>
        <v>2.9999999999999991</v>
      </c>
      <c r="H50" s="3">
        <f>IF(F50&gt;50, F50*0.2,F50*0.1)</f>
        <v>0.91999999999999993</v>
      </c>
      <c r="I50" t="s">
        <v>148</v>
      </c>
      <c r="J50" t="s">
        <v>149</v>
      </c>
      <c r="K50" t="s">
        <v>128</v>
      </c>
    </row>
    <row r="51" spans="1:11">
      <c r="A51" s="23" t="s">
        <v>138</v>
      </c>
      <c r="B51" s="24">
        <v>1050</v>
      </c>
      <c r="C51">
        <v>2877</v>
      </c>
      <c r="D51" t="s">
        <v>122</v>
      </c>
      <c r="E51">
        <v>11.4</v>
      </c>
      <c r="F51">
        <v>16.3</v>
      </c>
      <c r="G51" s="3">
        <f>F51-E51</f>
        <v>4.9000000000000004</v>
      </c>
      <c r="H51" s="3">
        <f>IF(F51&gt;50, F51*0.2,F51*0.1)</f>
        <v>1.6300000000000001</v>
      </c>
      <c r="I51" t="s">
        <v>148</v>
      </c>
      <c r="J51" t="s">
        <v>149</v>
      </c>
      <c r="K51" t="s">
        <v>125</v>
      </c>
    </row>
    <row r="52" spans="1:11">
      <c r="A52" s="23" t="s">
        <v>138</v>
      </c>
      <c r="B52" s="24">
        <v>1051</v>
      </c>
      <c r="C52">
        <v>6119</v>
      </c>
      <c r="D52" t="s">
        <v>135</v>
      </c>
      <c r="E52">
        <v>9</v>
      </c>
      <c r="F52">
        <v>14</v>
      </c>
      <c r="G52" s="3">
        <f>F52-E52</f>
        <v>5</v>
      </c>
      <c r="H52" s="3">
        <f>IF(F52&gt;50, F52*0.2,F52*0.1)</f>
        <v>1.4000000000000001</v>
      </c>
      <c r="I52" t="s">
        <v>152</v>
      </c>
      <c r="J52" t="s">
        <v>153</v>
      </c>
      <c r="K52" t="s">
        <v>134</v>
      </c>
    </row>
    <row r="53" spans="1:11">
      <c r="A53" s="23" t="s">
        <v>138</v>
      </c>
      <c r="B53" s="24">
        <v>1052</v>
      </c>
      <c r="C53">
        <v>6622</v>
      </c>
      <c r="D53" t="s">
        <v>137</v>
      </c>
      <c r="E53">
        <v>42</v>
      </c>
      <c r="F53">
        <v>77</v>
      </c>
      <c r="G53" s="3">
        <f>F53-E53</f>
        <v>35</v>
      </c>
      <c r="H53" s="3">
        <f>IF(F53&gt;50, F53*0.2,F53*0.1)</f>
        <v>15.4</v>
      </c>
      <c r="I53" t="s">
        <v>152</v>
      </c>
      <c r="J53" t="s">
        <v>153</v>
      </c>
      <c r="K53" t="s">
        <v>125</v>
      </c>
    </row>
    <row r="54" spans="1:11">
      <c r="A54" s="23" t="s">
        <v>138</v>
      </c>
      <c r="B54" s="24">
        <v>1053</v>
      </c>
      <c r="C54">
        <v>2242</v>
      </c>
      <c r="D54" t="s">
        <v>132</v>
      </c>
      <c r="E54">
        <v>60</v>
      </c>
      <c r="F54">
        <v>124</v>
      </c>
      <c r="G54" s="3">
        <f>F54-E54</f>
        <v>64</v>
      </c>
      <c r="H54" s="3">
        <f>IF(F54&gt;50, F54*0.2,F54*0.1)</f>
        <v>24.8</v>
      </c>
      <c r="I54" t="s">
        <v>148</v>
      </c>
      <c r="J54" t="s">
        <v>149</v>
      </c>
      <c r="K54" t="s">
        <v>123</v>
      </c>
    </row>
    <row r="55" spans="1:11">
      <c r="A55" s="23" t="s">
        <v>138</v>
      </c>
      <c r="B55" s="24">
        <v>1054</v>
      </c>
      <c r="C55">
        <v>4421</v>
      </c>
      <c r="D55" t="s">
        <v>129</v>
      </c>
      <c r="E55">
        <v>45</v>
      </c>
      <c r="F55">
        <v>87</v>
      </c>
      <c r="G55" s="3">
        <f>F55-E55</f>
        <v>42</v>
      </c>
      <c r="H55" s="3">
        <f>IF(F55&gt;50, F55*0.2,F55*0.1)</f>
        <v>17.400000000000002</v>
      </c>
      <c r="I55" t="s">
        <v>152</v>
      </c>
      <c r="J55" t="s">
        <v>153</v>
      </c>
      <c r="K55" t="s">
        <v>133</v>
      </c>
    </row>
    <row r="56" spans="1:11">
      <c r="A56" s="23" t="s">
        <v>138</v>
      </c>
      <c r="B56" s="24">
        <v>1055</v>
      </c>
      <c r="C56">
        <v>6119</v>
      </c>
      <c r="D56" t="s">
        <v>135</v>
      </c>
      <c r="E56">
        <v>9</v>
      </c>
      <c r="F56">
        <v>14</v>
      </c>
      <c r="G56" s="3">
        <f>F56-E56</f>
        <v>5</v>
      </c>
      <c r="H56" s="3">
        <f>IF(F56&gt;50, F56*0.2,F56*0.1)</f>
        <v>1.4000000000000001</v>
      </c>
      <c r="I56" t="s">
        <v>150</v>
      </c>
      <c r="J56" t="s">
        <v>151</v>
      </c>
      <c r="K56" t="s">
        <v>133</v>
      </c>
    </row>
    <row r="57" spans="1:11">
      <c r="A57" s="23" t="s">
        <v>138</v>
      </c>
      <c r="B57" s="24">
        <v>1056</v>
      </c>
      <c r="C57">
        <v>1109</v>
      </c>
      <c r="D57" t="s">
        <v>127</v>
      </c>
      <c r="E57">
        <v>3</v>
      </c>
      <c r="F57">
        <v>8</v>
      </c>
      <c r="G57" s="3">
        <f>F57-E57</f>
        <v>5</v>
      </c>
      <c r="H57" s="3">
        <f>IF(F57&gt;50, F57*0.2,F57*0.1)</f>
        <v>0.8</v>
      </c>
      <c r="I57" t="s">
        <v>152</v>
      </c>
      <c r="J57" t="s">
        <v>153</v>
      </c>
      <c r="K57" t="s">
        <v>123</v>
      </c>
    </row>
    <row r="58" spans="1:11">
      <c r="A58" s="23" t="s">
        <v>138</v>
      </c>
      <c r="B58" s="24">
        <v>1057</v>
      </c>
      <c r="C58">
        <v>2499</v>
      </c>
      <c r="D58" t="s">
        <v>124</v>
      </c>
      <c r="E58">
        <v>6.2</v>
      </c>
      <c r="F58">
        <v>9.1999999999999993</v>
      </c>
      <c r="G58" s="3">
        <f>F58-E58</f>
        <v>2.9999999999999991</v>
      </c>
      <c r="H58" s="3">
        <f>IF(F58&gt;50, F58*0.2,F58*0.1)</f>
        <v>0.91999999999999993</v>
      </c>
      <c r="I58" t="s">
        <v>150</v>
      </c>
      <c r="J58" t="s">
        <v>151</v>
      </c>
      <c r="K58" t="s">
        <v>123</v>
      </c>
    </row>
    <row r="59" spans="1:11">
      <c r="A59" s="23" t="s">
        <v>138</v>
      </c>
      <c r="B59" s="24">
        <v>1058</v>
      </c>
      <c r="C59">
        <v>6119</v>
      </c>
      <c r="D59" t="s">
        <v>135</v>
      </c>
      <c r="E59">
        <v>9</v>
      </c>
      <c r="F59">
        <v>14</v>
      </c>
      <c r="G59" s="3">
        <f>F59-E59</f>
        <v>5</v>
      </c>
      <c r="H59" s="3">
        <f>IF(F59&gt;50, F59*0.2,F59*0.1)</f>
        <v>1.4000000000000001</v>
      </c>
      <c r="I59" t="s">
        <v>154</v>
      </c>
      <c r="J59" t="s">
        <v>155</v>
      </c>
      <c r="K59" t="s">
        <v>125</v>
      </c>
    </row>
    <row r="60" spans="1:11">
      <c r="A60" s="23" t="s">
        <v>138</v>
      </c>
      <c r="B60" s="24">
        <v>1059</v>
      </c>
      <c r="C60">
        <v>2242</v>
      </c>
      <c r="D60" t="s">
        <v>132</v>
      </c>
      <c r="E60">
        <v>60</v>
      </c>
      <c r="F60">
        <v>124</v>
      </c>
      <c r="G60" s="3">
        <f>F60-E60</f>
        <v>64</v>
      </c>
      <c r="H60" s="3">
        <f>IF(F60&gt;50, F60*0.2,F60*0.1)</f>
        <v>24.8</v>
      </c>
      <c r="I60" t="s">
        <v>152</v>
      </c>
      <c r="J60" t="s">
        <v>153</v>
      </c>
      <c r="K60" t="s">
        <v>125</v>
      </c>
    </row>
    <row r="61" spans="1:11">
      <c r="A61" s="23" t="s">
        <v>138</v>
      </c>
      <c r="B61" s="24">
        <v>1060</v>
      </c>
      <c r="C61">
        <v>6119</v>
      </c>
      <c r="D61" t="s">
        <v>135</v>
      </c>
      <c r="E61">
        <v>9</v>
      </c>
      <c r="F61">
        <v>14</v>
      </c>
      <c r="G61" s="3">
        <f>F61-E61</f>
        <v>5</v>
      </c>
      <c r="H61" s="3">
        <f>IF(F61&gt;50, F61*0.2,F61*0.1)</f>
        <v>1.4000000000000001</v>
      </c>
      <c r="I61" t="s">
        <v>152</v>
      </c>
      <c r="J61" t="s">
        <v>153</v>
      </c>
      <c r="K61" t="s">
        <v>133</v>
      </c>
    </row>
    <row r="62" spans="1:11">
      <c r="A62" s="23" t="s">
        <v>139</v>
      </c>
      <c r="B62" s="24">
        <v>1061</v>
      </c>
      <c r="C62">
        <v>1109</v>
      </c>
      <c r="D62" t="s">
        <v>127</v>
      </c>
      <c r="E62">
        <v>3</v>
      </c>
      <c r="F62">
        <v>8</v>
      </c>
      <c r="G62" s="3">
        <f>F62-E62</f>
        <v>5</v>
      </c>
      <c r="H62" s="3">
        <f>IF(F62&gt;50, F62*0.2,F62*0.1)</f>
        <v>0.8</v>
      </c>
      <c r="I62" t="s">
        <v>152</v>
      </c>
      <c r="J62" t="s">
        <v>153</v>
      </c>
      <c r="K62" t="s">
        <v>133</v>
      </c>
    </row>
    <row r="63" spans="1:11">
      <c r="A63" s="23" t="s">
        <v>139</v>
      </c>
      <c r="B63" s="24">
        <v>1062</v>
      </c>
      <c r="C63">
        <v>2499</v>
      </c>
      <c r="D63" t="s">
        <v>124</v>
      </c>
      <c r="E63">
        <v>6.2</v>
      </c>
      <c r="F63">
        <v>9.1999999999999993</v>
      </c>
      <c r="G63" s="3">
        <f>F63-E63</f>
        <v>2.9999999999999991</v>
      </c>
      <c r="H63" s="3">
        <f>IF(F63&gt;50, F63*0.2,F63*0.1)</f>
        <v>0.91999999999999993</v>
      </c>
      <c r="I63" t="s">
        <v>148</v>
      </c>
      <c r="J63" t="s">
        <v>149</v>
      </c>
      <c r="K63" t="s">
        <v>125</v>
      </c>
    </row>
    <row r="64" spans="1:11">
      <c r="A64" s="23" t="s">
        <v>139</v>
      </c>
      <c r="B64" s="24">
        <v>1063</v>
      </c>
      <c r="C64">
        <v>1109</v>
      </c>
      <c r="D64" t="s">
        <v>127</v>
      </c>
      <c r="E64">
        <v>3</v>
      </c>
      <c r="F64">
        <v>8</v>
      </c>
      <c r="G64" s="3">
        <f>F64-E64</f>
        <v>5</v>
      </c>
      <c r="H64" s="3">
        <f>IF(F64&gt;50, F64*0.2,F64*0.1)</f>
        <v>0.8</v>
      </c>
      <c r="I64" t="s">
        <v>152</v>
      </c>
      <c r="J64" t="s">
        <v>153</v>
      </c>
      <c r="K64" t="s">
        <v>123</v>
      </c>
    </row>
    <row r="65" spans="1:11">
      <c r="A65" s="23" t="s">
        <v>139</v>
      </c>
      <c r="B65" s="24">
        <v>1064</v>
      </c>
      <c r="C65">
        <v>2499</v>
      </c>
      <c r="D65" t="s">
        <v>124</v>
      </c>
      <c r="E65">
        <v>6.2</v>
      </c>
      <c r="F65">
        <v>9.1999999999999993</v>
      </c>
      <c r="G65" s="3">
        <f>F65-E65</f>
        <v>2.9999999999999991</v>
      </c>
      <c r="H65" s="3">
        <f>IF(F65&gt;50, F65*0.2,F65*0.1)</f>
        <v>0.91999999999999993</v>
      </c>
      <c r="I65" t="s">
        <v>154</v>
      </c>
      <c r="J65" t="s">
        <v>155</v>
      </c>
      <c r="K65" t="s">
        <v>125</v>
      </c>
    </row>
    <row r="66" spans="1:11">
      <c r="A66" s="23" t="s">
        <v>139</v>
      </c>
      <c r="B66" s="24">
        <v>1065</v>
      </c>
      <c r="C66">
        <v>2499</v>
      </c>
      <c r="D66" t="s">
        <v>124</v>
      </c>
      <c r="E66">
        <v>6.2</v>
      </c>
      <c r="F66">
        <v>9.1999999999999993</v>
      </c>
      <c r="G66" s="3">
        <f>F66-E66</f>
        <v>2.9999999999999991</v>
      </c>
      <c r="H66" s="3">
        <f>IF(F66&gt;50, F66*0.2,F66*0.1)</f>
        <v>0.91999999999999993</v>
      </c>
      <c r="I66" t="s">
        <v>152</v>
      </c>
      <c r="J66" t="s">
        <v>153</v>
      </c>
      <c r="K66" t="s">
        <v>121</v>
      </c>
    </row>
    <row r="67" spans="1:11">
      <c r="A67" s="23" t="s">
        <v>139</v>
      </c>
      <c r="B67" s="24">
        <v>1066</v>
      </c>
      <c r="C67">
        <v>2877</v>
      </c>
      <c r="D67" t="s">
        <v>122</v>
      </c>
      <c r="E67">
        <v>11.4</v>
      </c>
      <c r="F67">
        <v>16.3</v>
      </c>
      <c r="G67" s="3">
        <f>F67-E67</f>
        <v>4.9000000000000004</v>
      </c>
      <c r="H67" s="3">
        <f>IF(F67&gt;50, F67*0.2,F67*0.1)</f>
        <v>1.6300000000000001</v>
      </c>
      <c r="I67" t="s">
        <v>152</v>
      </c>
      <c r="J67" t="s">
        <v>153</v>
      </c>
      <c r="K67" t="s">
        <v>133</v>
      </c>
    </row>
    <row r="68" spans="1:11">
      <c r="A68" s="23" t="s">
        <v>139</v>
      </c>
      <c r="B68" s="24">
        <v>1067</v>
      </c>
      <c r="C68">
        <v>2877</v>
      </c>
      <c r="D68" t="s">
        <v>122</v>
      </c>
      <c r="E68">
        <v>11.4</v>
      </c>
      <c r="F68">
        <v>16.3</v>
      </c>
      <c r="G68" s="3">
        <f>F68-E68</f>
        <v>4.9000000000000004</v>
      </c>
      <c r="H68" s="3">
        <f>IF(F68&gt;50, F68*0.2,F68*0.1)</f>
        <v>1.6300000000000001</v>
      </c>
      <c r="I68" t="s">
        <v>152</v>
      </c>
      <c r="J68" t="s">
        <v>153</v>
      </c>
      <c r="K68" t="s">
        <v>134</v>
      </c>
    </row>
    <row r="69" spans="1:11">
      <c r="A69" s="23" t="s">
        <v>139</v>
      </c>
      <c r="B69" s="24">
        <v>1068</v>
      </c>
      <c r="C69">
        <v>6119</v>
      </c>
      <c r="D69" t="s">
        <v>135</v>
      </c>
      <c r="E69">
        <v>9</v>
      </c>
      <c r="F69">
        <v>14</v>
      </c>
      <c r="G69" s="3">
        <f>F69-E69</f>
        <v>5</v>
      </c>
      <c r="H69" s="3">
        <f>IF(F69&gt;50, F69*0.2,F69*0.1)</f>
        <v>1.4000000000000001</v>
      </c>
      <c r="I69" t="s">
        <v>150</v>
      </c>
      <c r="J69" t="s">
        <v>151</v>
      </c>
      <c r="K69" t="s">
        <v>123</v>
      </c>
    </row>
    <row r="70" spans="1:11">
      <c r="A70" s="23" t="s">
        <v>139</v>
      </c>
      <c r="B70" s="24">
        <v>1069</v>
      </c>
      <c r="C70">
        <v>1109</v>
      </c>
      <c r="D70" t="s">
        <v>127</v>
      </c>
      <c r="E70">
        <v>3</v>
      </c>
      <c r="F70">
        <v>8</v>
      </c>
      <c r="G70" s="3">
        <f>F70-E70</f>
        <v>5</v>
      </c>
      <c r="H70" s="3">
        <f>IF(F70&gt;50, F70*0.2,F70*0.1)</f>
        <v>0.8</v>
      </c>
      <c r="I70" t="s">
        <v>152</v>
      </c>
      <c r="J70" t="s">
        <v>153</v>
      </c>
      <c r="K70" t="s">
        <v>125</v>
      </c>
    </row>
    <row r="71" spans="1:11">
      <c r="A71" s="23" t="s">
        <v>139</v>
      </c>
      <c r="B71" s="24">
        <v>1070</v>
      </c>
      <c r="C71">
        <v>2499</v>
      </c>
      <c r="D71" t="s">
        <v>124</v>
      </c>
      <c r="E71">
        <v>6.2</v>
      </c>
      <c r="F71">
        <v>9.1999999999999993</v>
      </c>
      <c r="G71" s="3">
        <f>F71-E71</f>
        <v>2.9999999999999991</v>
      </c>
      <c r="H71" s="3">
        <f>IF(F71&gt;50, F71*0.2,F71*0.1)</f>
        <v>0.91999999999999993</v>
      </c>
      <c r="I71" t="s">
        <v>154</v>
      </c>
      <c r="J71" t="s">
        <v>155</v>
      </c>
      <c r="K71" t="s">
        <v>125</v>
      </c>
    </row>
    <row r="72" spans="1:11">
      <c r="A72" s="23" t="s">
        <v>139</v>
      </c>
      <c r="B72" s="24">
        <v>1071</v>
      </c>
      <c r="C72">
        <v>1109</v>
      </c>
      <c r="D72" t="s">
        <v>127</v>
      </c>
      <c r="E72">
        <v>3</v>
      </c>
      <c r="F72">
        <v>8</v>
      </c>
      <c r="G72" s="3">
        <f>F72-E72</f>
        <v>5</v>
      </c>
      <c r="H72" s="3">
        <f>IF(F72&gt;50, F72*0.2,F72*0.1)</f>
        <v>0.8</v>
      </c>
      <c r="I72" t="s">
        <v>148</v>
      </c>
      <c r="J72" t="s">
        <v>149</v>
      </c>
      <c r="K72" t="s">
        <v>125</v>
      </c>
    </row>
    <row r="73" spans="1:11">
      <c r="A73" s="23" t="s">
        <v>139</v>
      </c>
      <c r="B73" s="24">
        <v>1072</v>
      </c>
      <c r="C73">
        <v>1109</v>
      </c>
      <c r="D73" t="s">
        <v>127</v>
      </c>
      <c r="E73">
        <v>3</v>
      </c>
      <c r="F73">
        <v>8</v>
      </c>
      <c r="G73" s="3">
        <f>F73-E73</f>
        <v>5</v>
      </c>
      <c r="H73" s="3">
        <f>IF(F73&gt;50, F73*0.2,F73*0.1)</f>
        <v>0.8</v>
      </c>
      <c r="I73" t="s">
        <v>152</v>
      </c>
      <c r="J73" t="s">
        <v>153</v>
      </c>
      <c r="K73" t="s">
        <v>133</v>
      </c>
    </row>
    <row r="74" spans="1:11">
      <c r="A74" s="23" t="s">
        <v>139</v>
      </c>
      <c r="B74" s="24">
        <v>1073</v>
      </c>
      <c r="C74">
        <v>6622</v>
      </c>
      <c r="D74" t="s">
        <v>137</v>
      </c>
      <c r="E74">
        <v>42</v>
      </c>
      <c r="F74">
        <v>77</v>
      </c>
      <c r="G74" s="3">
        <f>F74-E74</f>
        <v>35</v>
      </c>
      <c r="H74" s="3">
        <f>IF(F74&gt;50, F74*0.2,F74*0.1)</f>
        <v>15.4</v>
      </c>
      <c r="I74" t="s">
        <v>152</v>
      </c>
      <c r="J74" t="s">
        <v>153</v>
      </c>
      <c r="K74" t="s">
        <v>123</v>
      </c>
    </row>
    <row r="75" spans="1:11">
      <c r="A75" s="23" t="s">
        <v>139</v>
      </c>
      <c r="B75" s="24">
        <v>1074</v>
      </c>
      <c r="C75">
        <v>2877</v>
      </c>
      <c r="D75" t="s">
        <v>122</v>
      </c>
      <c r="E75">
        <v>11.4</v>
      </c>
      <c r="F75">
        <v>16.3</v>
      </c>
      <c r="G75" s="3">
        <f>F75-E75</f>
        <v>4.9000000000000004</v>
      </c>
      <c r="H75" s="3">
        <f>IF(F75&gt;50, F75*0.2,F75*0.1)</f>
        <v>1.6300000000000001</v>
      </c>
      <c r="I75" t="s">
        <v>152</v>
      </c>
      <c r="J75" t="s">
        <v>153</v>
      </c>
      <c r="K75" t="s">
        <v>125</v>
      </c>
    </row>
    <row r="76" spans="1:11">
      <c r="A76" s="23" t="s">
        <v>139</v>
      </c>
      <c r="B76" s="24">
        <v>1075</v>
      </c>
      <c r="C76">
        <v>1109</v>
      </c>
      <c r="D76" t="s">
        <v>127</v>
      </c>
      <c r="E76">
        <v>3</v>
      </c>
      <c r="F76">
        <v>8</v>
      </c>
      <c r="G76" s="3">
        <f>F76-E76</f>
        <v>5</v>
      </c>
      <c r="H76" s="3">
        <f>IF(F76&gt;50, F76*0.2,F76*0.1)</f>
        <v>0.8</v>
      </c>
      <c r="I76" t="s">
        <v>154</v>
      </c>
      <c r="J76" t="s">
        <v>155</v>
      </c>
      <c r="K76" t="s">
        <v>123</v>
      </c>
    </row>
    <row r="77" spans="1:11">
      <c r="A77" s="23" t="s">
        <v>139</v>
      </c>
      <c r="B77" s="24">
        <v>1076</v>
      </c>
      <c r="C77">
        <v>1109</v>
      </c>
      <c r="D77" t="s">
        <v>127</v>
      </c>
      <c r="E77">
        <v>3</v>
      </c>
      <c r="F77">
        <v>8</v>
      </c>
      <c r="G77" s="3">
        <f>F77-E77</f>
        <v>5</v>
      </c>
      <c r="H77" s="3">
        <f>IF(F77&gt;50, F77*0.2,F77*0.1)</f>
        <v>0.8</v>
      </c>
      <c r="I77" t="s">
        <v>150</v>
      </c>
      <c r="J77" t="s">
        <v>151</v>
      </c>
      <c r="K77" t="s">
        <v>125</v>
      </c>
    </row>
    <row r="78" spans="1:11">
      <c r="A78" s="23" t="s">
        <v>139</v>
      </c>
      <c r="B78" s="24">
        <v>1077</v>
      </c>
      <c r="C78">
        <v>9822</v>
      </c>
      <c r="D78" t="s">
        <v>120</v>
      </c>
      <c r="E78">
        <v>58.3</v>
      </c>
      <c r="F78">
        <v>98.4</v>
      </c>
      <c r="G78" s="3">
        <f>F78-E78</f>
        <v>40.100000000000009</v>
      </c>
      <c r="H78" s="3">
        <f>IF(F78&gt;50, F78*0.2,F78*0.1)</f>
        <v>19.680000000000003</v>
      </c>
      <c r="I78" t="s">
        <v>154</v>
      </c>
      <c r="J78" t="s">
        <v>155</v>
      </c>
      <c r="K78" t="s">
        <v>125</v>
      </c>
    </row>
    <row r="79" spans="1:11">
      <c r="A79" s="23" t="s">
        <v>139</v>
      </c>
      <c r="B79" s="24">
        <v>1078</v>
      </c>
      <c r="C79">
        <v>2877</v>
      </c>
      <c r="D79" t="s">
        <v>122</v>
      </c>
      <c r="E79">
        <v>11.4</v>
      </c>
      <c r="F79">
        <v>16.3</v>
      </c>
      <c r="G79" s="3">
        <f>F79-E79</f>
        <v>4.9000000000000004</v>
      </c>
      <c r="H79" s="3">
        <f>IF(F79&gt;50, F79*0.2,F79*0.1)</f>
        <v>1.6300000000000001</v>
      </c>
      <c r="I79" t="s">
        <v>150</v>
      </c>
      <c r="J79" t="s">
        <v>151</v>
      </c>
      <c r="K79" t="s">
        <v>133</v>
      </c>
    </row>
    <row r="80" spans="1:11">
      <c r="A80" s="23" t="s">
        <v>140</v>
      </c>
      <c r="B80" s="24">
        <v>1079</v>
      </c>
      <c r="C80">
        <v>2877</v>
      </c>
      <c r="D80" t="s">
        <v>122</v>
      </c>
      <c r="E80">
        <v>11.4</v>
      </c>
      <c r="F80">
        <v>16.3</v>
      </c>
      <c r="G80" s="3">
        <f>F80-E80</f>
        <v>4.9000000000000004</v>
      </c>
      <c r="H80" s="3">
        <f>IF(F80&gt;50, F80*0.2,F80*0.1)</f>
        <v>1.6300000000000001</v>
      </c>
      <c r="I80" t="s">
        <v>150</v>
      </c>
      <c r="J80" t="s">
        <v>151</v>
      </c>
      <c r="K80" t="s">
        <v>121</v>
      </c>
    </row>
    <row r="81" spans="1:11">
      <c r="A81" s="23" t="s">
        <v>140</v>
      </c>
      <c r="B81" s="24">
        <v>1080</v>
      </c>
      <c r="C81">
        <v>4421</v>
      </c>
      <c r="D81" t="s">
        <v>129</v>
      </c>
      <c r="E81">
        <v>45</v>
      </c>
      <c r="F81">
        <v>87</v>
      </c>
      <c r="G81" s="3">
        <f>F81-E81</f>
        <v>42</v>
      </c>
      <c r="H81" s="3">
        <f>IF(F81&gt;50, F81*0.2,F81*0.1)</f>
        <v>17.400000000000002</v>
      </c>
      <c r="I81" t="s">
        <v>152</v>
      </c>
      <c r="J81" t="s">
        <v>153</v>
      </c>
      <c r="K81" t="s">
        <v>123</v>
      </c>
    </row>
    <row r="82" spans="1:11">
      <c r="A82" s="23" t="s">
        <v>140</v>
      </c>
      <c r="B82" s="24">
        <v>1081</v>
      </c>
      <c r="C82">
        <v>6119</v>
      </c>
      <c r="D82" t="s">
        <v>135</v>
      </c>
      <c r="E82">
        <v>9</v>
      </c>
      <c r="F82">
        <v>14</v>
      </c>
      <c r="G82" s="3">
        <f>F82-E82</f>
        <v>5</v>
      </c>
      <c r="H82" s="3">
        <f>IF(F82&gt;50, F82*0.2,F82*0.1)</f>
        <v>1.4000000000000001</v>
      </c>
      <c r="I82" t="s">
        <v>152</v>
      </c>
      <c r="J82" t="s">
        <v>153</v>
      </c>
      <c r="K82" t="s">
        <v>134</v>
      </c>
    </row>
    <row r="83" spans="1:11">
      <c r="A83" s="23" t="s">
        <v>140</v>
      </c>
      <c r="B83" s="24">
        <v>1082</v>
      </c>
      <c r="C83">
        <v>1109</v>
      </c>
      <c r="D83" t="s">
        <v>127</v>
      </c>
      <c r="E83">
        <v>3</v>
      </c>
      <c r="F83">
        <v>8</v>
      </c>
      <c r="G83" s="3">
        <f>F83-E83</f>
        <v>5</v>
      </c>
      <c r="H83" s="3">
        <f>IF(F83&gt;50, F83*0.2,F83*0.1)</f>
        <v>0.8</v>
      </c>
      <c r="I83" t="s">
        <v>148</v>
      </c>
      <c r="J83" t="s">
        <v>149</v>
      </c>
      <c r="K83" t="s">
        <v>123</v>
      </c>
    </row>
    <row r="84" spans="1:11">
      <c r="A84" s="23" t="s">
        <v>140</v>
      </c>
      <c r="B84" s="24">
        <v>1083</v>
      </c>
      <c r="C84">
        <v>1109</v>
      </c>
      <c r="D84" t="s">
        <v>127</v>
      </c>
      <c r="E84">
        <v>3</v>
      </c>
      <c r="F84">
        <v>8</v>
      </c>
      <c r="G84" s="3">
        <f>F84-E84</f>
        <v>5</v>
      </c>
      <c r="H84" s="3">
        <f>IF(F84&gt;50, F84*0.2,F84*0.1)</f>
        <v>0.8</v>
      </c>
      <c r="I84" t="s">
        <v>148</v>
      </c>
      <c r="J84" t="s">
        <v>149</v>
      </c>
      <c r="K84" t="s">
        <v>133</v>
      </c>
    </row>
    <row r="85" spans="1:11">
      <c r="A85" s="23" t="s">
        <v>140</v>
      </c>
      <c r="B85" s="24">
        <v>1084</v>
      </c>
      <c r="C85">
        <v>6119</v>
      </c>
      <c r="D85" t="s">
        <v>135</v>
      </c>
      <c r="E85">
        <v>9</v>
      </c>
      <c r="F85">
        <v>14</v>
      </c>
      <c r="G85" s="3">
        <f>F85-E85</f>
        <v>5</v>
      </c>
      <c r="H85" s="3">
        <f>IF(F85&gt;50, F85*0.2,F85*0.1)</f>
        <v>1.4000000000000001</v>
      </c>
      <c r="I85" t="s">
        <v>148</v>
      </c>
      <c r="J85" t="s">
        <v>149</v>
      </c>
      <c r="K85" t="s">
        <v>125</v>
      </c>
    </row>
    <row r="86" spans="1:11">
      <c r="A86" s="23" t="s">
        <v>140</v>
      </c>
      <c r="B86" s="24">
        <v>1085</v>
      </c>
      <c r="C86">
        <v>9822</v>
      </c>
      <c r="D86" t="s">
        <v>120</v>
      </c>
      <c r="E86">
        <v>58.3</v>
      </c>
      <c r="F86">
        <v>98.4</v>
      </c>
      <c r="G86" s="3">
        <f>F86-E86</f>
        <v>40.100000000000009</v>
      </c>
      <c r="H86" s="3">
        <f>IF(F86&gt;50, F86*0.2,F86*0.1)</f>
        <v>19.680000000000003</v>
      </c>
      <c r="I86" t="s">
        <v>152</v>
      </c>
      <c r="J86" t="s">
        <v>153</v>
      </c>
      <c r="K86" t="s">
        <v>133</v>
      </c>
    </row>
    <row r="87" spans="1:11">
      <c r="A87" s="23" t="s">
        <v>140</v>
      </c>
      <c r="B87" s="24">
        <v>1086</v>
      </c>
      <c r="C87">
        <v>1109</v>
      </c>
      <c r="D87" t="s">
        <v>127</v>
      </c>
      <c r="E87">
        <v>3</v>
      </c>
      <c r="F87">
        <v>8</v>
      </c>
      <c r="G87" s="3">
        <f>F87-E87</f>
        <v>5</v>
      </c>
      <c r="H87" s="3">
        <f>IF(F87&gt;50, F87*0.2,F87*0.1)</f>
        <v>0.8</v>
      </c>
      <c r="I87" t="s">
        <v>154</v>
      </c>
      <c r="J87" t="s">
        <v>155</v>
      </c>
      <c r="K87" t="s">
        <v>125</v>
      </c>
    </row>
    <row r="88" spans="1:11">
      <c r="A88" s="23" t="s">
        <v>140</v>
      </c>
      <c r="B88" s="24">
        <v>1087</v>
      </c>
      <c r="C88">
        <v>2499</v>
      </c>
      <c r="D88" t="s">
        <v>124</v>
      </c>
      <c r="E88">
        <v>6.2</v>
      </c>
      <c r="F88">
        <v>9.1999999999999993</v>
      </c>
      <c r="G88" s="3">
        <f>F88-E88</f>
        <v>2.9999999999999991</v>
      </c>
      <c r="H88" s="3">
        <f>IF(F88&gt;50, F88*0.2,F88*0.1)</f>
        <v>0.91999999999999993</v>
      </c>
      <c r="I88" t="s">
        <v>148</v>
      </c>
      <c r="J88" t="s">
        <v>149</v>
      </c>
      <c r="K88" t="s">
        <v>123</v>
      </c>
    </row>
    <row r="89" spans="1:11">
      <c r="A89" s="23" t="s">
        <v>140</v>
      </c>
      <c r="B89" s="24">
        <v>1088</v>
      </c>
      <c r="C89">
        <v>2499</v>
      </c>
      <c r="D89" t="s">
        <v>124</v>
      </c>
      <c r="E89">
        <v>6.2</v>
      </c>
      <c r="F89">
        <v>9.1999999999999993</v>
      </c>
      <c r="G89" s="3">
        <f>F89-E89</f>
        <v>2.9999999999999991</v>
      </c>
      <c r="H89" s="3">
        <f>IF(F89&gt;50, F89*0.2,F89*0.1)</f>
        <v>0.91999999999999993</v>
      </c>
      <c r="I89" t="s">
        <v>148</v>
      </c>
      <c r="J89" t="s">
        <v>149</v>
      </c>
      <c r="K89" t="s">
        <v>121</v>
      </c>
    </row>
    <row r="90" spans="1:11">
      <c r="A90" s="23" t="s">
        <v>140</v>
      </c>
      <c r="B90" s="24">
        <v>1089</v>
      </c>
      <c r="C90">
        <v>6119</v>
      </c>
      <c r="D90" t="s">
        <v>135</v>
      </c>
      <c r="E90">
        <v>9</v>
      </c>
      <c r="F90">
        <v>14</v>
      </c>
      <c r="G90" s="3">
        <f>F90-E90</f>
        <v>5</v>
      </c>
      <c r="H90" s="3">
        <f>IF(F90&gt;50, F90*0.2,F90*0.1)</f>
        <v>1.4000000000000001</v>
      </c>
      <c r="I90" t="s">
        <v>152</v>
      </c>
      <c r="J90" t="s">
        <v>153</v>
      </c>
      <c r="K90" t="s">
        <v>133</v>
      </c>
    </row>
    <row r="91" spans="1:11">
      <c r="A91" s="23" t="s">
        <v>140</v>
      </c>
      <c r="B91" s="24">
        <v>1090</v>
      </c>
      <c r="C91">
        <v>2877</v>
      </c>
      <c r="D91" t="s">
        <v>122</v>
      </c>
      <c r="E91">
        <v>11.4</v>
      </c>
      <c r="F91">
        <v>16.3</v>
      </c>
      <c r="G91" s="3">
        <f>F91-E91</f>
        <v>4.9000000000000004</v>
      </c>
      <c r="H91" s="3">
        <f>IF(F91&gt;50, F91*0.2,F91*0.1)</f>
        <v>1.6300000000000001</v>
      </c>
      <c r="I91" t="s">
        <v>148</v>
      </c>
      <c r="J91" t="s">
        <v>149</v>
      </c>
      <c r="K91" t="s">
        <v>123</v>
      </c>
    </row>
    <row r="92" spans="1:11">
      <c r="A92" s="23" t="s">
        <v>140</v>
      </c>
      <c r="B92" s="24">
        <v>1091</v>
      </c>
      <c r="C92">
        <v>2877</v>
      </c>
      <c r="D92" t="s">
        <v>122</v>
      </c>
      <c r="E92">
        <v>11.4</v>
      </c>
      <c r="F92">
        <v>16.3</v>
      </c>
      <c r="G92" s="3">
        <f>F92-E92</f>
        <v>4.9000000000000004</v>
      </c>
      <c r="H92" s="3">
        <f>IF(F92&gt;50, F92*0.2,F92*0.1)</f>
        <v>1.6300000000000001</v>
      </c>
      <c r="I92" t="s">
        <v>154</v>
      </c>
      <c r="J92" t="s">
        <v>155</v>
      </c>
      <c r="K92" t="s">
        <v>133</v>
      </c>
    </row>
    <row r="93" spans="1:11">
      <c r="A93" s="23" t="s">
        <v>140</v>
      </c>
      <c r="B93" s="24">
        <v>1092</v>
      </c>
      <c r="C93">
        <v>2877</v>
      </c>
      <c r="D93" t="s">
        <v>122</v>
      </c>
      <c r="E93">
        <v>11.4</v>
      </c>
      <c r="F93">
        <v>16.3</v>
      </c>
      <c r="G93" s="3">
        <f>F93-E93</f>
        <v>4.9000000000000004</v>
      </c>
      <c r="H93" s="3">
        <f>IF(F93&gt;50, F93*0.2,F93*0.1)</f>
        <v>1.6300000000000001</v>
      </c>
      <c r="I93" t="s">
        <v>152</v>
      </c>
      <c r="J93" t="s">
        <v>153</v>
      </c>
      <c r="K93" t="s">
        <v>123</v>
      </c>
    </row>
    <row r="94" spans="1:11">
      <c r="A94" s="23" t="s">
        <v>140</v>
      </c>
      <c r="B94" s="24">
        <v>1093</v>
      </c>
      <c r="C94">
        <v>6119</v>
      </c>
      <c r="D94" t="s">
        <v>135</v>
      </c>
      <c r="E94">
        <v>9</v>
      </c>
      <c r="F94">
        <v>14</v>
      </c>
      <c r="G94" s="3">
        <f>F94-E94</f>
        <v>5</v>
      </c>
      <c r="H94" s="3">
        <f>IF(F94&gt;50, F94*0.2,F94*0.1)</f>
        <v>1.4000000000000001</v>
      </c>
      <c r="I94" t="s">
        <v>150</v>
      </c>
      <c r="J94" t="s">
        <v>151</v>
      </c>
      <c r="K94" t="s">
        <v>125</v>
      </c>
    </row>
    <row r="95" spans="1:11">
      <c r="A95" s="23" t="s">
        <v>140</v>
      </c>
      <c r="B95" s="24">
        <v>1094</v>
      </c>
      <c r="C95">
        <v>6119</v>
      </c>
      <c r="D95" t="s">
        <v>135</v>
      </c>
      <c r="E95">
        <v>9</v>
      </c>
      <c r="F95">
        <v>14</v>
      </c>
      <c r="G95" s="3">
        <f>F95-E95</f>
        <v>5</v>
      </c>
      <c r="H95" s="3">
        <f>IF(F95&gt;50, F95*0.2,F95*0.1)</f>
        <v>1.4000000000000001</v>
      </c>
      <c r="I95" t="s">
        <v>152</v>
      </c>
      <c r="J95" t="s">
        <v>153</v>
      </c>
      <c r="K95" t="s">
        <v>123</v>
      </c>
    </row>
    <row r="96" spans="1:11">
      <c r="A96" s="23" t="s">
        <v>140</v>
      </c>
      <c r="B96" s="24">
        <v>1095</v>
      </c>
      <c r="C96">
        <v>2499</v>
      </c>
      <c r="D96" t="s">
        <v>124</v>
      </c>
      <c r="E96">
        <v>6.2</v>
      </c>
      <c r="F96">
        <v>9.1999999999999993</v>
      </c>
      <c r="G96" s="3">
        <f>F96-E96</f>
        <v>2.9999999999999991</v>
      </c>
      <c r="H96" s="3">
        <f>IF(F96&gt;50, F96*0.2,F96*0.1)</f>
        <v>0.91999999999999993</v>
      </c>
      <c r="I96" t="s">
        <v>154</v>
      </c>
      <c r="J96" t="s">
        <v>155</v>
      </c>
      <c r="K96" t="s">
        <v>125</v>
      </c>
    </row>
    <row r="97" spans="1:11">
      <c r="A97" s="23" t="s">
        <v>140</v>
      </c>
      <c r="B97" s="24">
        <v>1096</v>
      </c>
      <c r="C97">
        <v>6119</v>
      </c>
      <c r="D97" t="s">
        <v>135</v>
      </c>
      <c r="E97">
        <v>9</v>
      </c>
      <c r="F97">
        <v>14</v>
      </c>
      <c r="G97" s="3">
        <f>F97-E97</f>
        <v>5</v>
      </c>
      <c r="H97" s="3">
        <f>IF(F97&gt;50, F97*0.2,F97*0.1)</f>
        <v>1.4000000000000001</v>
      </c>
      <c r="I97" t="s">
        <v>152</v>
      </c>
      <c r="J97" t="s">
        <v>153</v>
      </c>
      <c r="K97" t="s">
        <v>125</v>
      </c>
    </row>
    <row r="98" spans="1:11">
      <c r="A98" s="23" t="s">
        <v>140</v>
      </c>
      <c r="B98" s="24">
        <v>1097</v>
      </c>
      <c r="C98">
        <v>9212</v>
      </c>
      <c r="D98" t="s">
        <v>130</v>
      </c>
      <c r="E98">
        <v>4</v>
      </c>
      <c r="F98">
        <v>7</v>
      </c>
      <c r="G98" s="3">
        <f>F98-E98</f>
        <v>3</v>
      </c>
      <c r="H98" s="3">
        <f>IF(F98&gt;50, F98*0.2,F98*0.1)</f>
        <v>0.70000000000000007</v>
      </c>
      <c r="I98" t="s">
        <v>154</v>
      </c>
      <c r="J98" t="s">
        <v>155</v>
      </c>
      <c r="K98" t="s">
        <v>133</v>
      </c>
    </row>
    <row r="99" spans="1:11">
      <c r="A99" s="23" t="s">
        <v>140</v>
      </c>
      <c r="B99" s="24">
        <v>1098</v>
      </c>
      <c r="C99">
        <v>2877</v>
      </c>
      <c r="D99" t="s">
        <v>122</v>
      </c>
      <c r="E99">
        <v>11.4</v>
      </c>
      <c r="F99">
        <v>16.3</v>
      </c>
      <c r="G99" s="3">
        <f>F99-E99</f>
        <v>4.9000000000000004</v>
      </c>
      <c r="H99" s="3">
        <f>IF(F99&gt;50, F99*0.2,F99*0.1)</f>
        <v>1.6300000000000001</v>
      </c>
      <c r="I99" t="s">
        <v>150</v>
      </c>
      <c r="J99" t="s">
        <v>151</v>
      </c>
      <c r="K99" t="s">
        <v>121</v>
      </c>
    </row>
    <row r="100" spans="1:11">
      <c r="A100" s="23" t="s">
        <v>141</v>
      </c>
      <c r="B100" s="24">
        <v>1099</v>
      </c>
      <c r="C100">
        <v>2877</v>
      </c>
      <c r="D100" t="s">
        <v>122</v>
      </c>
      <c r="E100">
        <v>11.4</v>
      </c>
      <c r="F100">
        <v>16.3</v>
      </c>
      <c r="G100" s="3">
        <f>F100-E100</f>
        <v>4.9000000000000004</v>
      </c>
      <c r="H100" s="3">
        <f>IF(F100&gt;50, F100*0.2,F100*0.1)</f>
        <v>1.6300000000000001</v>
      </c>
      <c r="I100" t="s">
        <v>152</v>
      </c>
      <c r="J100" t="s">
        <v>153</v>
      </c>
      <c r="K100" t="s">
        <v>123</v>
      </c>
    </row>
    <row r="101" spans="1:11">
      <c r="A101" s="23" t="s">
        <v>141</v>
      </c>
      <c r="B101" s="24">
        <v>1100</v>
      </c>
      <c r="C101">
        <v>6119</v>
      </c>
      <c r="D101" t="s">
        <v>135</v>
      </c>
      <c r="E101">
        <v>9</v>
      </c>
      <c r="F101">
        <v>14</v>
      </c>
      <c r="G101" s="3">
        <f>F101-E101</f>
        <v>5</v>
      </c>
      <c r="H101" s="3">
        <f>IF(F101&gt;50, F101*0.2,F101*0.1)</f>
        <v>1.4000000000000001</v>
      </c>
      <c r="I101" t="s">
        <v>148</v>
      </c>
      <c r="J101" t="s">
        <v>149</v>
      </c>
      <c r="K101" t="s">
        <v>134</v>
      </c>
    </row>
    <row r="102" spans="1:11">
      <c r="A102" s="23" t="s">
        <v>141</v>
      </c>
      <c r="B102" s="24">
        <v>1101</v>
      </c>
      <c r="C102">
        <v>2499</v>
      </c>
      <c r="D102" t="s">
        <v>124</v>
      </c>
      <c r="E102">
        <v>6.2</v>
      </c>
      <c r="F102">
        <v>9.1999999999999993</v>
      </c>
      <c r="G102" s="3">
        <f>F102-E102</f>
        <v>2.9999999999999991</v>
      </c>
      <c r="H102" s="3">
        <f>IF(F102&gt;50, F102*0.2,F102*0.1)</f>
        <v>0.91999999999999993</v>
      </c>
      <c r="I102" t="s">
        <v>152</v>
      </c>
      <c r="J102" t="s">
        <v>153</v>
      </c>
      <c r="K102" t="s">
        <v>123</v>
      </c>
    </row>
    <row r="103" spans="1:11">
      <c r="A103" s="23" t="s">
        <v>141</v>
      </c>
      <c r="B103" s="24">
        <v>1102</v>
      </c>
      <c r="C103">
        <v>2242</v>
      </c>
      <c r="D103" t="s">
        <v>132</v>
      </c>
      <c r="E103">
        <v>60</v>
      </c>
      <c r="F103">
        <v>124</v>
      </c>
      <c r="G103" s="3">
        <f>F103-E103</f>
        <v>64</v>
      </c>
      <c r="H103" s="3">
        <f>IF(F103&gt;50, F103*0.2,F103*0.1)</f>
        <v>24.8</v>
      </c>
      <c r="I103" t="s">
        <v>150</v>
      </c>
      <c r="J103" t="s">
        <v>151</v>
      </c>
      <c r="K103" t="s">
        <v>133</v>
      </c>
    </row>
    <row r="104" spans="1:11">
      <c r="A104" s="23" t="s">
        <v>141</v>
      </c>
      <c r="B104" s="24">
        <v>1103</v>
      </c>
      <c r="C104">
        <v>2877</v>
      </c>
      <c r="D104" t="s">
        <v>122</v>
      </c>
      <c r="E104">
        <v>11.4</v>
      </c>
      <c r="F104">
        <v>16.3</v>
      </c>
      <c r="G104" s="3">
        <f>F104-E104</f>
        <v>4.9000000000000004</v>
      </c>
      <c r="H104" s="3">
        <f>IF(F104&gt;50, F104*0.2,F104*0.1)</f>
        <v>1.6300000000000001</v>
      </c>
      <c r="I104" t="s">
        <v>150</v>
      </c>
      <c r="J104" t="s">
        <v>151</v>
      </c>
      <c r="K104" t="s">
        <v>125</v>
      </c>
    </row>
    <row r="105" spans="1:11">
      <c r="A105" s="23" t="s">
        <v>141</v>
      </c>
      <c r="B105" s="24">
        <v>1104</v>
      </c>
      <c r="C105">
        <v>2877</v>
      </c>
      <c r="D105" t="s">
        <v>122</v>
      </c>
      <c r="E105">
        <v>11.4</v>
      </c>
      <c r="F105">
        <v>16.3</v>
      </c>
      <c r="G105" s="3">
        <f>F105-E105</f>
        <v>4.9000000000000004</v>
      </c>
      <c r="H105" s="3">
        <f>IF(F105&gt;50, F105*0.2,F105*0.1)</f>
        <v>1.6300000000000001</v>
      </c>
      <c r="I105" t="s">
        <v>152</v>
      </c>
      <c r="J105" t="s">
        <v>153</v>
      </c>
      <c r="K105" t="s">
        <v>133</v>
      </c>
    </row>
    <row r="106" spans="1:11">
      <c r="A106" s="23" t="s">
        <v>141</v>
      </c>
      <c r="B106" s="24">
        <v>1105</v>
      </c>
      <c r="C106">
        <v>2499</v>
      </c>
      <c r="D106" t="s">
        <v>124</v>
      </c>
      <c r="E106">
        <v>6.2</v>
      </c>
      <c r="F106">
        <v>9.1999999999999993</v>
      </c>
      <c r="G106" s="3">
        <f>F106-E106</f>
        <v>2.9999999999999991</v>
      </c>
      <c r="H106" s="3">
        <f>IF(F106&gt;50, F106*0.2,F106*0.1)</f>
        <v>0.91999999999999993</v>
      </c>
      <c r="I106" t="s">
        <v>150</v>
      </c>
      <c r="J106" t="s">
        <v>151</v>
      </c>
      <c r="K106" t="s">
        <v>125</v>
      </c>
    </row>
    <row r="107" spans="1:11">
      <c r="A107" s="23" t="s">
        <v>141</v>
      </c>
      <c r="B107" s="24">
        <v>1106</v>
      </c>
      <c r="C107">
        <v>9822</v>
      </c>
      <c r="D107" t="s">
        <v>120</v>
      </c>
      <c r="E107">
        <v>58.3</v>
      </c>
      <c r="F107">
        <v>98.4</v>
      </c>
      <c r="G107" s="3">
        <f>F107-E107</f>
        <v>40.100000000000009</v>
      </c>
      <c r="H107" s="3">
        <f>IF(F107&gt;50, F107*0.2,F107*0.1)</f>
        <v>19.680000000000003</v>
      </c>
      <c r="I107" t="s">
        <v>150</v>
      </c>
      <c r="J107" t="s">
        <v>151</v>
      </c>
      <c r="K107" t="s">
        <v>123</v>
      </c>
    </row>
    <row r="108" spans="1:11">
      <c r="A108" s="23" t="s">
        <v>141</v>
      </c>
      <c r="B108" s="24">
        <v>1107</v>
      </c>
      <c r="C108">
        <v>1109</v>
      </c>
      <c r="D108" t="s">
        <v>127</v>
      </c>
      <c r="E108">
        <v>3</v>
      </c>
      <c r="F108">
        <v>8</v>
      </c>
      <c r="G108" s="3">
        <f>F108-E108</f>
        <v>5</v>
      </c>
      <c r="H108" s="3">
        <f>IF(F108&gt;50, F108*0.2,F108*0.1)</f>
        <v>0.8</v>
      </c>
      <c r="I108" t="s">
        <v>154</v>
      </c>
      <c r="J108" t="s">
        <v>155</v>
      </c>
      <c r="K108" t="s">
        <v>121</v>
      </c>
    </row>
    <row r="109" spans="1:11">
      <c r="A109" s="23" t="s">
        <v>141</v>
      </c>
      <c r="B109" s="24">
        <v>1108</v>
      </c>
      <c r="C109">
        <v>9822</v>
      </c>
      <c r="D109" t="s">
        <v>120</v>
      </c>
      <c r="E109">
        <v>58.3</v>
      </c>
      <c r="F109">
        <v>98.4</v>
      </c>
      <c r="G109" s="3">
        <f>F109-E109</f>
        <v>40.100000000000009</v>
      </c>
      <c r="H109" s="3">
        <f>IF(F109&gt;50, F109*0.2,F109*0.1)</f>
        <v>19.680000000000003</v>
      </c>
      <c r="I109" t="s">
        <v>152</v>
      </c>
      <c r="J109" t="s">
        <v>153</v>
      </c>
      <c r="K109" t="s">
        <v>133</v>
      </c>
    </row>
    <row r="110" spans="1:11">
      <c r="A110" s="23" t="s">
        <v>141</v>
      </c>
      <c r="B110" s="24">
        <v>1109</v>
      </c>
      <c r="C110">
        <v>8722</v>
      </c>
      <c r="D110" t="s">
        <v>126</v>
      </c>
      <c r="E110">
        <v>344</v>
      </c>
      <c r="F110">
        <v>502</v>
      </c>
      <c r="G110" s="3">
        <f>F110-E110</f>
        <v>158</v>
      </c>
      <c r="H110" s="3">
        <f>IF(F110&gt;50, F110*0.2,F110*0.1)</f>
        <v>100.4</v>
      </c>
      <c r="I110" t="s">
        <v>150</v>
      </c>
      <c r="J110" t="s">
        <v>151</v>
      </c>
      <c r="K110" t="s">
        <v>123</v>
      </c>
    </row>
    <row r="111" spans="1:11">
      <c r="A111" s="23" t="s">
        <v>141</v>
      </c>
      <c r="B111" s="24">
        <v>1110</v>
      </c>
      <c r="C111">
        <v>8722</v>
      </c>
      <c r="D111" t="s">
        <v>126</v>
      </c>
      <c r="E111">
        <v>344</v>
      </c>
      <c r="F111">
        <v>502</v>
      </c>
      <c r="G111" s="3">
        <f>F111-E111</f>
        <v>158</v>
      </c>
      <c r="H111" s="3">
        <f>IF(F111&gt;50, F111*0.2,F111*0.1)</f>
        <v>100.4</v>
      </c>
      <c r="I111" t="s">
        <v>154</v>
      </c>
      <c r="J111" t="s">
        <v>155</v>
      </c>
      <c r="K111" t="s">
        <v>133</v>
      </c>
    </row>
    <row r="112" spans="1:11">
      <c r="A112" s="23" t="s">
        <v>141</v>
      </c>
      <c r="B112" s="24">
        <v>1111</v>
      </c>
      <c r="C112">
        <v>6622</v>
      </c>
      <c r="D112" t="s">
        <v>137</v>
      </c>
      <c r="E112">
        <v>42</v>
      </c>
      <c r="F112">
        <v>77</v>
      </c>
      <c r="G112" s="3">
        <f>F112-E112</f>
        <v>35</v>
      </c>
      <c r="H112" s="3">
        <f>IF(F112&gt;50, F112*0.2,F112*0.1)</f>
        <v>15.4</v>
      </c>
      <c r="I112" t="s">
        <v>154</v>
      </c>
      <c r="J112" t="s">
        <v>155</v>
      </c>
      <c r="K112" t="s">
        <v>123</v>
      </c>
    </row>
    <row r="113" spans="1:11">
      <c r="A113" s="23" t="s">
        <v>141</v>
      </c>
      <c r="B113" s="24">
        <v>1112</v>
      </c>
      <c r="C113">
        <v>6622</v>
      </c>
      <c r="D113" t="s">
        <v>137</v>
      </c>
      <c r="E113">
        <v>42</v>
      </c>
      <c r="F113">
        <v>77</v>
      </c>
      <c r="G113" s="3">
        <f>F113-E113</f>
        <v>35</v>
      </c>
      <c r="H113" s="3">
        <f>IF(F113&gt;50, F113*0.2,F113*0.1)</f>
        <v>15.4</v>
      </c>
      <c r="I113" t="s">
        <v>152</v>
      </c>
      <c r="J113" t="s">
        <v>153</v>
      </c>
      <c r="K113" t="s">
        <v>125</v>
      </c>
    </row>
    <row r="114" spans="1:11">
      <c r="A114" s="23" t="s">
        <v>141</v>
      </c>
      <c r="B114" s="24">
        <v>1113</v>
      </c>
      <c r="C114">
        <v>9822</v>
      </c>
      <c r="D114" t="s">
        <v>120</v>
      </c>
      <c r="E114">
        <v>58.3</v>
      </c>
      <c r="F114">
        <v>98.4</v>
      </c>
      <c r="G114" s="3">
        <f>F114-E114</f>
        <v>40.100000000000009</v>
      </c>
      <c r="H114" s="3">
        <f>IF(F114&gt;50, F114*0.2,F114*0.1)</f>
        <v>19.680000000000003</v>
      </c>
      <c r="I114" t="s">
        <v>148</v>
      </c>
      <c r="J114" t="s">
        <v>149</v>
      </c>
      <c r="K114" t="s">
        <v>123</v>
      </c>
    </row>
    <row r="115" spans="1:11">
      <c r="A115" s="23" t="s">
        <v>141</v>
      </c>
      <c r="B115" s="24">
        <v>1114</v>
      </c>
      <c r="C115">
        <v>2242</v>
      </c>
      <c r="D115" t="s">
        <v>132</v>
      </c>
      <c r="E115">
        <v>60</v>
      </c>
      <c r="F115">
        <v>124</v>
      </c>
      <c r="G115" s="3">
        <f>F115-E115</f>
        <v>64</v>
      </c>
      <c r="H115" s="3">
        <f>IF(F115&gt;50, F115*0.2,F115*0.1)</f>
        <v>24.8</v>
      </c>
      <c r="I115" t="s">
        <v>150</v>
      </c>
      <c r="J115" t="s">
        <v>151</v>
      </c>
      <c r="K115" t="s">
        <v>125</v>
      </c>
    </row>
    <row r="116" spans="1:11">
      <c r="A116" s="23" t="s">
        <v>141</v>
      </c>
      <c r="B116" s="24">
        <v>1115</v>
      </c>
      <c r="C116">
        <v>8722</v>
      </c>
      <c r="D116" t="s">
        <v>126</v>
      </c>
      <c r="E116">
        <v>344</v>
      </c>
      <c r="F116">
        <v>502</v>
      </c>
      <c r="G116" s="3">
        <f>F116-E116</f>
        <v>158</v>
      </c>
      <c r="H116" s="3">
        <f>IF(F116&gt;50, F116*0.2,F116*0.1)</f>
        <v>100.4</v>
      </c>
      <c r="I116" t="s">
        <v>148</v>
      </c>
      <c r="J116" t="s">
        <v>149</v>
      </c>
      <c r="K116" t="s">
        <v>125</v>
      </c>
    </row>
    <row r="117" spans="1:11">
      <c r="A117" s="23" t="s">
        <v>141</v>
      </c>
      <c r="B117" s="24">
        <v>1116</v>
      </c>
      <c r="C117">
        <v>6622</v>
      </c>
      <c r="D117" t="s">
        <v>137</v>
      </c>
      <c r="E117">
        <v>42</v>
      </c>
      <c r="F117">
        <v>77</v>
      </c>
      <c r="G117" s="3">
        <f>F117-E117</f>
        <v>35</v>
      </c>
      <c r="H117" s="3">
        <f>IF(F117&gt;50, F117*0.2,F117*0.1)</f>
        <v>15.4</v>
      </c>
      <c r="I117" t="s">
        <v>152</v>
      </c>
      <c r="J117" t="s">
        <v>153</v>
      </c>
      <c r="K117" t="s">
        <v>133</v>
      </c>
    </row>
    <row r="118" spans="1:11">
      <c r="A118" s="23" t="s">
        <v>141</v>
      </c>
      <c r="B118" s="24">
        <v>1117</v>
      </c>
      <c r="C118">
        <v>8722</v>
      </c>
      <c r="D118" t="s">
        <v>126</v>
      </c>
      <c r="E118">
        <v>344</v>
      </c>
      <c r="F118">
        <v>502</v>
      </c>
      <c r="G118" s="3">
        <f>F118-E118</f>
        <v>158</v>
      </c>
      <c r="H118" s="3">
        <f>IF(F118&gt;50, F118*0.2,F118*0.1)</f>
        <v>100.4</v>
      </c>
      <c r="I118" t="s">
        <v>154</v>
      </c>
      <c r="J118" t="s">
        <v>155</v>
      </c>
      <c r="K118" t="s">
        <v>121</v>
      </c>
    </row>
    <row r="119" spans="1:11">
      <c r="A119" s="23" t="s">
        <v>141</v>
      </c>
      <c r="B119" s="24">
        <v>1118</v>
      </c>
      <c r="C119">
        <v>9822</v>
      </c>
      <c r="D119" t="s">
        <v>120</v>
      </c>
      <c r="E119">
        <v>58.3</v>
      </c>
      <c r="F119">
        <v>98.4</v>
      </c>
      <c r="G119" s="3">
        <f>F119-E119</f>
        <v>40.100000000000009</v>
      </c>
      <c r="H119" s="3">
        <f>IF(F119&gt;50, F119*0.2,F119*0.1)</f>
        <v>19.680000000000003</v>
      </c>
      <c r="I119" t="s">
        <v>150</v>
      </c>
      <c r="J119" t="s">
        <v>151</v>
      </c>
      <c r="K119" t="s">
        <v>123</v>
      </c>
    </row>
    <row r="120" spans="1:11">
      <c r="A120" s="23" t="s">
        <v>141</v>
      </c>
      <c r="B120" s="24">
        <v>1119</v>
      </c>
      <c r="C120">
        <v>2242</v>
      </c>
      <c r="D120" t="s">
        <v>132</v>
      </c>
      <c r="E120">
        <v>60</v>
      </c>
      <c r="F120">
        <v>124</v>
      </c>
      <c r="G120" s="3">
        <f>F120-E120</f>
        <v>64</v>
      </c>
      <c r="H120" s="3">
        <f>IF(F120&gt;50, F120*0.2,F120*0.1)</f>
        <v>24.8</v>
      </c>
      <c r="I120" t="s">
        <v>148</v>
      </c>
      <c r="J120" t="s">
        <v>149</v>
      </c>
      <c r="K120" t="s">
        <v>134</v>
      </c>
    </row>
    <row r="121" spans="1:11">
      <c r="A121" s="23" t="s">
        <v>141</v>
      </c>
      <c r="B121" s="24">
        <v>1120</v>
      </c>
      <c r="C121">
        <v>2242</v>
      </c>
      <c r="D121" t="s">
        <v>132</v>
      </c>
      <c r="E121">
        <v>60</v>
      </c>
      <c r="F121">
        <v>124</v>
      </c>
      <c r="G121" s="3">
        <f>F121-E121</f>
        <v>64</v>
      </c>
      <c r="H121" s="3">
        <f>IF(F121&gt;50, F121*0.2,F121*0.1)</f>
        <v>24.8</v>
      </c>
      <c r="I121" t="s">
        <v>152</v>
      </c>
      <c r="J121" t="s">
        <v>153</v>
      </c>
      <c r="K121" t="s">
        <v>123</v>
      </c>
    </row>
    <row r="122" spans="1:11">
      <c r="A122" s="23" t="s">
        <v>141</v>
      </c>
      <c r="B122" s="24">
        <v>1121</v>
      </c>
      <c r="C122">
        <v>4421</v>
      </c>
      <c r="D122" t="s">
        <v>129</v>
      </c>
      <c r="E122">
        <v>45</v>
      </c>
      <c r="F122">
        <v>87</v>
      </c>
      <c r="G122" s="3">
        <f>F122-E122</f>
        <v>42</v>
      </c>
      <c r="H122" s="3">
        <f>IF(F122&gt;50, F122*0.2,F122*0.1)</f>
        <v>17.400000000000002</v>
      </c>
      <c r="I122" t="s">
        <v>152</v>
      </c>
      <c r="J122" t="s">
        <v>153</v>
      </c>
      <c r="K122" t="s">
        <v>133</v>
      </c>
    </row>
    <row r="123" spans="1:11">
      <c r="A123" s="23" t="s">
        <v>141</v>
      </c>
      <c r="B123" s="24">
        <v>1122</v>
      </c>
      <c r="C123">
        <v>8722</v>
      </c>
      <c r="D123" t="s">
        <v>126</v>
      </c>
      <c r="E123">
        <v>344</v>
      </c>
      <c r="F123">
        <v>502</v>
      </c>
      <c r="G123" s="3">
        <f>F123-E123</f>
        <v>158</v>
      </c>
      <c r="H123" s="3">
        <f>IF(F123&gt;50, F123*0.2,F123*0.1)</f>
        <v>100.4</v>
      </c>
      <c r="I123" t="s">
        <v>152</v>
      </c>
      <c r="J123" t="s">
        <v>153</v>
      </c>
      <c r="K123" t="s">
        <v>125</v>
      </c>
    </row>
    <row r="124" spans="1:11">
      <c r="A124" s="23" t="s">
        <v>141</v>
      </c>
      <c r="B124" s="24">
        <v>1123</v>
      </c>
      <c r="C124">
        <v>9822</v>
      </c>
      <c r="D124" t="s">
        <v>120</v>
      </c>
      <c r="E124">
        <v>58.3</v>
      </c>
      <c r="F124">
        <v>98.4</v>
      </c>
      <c r="G124" s="3">
        <f>F124-E124</f>
        <v>40.100000000000009</v>
      </c>
      <c r="H124" s="3">
        <f>IF(F124&gt;50, F124*0.2,F124*0.1)</f>
        <v>19.680000000000003</v>
      </c>
      <c r="I124" t="s">
        <v>152</v>
      </c>
      <c r="J124" t="s">
        <v>153</v>
      </c>
      <c r="K124" t="s">
        <v>133</v>
      </c>
    </row>
    <row r="125" spans="1:11">
      <c r="A125" s="23" t="s">
        <v>141</v>
      </c>
      <c r="B125" s="24">
        <v>1124</v>
      </c>
      <c r="C125">
        <v>4421</v>
      </c>
      <c r="D125" t="s">
        <v>129</v>
      </c>
      <c r="E125">
        <v>45</v>
      </c>
      <c r="F125">
        <v>87</v>
      </c>
      <c r="G125" s="3">
        <f>F125-E125</f>
        <v>42</v>
      </c>
      <c r="H125" s="3">
        <f>IF(F125&gt;50, F125*0.2,F125*0.1)</f>
        <v>17.400000000000002</v>
      </c>
      <c r="I125" t="s">
        <v>152</v>
      </c>
      <c r="J125" t="s">
        <v>153</v>
      </c>
      <c r="K125" t="s">
        <v>125</v>
      </c>
    </row>
    <row r="126" spans="1:11">
      <c r="A126" s="23" t="s">
        <v>142</v>
      </c>
      <c r="B126" s="24">
        <v>1125</v>
      </c>
      <c r="C126">
        <v>2242</v>
      </c>
      <c r="D126" t="s">
        <v>132</v>
      </c>
      <c r="E126">
        <v>60</v>
      </c>
      <c r="F126">
        <v>124</v>
      </c>
      <c r="G126" s="3">
        <f>F126-E126</f>
        <v>64</v>
      </c>
      <c r="H126" s="3">
        <f>IF(F126&gt;50, F126*0.2,F126*0.1)</f>
        <v>24.8</v>
      </c>
      <c r="I126" t="s">
        <v>152</v>
      </c>
      <c r="J126" t="s">
        <v>153</v>
      </c>
      <c r="K126" t="s">
        <v>123</v>
      </c>
    </row>
    <row r="127" spans="1:11">
      <c r="A127" s="23" t="s">
        <v>142</v>
      </c>
      <c r="B127" s="24">
        <v>1126</v>
      </c>
      <c r="C127">
        <v>9212</v>
      </c>
      <c r="D127" t="s">
        <v>130</v>
      </c>
      <c r="E127">
        <v>4</v>
      </c>
      <c r="F127">
        <v>7</v>
      </c>
      <c r="G127" s="3">
        <f>F127-E127</f>
        <v>3</v>
      </c>
      <c r="H127" s="3">
        <f>IF(F127&gt;50, F127*0.2,F127*0.1)</f>
        <v>0.70000000000000007</v>
      </c>
      <c r="I127" t="s">
        <v>152</v>
      </c>
      <c r="J127" t="s">
        <v>153</v>
      </c>
      <c r="K127" t="s">
        <v>121</v>
      </c>
    </row>
    <row r="128" spans="1:11">
      <c r="A128" s="23" t="s">
        <v>142</v>
      </c>
      <c r="B128" s="24">
        <v>1127</v>
      </c>
      <c r="C128">
        <v>8722</v>
      </c>
      <c r="D128" t="s">
        <v>126</v>
      </c>
      <c r="E128">
        <v>344</v>
      </c>
      <c r="F128">
        <v>502</v>
      </c>
      <c r="G128" s="3">
        <f>F128-E128</f>
        <v>158</v>
      </c>
      <c r="H128" s="3">
        <f>IF(F128&gt;50, F128*0.2,F128*0.1)</f>
        <v>100.4</v>
      </c>
      <c r="I128" t="s">
        <v>148</v>
      </c>
      <c r="J128" t="s">
        <v>149</v>
      </c>
      <c r="K128" t="s">
        <v>133</v>
      </c>
    </row>
    <row r="129" spans="1:11">
      <c r="A129" s="23" t="s">
        <v>142</v>
      </c>
      <c r="B129" s="24">
        <v>1128</v>
      </c>
      <c r="C129">
        <v>6622</v>
      </c>
      <c r="D129" t="s">
        <v>137</v>
      </c>
      <c r="E129">
        <v>42</v>
      </c>
      <c r="F129">
        <v>77</v>
      </c>
      <c r="G129" s="3">
        <f>F129-E129</f>
        <v>35</v>
      </c>
      <c r="H129" s="3">
        <f>IF(F129&gt;50, F129*0.2,F129*0.1)</f>
        <v>15.4</v>
      </c>
      <c r="I129" t="s">
        <v>150</v>
      </c>
      <c r="J129" t="s">
        <v>151</v>
      </c>
      <c r="K129" t="s">
        <v>123</v>
      </c>
    </row>
    <row r="130" spans="1:11">
      <c r="A130" s="23" t="s">
        <v>142</v>
      </c>
      <c r="B130" s="24">
        <v>1129</v>
      </c>
      <c r="C130">
        <v>9822</v>
      </c>
      <c r="D130" t="s">
        <v>120</v>
      </c>
      <c r="E130">
        <v>58.3</v>
      </c>
      <c r="F130">
        <v>98.4</v>
      </c>
      <c r="G130" s="3">
        <f>F130-E130</f>
        <v>40.100000000000009</v>
      </c>
      <c r="H130" s="3">
        <f>IF(F130&gt;50, F130*0.2,F130*0.1)</f>
        <v>19.680000000000003</v>
      </c>
      <c r="I130" t="s">
        <v>154</v>
      </c>
      <c r="J130" t="s">
        <v>155</v>
      </c>
      <c r="K130" t="s">
        <v>133</v>
      </c>
    </row>
    <row r="131" spans="1:11">
      <c r="A131" s="23" t="s">
        <v>142</v>
      </c>
      <c r="B131" s="24">
        <v>1130</v>
      </c>
      <c r="C131">
        <v>4421</v>
      </c>
      <c r="D131" t="s">
        <v>129</v>
      </c>
      <c r="E131">
        <v>45</v>
      </c>
      <c r="F131">
        <v>87</v>
      </c>
      <c r="G131" s="3">
        <f>F131-E131</f>
        <v>42</v>
      </c>
      <c r="H131" s="3">
        <f>IF(F131&gt;50, F131*0.2,F131*0.1)</f>
        <v>17.400000000000002</v>
      </c>
      <c r="I131" t="s">
        <v>154</v>
      </c>
      <c r="J131" t="s">
        <v>155</v>
      </c>
      <c r="K131" t="s">
        <v>123</v>
      </c>
    </row>
    <row r="132" spans="1:11">
      <c r="A132" s="23" t="s">
        <v>142</v>
      </c>
      <c r="B132" s="24">
        <v>1131</v>
      </c>
      <c r="C132">
        <v>9212</v>
      </c>
      <c r="D132" t="s">
        <v>130</v>
      </c>
      <c r="E132">
        <v>4</v>
      </c>
      <c r="F132">
        <v>7</v>
      </c>
      <c r="G132" s="3">
        <f>F132-E132</f>
        <v>3</v>
      </c>
      <c r="H132" s="3">
        <f>IF(F132&gt;50, F132*0.2,F132*0.1)</f>
        <v>0.70000000000000007</v>
      </c>
      <c r="I132" t="s">
        <v>154</v>
      </c>
      <c r="J132" t="s">
        <v>155</v>
      </c>
      <c r="K132" t="s">
        <v>125</v>
      </c>
    </row>
    <row r="133" spans="1:11">
      <c r="A133" s="23" t="s">
        <v>142</v>
      </c>
      <c r="B133" s="24">
        <v>1132</v>
      </c>
      <c r="C133">
        <v>9212</v>
      </c>
      <c r="D133" t="s">
        <v>130</v>
      </c>
      <c r="E133">
        <v>4</v>
      </c>
      <c r="F133">
        <v>7</v>
      </c>
      <c r="G133" s="3">
        <f>F133-E133</f>
        <v>3</v>
      </c>
      <c r="H133" s="3">
        <f>IF(F133&gt;50, F133*0.2,F133*0.1)</f>
        <v>0.70000000000000007</v>
      </c>
      <c r="I133" t="s">
        <v>154</v>
      </c>
      <c r="J133" t="s">
        <v>155</v>
      </c>
      <c r="K133" t="s">
        <v>123</v>
      </c>
    </row>
    <row r="134" spans="1:11">
      <c r="A134" s="23" t="s">
        <v>142</v>
      </c>
      <c r="B134" s="24">
        <v>1133</v>
      </c>
      <c r="C134">
        <v>9822</v>
      </c>
      <c r="D134" t="s">
        <v>120</v>
      </c>
      <c r="E134">
        <v>58.3</v>
      </c>
      <c r="F134">
        <v>98.4</v>
      </c>
      <c r="G134" s="3">
        <f>F134-E134</f>
        <v>40.100000000000009</v>
      </c>
      <c r="H134" s="3">
        <f>IF(F134&gt;50, F134*0.2,F134*0.1)</f>
        <v>19.680000000000003</v>
      </c>
      <c r="I134" t="s">
        <v>148</v>
      </c>
      <c r="J134" t="s">
        <v>149</v>
      </c>
      <c r="K134" t="s">
        <v>125</v>
      </c>
    </row>
    <row r="135" spans="1:11">
      <c r="A135" s="23" t="s">
        <v>142</v>
      </c>
      <c r="B135" s="24">
        <v>1134</v>
      </c>
      <c r="C135">
        <v>9822</v>
      </c>
      <c r="D135" t="s">
        <v>120</v>
      </c>
      <c r="E135">
        <v>58.3</v>
      </c>
      <c r="F135">
        <v>98.4</v>
      </c>
      <c r="G135" s="3">
        <f>F135-E135</f>
        <v>40.100000000000009</v>
      </c>
      <c r="H135" s="3">
        <f>IF(F135&gt;50, F135*0.2,F135*0.1)</f>
        <v>19.680000000000003</v>
      </c>
      <c r="I135" t="s">
        <v>152</v>
      </c>
      <c r="J135" t="s">
        <v>153</v>
      </c>
      <c r="K135" t="s">
        <v>125</v>
      </c>
    </row>
    <row r="136" spans="1:11">
      <c r="A136" s="23" t="s">
        <v>142</v>
      </c>
      <c r="B136" s="24">
        <v>1135</v>
      </c>
      <c r="C136">
        <v>8722</v>
      </c>
      <c r="D136" t="s">
        <v>126</v>
      </c>
      <c r="E136">
        <v>344</v>
      </c>
      <c r="F136">
        <v>502</v>
      </c>
      <c r="G136" s="3">
        <f>F136-E136</f>
        <v>158</v>
      </c>
      <c r="H136" s="3">
        <f>IF(F136&gt;50, F136*0.2,F136*0.1)</f>
        <v>100.4</v>
      </c>
      <c r="I136" t="s">
        <v>148</v>
      </c>
      <c r="J136" t="s">
        <v>149</v>
      </c>
      <c r="K136" t="s">
        <v>133</v>
      </c>
    </row>
    <row r="137" spans="1:11">
      <c r="A137" s="23" t="s">
        <v>142</v>
      </c>
      <c r="B137" s="24">
        <v>1136</v>
      </c>
      <c r="C137">
        <v>2242</v>
      </c>
      <c r="D137" t="s">
        <v>132</v>
      </c>
      <c r="E137">
        <v>60</v>
      </c>
      <c r="F137">
        <v>124</v>
      </c>
      <c r="G137" s="3">
        <f>F137-E137</f>
        <v>64</v>
      </c>
      <c r="H137" s="3">
        <f>IF(F137&gt;50, F137*0.2,F137*0.1)</f>
        <v>24.8</v>
      </c>
      <c r="I137" t="s">
        <v>152</v>
      </c>
      <c r="J137" t="s">
        <v>153</v>
      </c>
      <c r="K137" t="s">
        <v>121</v>
      </c>
    </row>
    <row r="138" spans="1:11">
      <c r="A138" s="23" t="s">
        <v>142</v>
      </c>
      <c r="B138" s="24">
        <v>1137</v>
      </c>
      <c r="C138">
        <v>9822</v>
      </c>
      <c r="D138" t="s">
        <v>120</v>
      </c>
      <c r="E138">
        <v>58.3</v>
      </c>
      <c r="F138">
        <v>98.4</v>
      </c>
      <c r="G138" s="3">
        <f>F138-E138</f>
        <v>40.100000000000009</v>
      </c>
      <c r="H138" s="3">
        <f>IF(F138&gt;50, F138*0.2,F138*0.1)</f>
        <v>19.680000000000003</v>
      </c>
      <c r="I138" t="s">
        <v>150</v>
      </c>
      <c r="J138" t="s">
        <v>151</v>
      </c>
      <c r="K138" t="s">
        <v>123</v>
      </c>
    </row>
    <row r="139" spans="1:11">
      <c r="A139" s="23" t="s">
        <v>142</v>
      </c>
      <c r="B139" s="24">
        <v>1138</v>
      </c>
      <c r="C139">
        <v>8722</v>
      </c>
      <c r="D139" t="s">
        <v>126</v>
      </c>
      <c r="E139">
        <v>344</v>
      </c>
      <c r="F139">
        <v>502</v>
      </c>
      <c r="G139" s="3">
        <f>F139-E139</f>
        <v>158</v>
      </c>
      <c r="H139" s="3">
        <f>IF(F139&gt;50, F139*0.2,F139*0.1)</f>
        <v>100.4</v>
      </c>
      <c r="I139" t="s">
        <v>148</v>
      </c>
      <c r="J139" t="s">
        <v>149</v>
      </c>
      <c r="K139" t="s">
        <v>134</v>
      </c>
    </row>
    <row r="140" spans="1:11">
      <c r="A140" s="23" t="s">
        <v>142</v>
      </c>
      <c r="B140" s="24">
        <v>1139</v>
      </c>
      <c r="C140">
        <v>4421</v>
      </c>
      <c r="D140" t="s">
        <v>129</v>
      </c>
      <c r="E140">
        <v>45</v>
      </c>
      <c r="F140">
        <v>87</v>
      </c>
      <c r="G140" s="3">
        <f>F140-E140</f>
        <v>42</v>
      </c>
      <c r="H140" s="3">
        <f>IF(F140&gt;50, F140*0.2,F140*0.1)</f>
        <v>17.400000000000002</v>
      </c>
      <c r="I140" t="s">
        <v>152</v>
      </c>
      <c r="J140" t="s">
        <v>153</v>
      </c>
      <c r="K140" t="s">
        <v>123</v>
      </c>
    </row>
    <row r="141" spans="1:11">
      <c r="A141" s="23" t="s">
        <v>142</v>
      </c>
      <c r="B141" s="24">
        <v>1140</v>
      </c>
      <c r="C141">
        <v>4421</v>
      </c>
      <c r="D141" t="s">
        <v>129</v>
      </c>
      <c r="E141">
        <v>45</v>
      </c>
      <c r="F141">
        <v>87</v>
      </c>
      <c r="G141" s="3">
        <f>F141-E141</f>
        <v>42</v>
      </c>
      <c r="H141" s="3">
        <f>IF(F141&gt;50, F141*0.2,F141*0.1)</f>
        <v>17.400000000000002</v>
      </c>
      <c r="I141" t="s">
        <v>150</v>
      </c>
      <c r="J141" t="s">
        <v>151</v>
      </c>
      <c r="K141" t="s">
        <v>133</v>
      </c>
    </row>
    <row r="142" spans="1:11">
      <c r="A142" s="23" t="s">
        <v>142</v>
      </c>
      <c r="B142" s="24">
        <v>1141</v>
      </c>
      <c r="C142">
        <v>9212</v>
      </c>
      <c r="D142" t="s">
        <v>130</v>
      </c>
      <c r="E142">
        <v>4</v>
      </c>
      <c r="F142">
        <v>7</v>
      </c>
      <c r="G142" s="3">
        <f>F142-E142</f>
        <v>3</v>
      </c>
      <c r="H142" s="3">
        <f>IF(F142&gt;50, F142*0.2,F142*0.1)</f>
        <v>0.70000000000000007</v>
      </c>
      <c r="I142" t="s">
        <v>150</v>
      </c>
      <c r="J142" t="s">
        <v>151</v>
      </c>
      <c r="K142" t="s">
        <v>125</v>
      </c>
    </row>
    <row r="143" spans="1:11">
      <c r="A143" s="23" t="s">
        <v>143</v>
      </c>
      <c r="B143" s="24">
        <v>1142</v>
      </c>
      <c r="C143">
        <v>2242</v>
      </c>
      <c r="D143" t="s">
        <v>132</v>
      </c>
      <c r="E143">
        <v>60</v>
      </c>
      <c r="F143">
        <v>124</v>
      </c>
      <c r="G143" s="3">
        <f>F143-E143</f>
        <v>64</v>
      </c>
      <c r="H143" s="3">
        <f>IF(F143&gt;50, F143*0.2,F143*0.1)</f>
        <v>24.8</v>
      </c>
      <c r="I143" t="s">
        <v>150</v>
      </c>
      <c r="J143" t="s">
        <v>151</v>
      </c>
      <c r="K143" t="s">
        <v>133</v>
      </c>
    </row>
    <row r="144" spans="1:11">
      <c r="A144" s="23" t="s">
        <v>143</v>
      </c>
      <c r="B144" s="24">
        <v>1143</v>
      </c>
      <c r="C144">
        <v>9822</v>
      </c>
      <c r="D144" t="s">
        <v>120</v>
      </c>
      <c r="E144">
        <v>58.3</v>
      </c>
      <c r="F144">
        <v>98.4</v>
      </c>
      <c r="G144" s="3">
        <f>F144-E144</f>
        <v>40.100000000000009</v>
      </c>
      <c r="H144" s="3">
        <f>IF(F144&gt;50, F144*0.2,F144*0.1)</f>
        <v>19.680000000000003</v>
      </c>
      <c r="I144" t="s">
        <v>154</v>
      </c>
      <c r="J144" t="s">
        <v>155</v>
      </c>
      <c r="K144" t="s">
        <v>125</v>
      </c>
    </row>
    <row r="145" spans="1:11">
      <c r="A145" s="23" t="s">
        <v>143</v>
      </c>
      <c r="B145" s="24">
        <v>1144</v>
      </c>
      <c r="C145">
        <v>2242</v>
      </c>
      <c r="D145" t="s">
        <v>132</v>
      </c>
      <c r="E145">
        <v>60</v>
      </c>
      <c r="F145">
        <v>124</v>
      </c>
      <c r="G145" s="3">
        <f>F145-E145</f>
        <v>64</v>
      </c>
      <c r="H145" s="3">
        <f>IF(F145&gt;50, F145*0.2,F145*0.1)</f>
        <v>24.8</v>
      </c>
      <c r="I145" t="s">
        <v>154</v>
      </c>
      <c r="J145" t="s">
        <v>155</v>
      </c>
      <c r="K145" t="s">
        <v>123</v>
      </c>
    </row>
    <row r="146" spans="1:11">
      <c r="A146" s="23" t="s">
        <v>143</v>
      </c>
      <c r="B146" s="24">
        <v>1145</v>
      </c>
      <c r="C146">
        <v>4421</v>
      </c>
      <c r="D146" t="s">
        <v>129</v>
      </c>
      <c r="E146">
        <v>45</v>
      </c>
      <c r="F146">
        <v>87</v>
      </c>
      <c r="G146" s="3">
        <f>F146-E146</f>
        <v>42</v>
      </c>
      <c r="H146" s="3">
        <f>IF(F146&gt;50, F146*0.2,F146*0.1)</f>
        <v>17.400000000000002</v>
      </c>
      <c r="I146" t="s">
        <v>154</v>
      </c>
      <c r="J146" t="s">
        <v>155</v>
      </c>
      <c r="K146" t="s">
        <v>121</v>
      </c>
    </row>
    <row r="147" spans="1:11">
      <c r="A147" s="23" t="s">
        <v>143</v>
      </c>
      <c r="B147" s="24">
        <v>1146</v>
      </c>
      <c r="C147">
        <v>8722</v>
      </c>
      <c r="D147" t="s">
        <v>126</v>
      </c>
      <c r="E147">
        <v>344</v>
      </c>
      <c r="F147">
        <v>502</v>
      </c>
      <c r="G147" s="3">
        <f>F147-E147</f>
        <v>158</v>
      </c>
      <c r="H147" s="3">
        <f>IF(F147&gt;50, F147*0.2,F147*0.1)</f>
        <v>100.4</v>
      </c>
      <c r="I147" t="s">
        <v>154</v>
      </c>
      <c r="J147" t="s">
        <v>155</v>
      </c>
      <c r="K147" t="s">
        <v>133</v>
      </c>
    </row>
    <row r="148" spans="1:11">
      <c r="A148" s="23" t="s">
        <v>143</v>
      </c>
      <c r="B148" s="24">
        <v>1147</v>
      </c>
      <c r="C148">
        <v>9822</v>
      </c>
      <c r="D148" t="s">
        <v>120</v>
      </c>
      <c r="E148">
        <v>58.3</v>
      </c>
      <c r="F148">
        <v>98.4</v>
      </c>
      <c r="G148" s="3">
        <f>F148-E148</f>
        <v>40.100000000000009</v>
      </c>
      <c r="H148" s="3">
        <f>IF(F148&gt;50, F148*0.2,F148*0.1)</f>
        <v>19.680000000000003</v>
      </c>
      <c r="I148" t="s">
        <v>148</v>
      </c>
      <c r="J148" t="s">
        <v>149</v>
      </c>
      <c r="K148" t="s">
        <v>123</v>
      </c>
    </row>
    <row r="149" spans="1:11">
      <c r="A149" s="23" t="s">
        <v>143</v>
      </c>
      <c r="B149" s="24">
        <v>1148</v>
      </c>
      <c r="C149">
        <v>9212</v>
      </c>
      <c r="D149" t="s">
        <v>130</v>
      </c>
      <c r="E149">
        <v>4</v>
      </c>
      <c r="F149">
        <v>7</v>
      </c>
      <c r="G149" s="3">
        <f>F149-E149</f>
        <v>3</v>
      </c>
      <c r="H149" s="3">
        <f>IF(F149&gt;50, F149*0.2,F149*0.1)</f>
        <v>0.70000000000000007</v>
      </c>
      <c r="I149" t="s">
        <v>152</v>
      </c>
      <c r="J149" t="s">
        <v>153</v>
      </c>
      <c r="K149" t="s">
        <v>125</v>
      </c>
    </row>
    <row r="150" spans="1:11">
      <c r="A150" s="23" t="s">
        <v>143</v>
      </c>
      <c r="B150" s="24">
        <v>1149</v>
      </c>
      <c r="C150">
        <v>8722</v>
      </c>
      <c r="D150" t="s">
        <v>126</v>
      </c>
      <c r="E150">
        <v>344</v>
      </c>
      <c r="F150">
        <v>502</v>
      </c>
      <c r="G150" s="3">
        <f>F150-E150</f>
        <v>158</v>
      </c>
      <c r="H150" s="3">
        <f>IF(F150&gt;50, F150*0.2,F150*0.1)</f>
        <v>100.4</v>
      </c>
      <c r="I150" t="s">
        <v>148</v>
      </c>
      <c r="J150" t="s">
        <v>149</v>
      </c>
      <c r="K150" t="s">
        <v>125</v>
      </c>
    </row>
    <row r="151" spans="1:11">
      <c r="A151" s="23" t="s">
        <v>144</v>
      </c>
      <c r="B151" s="24">
        <v>1150</v>
      </c>
      <c r="C151">
        <v>2242</v>
      </c>
      <c r="D151" t="s">
        <v>132</v>
      </c>
      <c r="E151">
        <v>60</v>
      </c>
      <c r="F151">
        <v>124</v>
      </c>
      <c r="G151" s="3">
        <f>F151-E151</f>
        <v>64</v>
      </c>
      <c r="H151" s="3">
        <f>IF(F151&gt;50, F151*0.2,F151*0.1)</f>
        <v>24.8</v>
      </c>
      <c r="I151" t="s">
        <v>152</v>
      </c>
      <c r="J151" t="s">
        <v>153</v>
      </c>
      <c r="K151" t="s">
        <v>134</v>
      </c>
    </row>
    <row r="152" spans="1:11">
      <c r="A152" s="23" t="s">
        <v>144</v>
      </c>
      <c r="B152" s="24">
        <v>1151</v>
      </c>
      <c r="C152">
        <v>2242</v>
      </c>
      <c r="D152" t="s">
        <v>132</v>
      </c>
      <c r="E152">
        <v>60</v>
      </c>
      <c r="F152">
        <v>124</v>
      </c>
      <c r="G152" s="3">
        <f>F152-E152</f>
        <v>64</v>
      </c>
      <c r="H152" s="3">
        <f>IF(F152&gt;50, F152*0.2,F152*0.1)</f>
        <v>24.8</v>
      </c>
      <c r="I152" t="s">
        <v>150</v>
      </c>
      <c r="J152" t="s">
        <v>151</v>
      </c>
      <c r="K152" t="s">
        <v>123</v>
      </c>
    </row>
    <row r="153" spans="1:11">
      <c r="A153" s="23" t="s">
        <v>144</v>
      </c>
      <c r="B153" s="24">
        <v>1152</v>
      </c>
      <c r="C153">
        <v>4421</v>
      </c>
      <c r="D153" t="s">
        <v>129</v>
      </c>
      <c r="E153">
        <v>45</v>
      </c>
      <c r="F153">
        <v>87</v>
      </c>
      <c r="G153" s="3">
        <f>F153-E153</f>
        <v>42</v>
      </c>
      <c r="H153" s="3">
        <f>IF(F153&gt;50, F153*0.2,F153*0.1)</f>
        <v>17.400000000000002</v>
      </c>
      <c r="I153" t="s">
        <v>148</v>
      </c>
      <c r="J153" t="s">
        <v>149</v>
      </c>
      <c r="K153" t="s">
        <v>133</v>
      </c>
    </row>
    <row r="154" spans="1:11">
      <c r="A154" s="23" t="s">
        <v>144</v>
      </c>
      <c r="B154" s="24">
        <v>1153</v>
      </c>
      <c r="C154">
        <v>8722</v>
      </c>
      <c r="D154" t="s">
        <v>126</v>
      </c>
      <c r="E154">
        <v>344</v>
      </c>
      <c r="F154">
        <v>502</v>
      </c>
      <c r="G154" s="3">
        <f>F154-E154</f>
        <v>158</v>
      </c>
      <c r="H154" s="3">
        <f>IF(F154&gt;50, F154*0.2,F154*0.1)</f>
        <v>100.4</v>
      </c>
      <c r="I154" t="s">
        <v>152</v>
      </c>
      <c r="J154" t="s">
        <v>153</v>
      </c>
      <c r="K154" t="s">
        <v>125</v>
      </c>
    </row>
    <row r="155" spans="1:11">
      <c r="A155" s="23" t="s">
        <v>144</v>
      </c>
      <c r="B155" s="24">
        <v>1154</v>
      </c>
      <c r="C155">
        <v>9822</v>
      </c>
      <c r="D155" t="s">
        <v>120</v>
      </c>
      <c r="E155">
        <v>58.3</v>
      </c>
      <c r="F155">
        <v>98.4</v>
      </c>
      <c r="G155" s="3">
        <f>F155-E155</f>
        <v>40.100000000000009</v>
      </c>
      <c r="H155" s="3">
        <f>IF(F155&gt;50, F155*0.2,F155*0.1)</f>
        <v>19.680000000000003</v>
      </c>
      <c r="I155" t="s">
        <v>150</v>
      </c>
      <c r="J155" t="s">
        <v>151</v>
      </c>
      <c r="K155" t="s">
        <v>133</v>
      </c>
    </row>
    <row r="156" spans="1:11">
      <c r="A156" s="23" t="s">
        <v>144</v>
      </c>
      <c r="B156" s="24">
        <v>1155</v>
      </c>
      <c r="C156">
        <v>4421</v>
      </c>
      <c r="D156" t="s">
        <v>129</v>
      </c>
      <c r="E156">
        <v>45</v>
      </c>
      <c r="F156">
        <v>87</v>
      </c>
      <c r="G156" s="3">
        <f>F156-E156</f>
        <v>42</v>
      </c>
      <c r="H156" s="3">
        <f>IF(F156&gt;50, F156*0.2,F156*0.1)</f>
        <v>17.400000000000002</v>
      </c>
      <c r="I156" t="s">
        <v>152</v>
      </c>
      <c r="J156" t="s">
        <v>153</v>
      </c>
      <c r="K156" t="s">
        <v>125</v>
      </c>
    </row>
    <row r="157" spans="1:11">
      <c r="A157" s="23" t="s">
        <v>144</v>
      </c>
      <c r="B157" s="24">
        <v>1156</v>
      </c>
      <c r="C157">
        <v>2242</v>
      </c>
      <c r="D157" t="s">
        <v>132</v>
      </c>
      <c r="E157">
        <v>60</v>
      </c>
      <c r="F157">
        <v>124</v>
      </c>
      <c r="G157" s="3">
        <f>F157-E157</f>
        <v>64</v>
      </c>
      <c r="H157" s="3">
        <f>IF(F157&gt;50, F157*0.2,F157*0.1)</f>
        <v>24.8</v>
      </c>
      <c r="I157" t="s">
        <v>152</v>
      </c>
      <c r="J157" t="s">
        <v>153</v>
      </c>
      <c r="K157" t="s">
        <v>123</v>
      </c>
    </row>
    <row r="158" spans="1:11">
      <c r="A158" s="23" t="s">
        <v>144</v>
      </c>
      <c r="B158" s="24">
        <v>1157</v>
      </c>
      <c r="C158">
        <v>9212</v>
      </c>
      <c r="D158" t="s">
        <v>130</v>
      </c>
      <c r="E158">
        <v>4</v>
      </c>
      <c r="F158">
        <v>7</v>
      </c>
      <c r="G158" s="3">
        <f>F158-E158</f>
        <v>3</v>
      </c>
      <c r="H158" s="3">
        <f>IF(F158&gt;50, F158*0.2,F158*0.1)</f>
        <v>0.70000000000000007</v>
      </c>
      <c r="I158" t="s">
        <v>152</v>
      </c>
      <c r="J158" t="s">
        <v>153</v>
      </c>
      <c r="K158" t="s">
        <v>121</v>
      </c>
    </row>
    <row r="159" spans="1:11">
      <c r="A159" s="23" t="s">
        <v>145</v>
      </c>
      <c r="B159" s="24">
        <v>1158</v>
      </c>
      <c r="C159">
        <v>8722</v>
      </c>
      <c r="D159" t="s">
        <v>126</v>
      </c>
      <c r="E159">
        <v>344</v>
      </c>
      <c r="F159">
        <v>502</v>
      </c>
      <c r="G159" s="3">
        <f>F159-E159</f>
        <v>158</v>
      </c>
      <c r="H159" s="3">
        <f>IF(F159&gt;50, F159*0.2,F159*0.1)</f>
        <v>100.4</v>
      </c>
      <c r="I159" t="s">
        <v>148</v>
      </c>
      <c r="J159" t="s">
        <v>149</v>
      </c>
      <c r="K159" t="s">
        <v>133</v>
      </c>
    </row>
    <row r="160" spans="1:11">
      <c r="A160" s="23" t="s">
        <v>145</v>
      </c>
      <c r="B160" s="24">
        <v>1159</v>
      </c>
      <c r="C160">
        <v>6622</v>
      </c>
      <c r="D160" t="s">
        <v>137</v>
      </c>
      <c r="E160">
        <v>42</v>
      </c>
      <c r="F160">
        <v>77</v>
      </c>
      <c r="G160" s="3">
        <f>F160-E160</f>
        <v>35</v>
      </c>
      <c r="H160" s="3">
        <f>IF(F160&gt;50, F160*0.2,F160*0.1)</f>
        <v>15.4</v>
      </c>
      <c r="I160" t="s">
        <v>152</v>
      </c>
      <c r="J160" t="s">
        <v>153</v>
      </c>
      <c r="K160" t="s">
        <v>123</v>
      </c>
    </row>
    <row r="161" spans="1:11">
      <c r="A161" s="23" t="s">
        <v>145</v>
      </c>
      <c r="B161" s="24">
        <v>1160</v>
      </c>
      <c r="C161">
        <v>9822</v>
      </c>
      <c r="D161" t="s">
        <v>120</v>
      </c>
      <c r="E161">
        <v>58.3</v>
      </c>
      <c r="F161">
        <v>98.4</v>
      </c>
      <c r="G161" s="3">
        <f>F161-E161</f>
        <v>40.100000000000009</v>
      </c>
      <c r="H161" s="3">
        <f>IF(F161&gt;50, F161*0.2,F161*0.1)</f>
        <v>19.680000000000003</v>
      </c>
      <c r="I161" t="s">
        <v>154</v>
      </c>
      <c r="J161" t="s">
        <v>155</v>
      </c>
      <c r="K161" t="s">
        <v>133</v>
      </c>
    </row>
    <row r="162" spans="1:11">
      <c r="A162" s="23" t="s">
        <v>145</v>
      </c>
      <c r="B162" s="24">
        <v>1161</v>
      </c>
      <c r="C162">
        <v>4421</v>
      </c>
      <c r="D162" t="s">
        <v>129</v>
      </c>
      <c r="E162">
        <v>45</v>
      </c>
      <c r="F162">
        <v>87</v>
      </c>
      <c r="G162" s="3">
        <f>F162-E162</f>
        <v>42</v>
      </c>
      <c r="H162" s="3">
        <f>IF(F162&gt;50, F162*0.2,F162*0.1)</f>
        <v>17.400000000000002</v>
      </c>
      <c r="I162" t="s">
        <v>150</v>
      </c>
      <c r="J162" t="s">
        <v>151</v>
      </c>
      <c r="K162" t="s">
        <v>123</v>
      </c>
    </row>
    <row r="163" spans="1:11">
      <c r="A163" s="23" t="s">
        <v>145</v>
      </c>
      <c r="B163" s="24">
        <v>1162</v>
      </c>
      <c r="C163">
        <v>9212</v>
      </c>
      <c r="D163" t="s">
        <v>130</v>
      </c>
      <c r="E163">
        <v>4</v>
      </c>
      <c r="F163">
        <v>7</v>
      </c>
      <c r="G163" s="3">
        <f>F163-E163</f>
        <v>3</v>
      </c>
      <c r="H163" s="3">
        <f>IF(F163&gt;50, F163*0.2,F163*0.1)</f>
        <v>0.70000000000000007</v>
      </c>
      <c r="I163" t="s">
        <v>148</v>
      </c>
      <c r="J163" t="s">
        <v>149</v>
      </c>
      <c r="K163" t="s">
        <v>125</v>
      </c>
    </row>
    <row r="164" spans="1:11">
      <c r="A164" s="23" t="s">
        <v>145</v>
      </c>
      <c r="B164" s="24">
        <v>1163</v>
      </c>
      <c r="C164">
        <v>9212</v>
      </c>
      <c r="D164" t="s">
        <v>130</v>
      </c>
      <c r="E164">
        <v>4</v>
      </c>
      <c r="F164">
        <v>7</v>
      </c>
      <c r="G164" s="3">
        <f>F164-E164</f>
        <v>3</v>
      </c>
      <c r="H164" s="3">
        <f>IF(F164&gt;50, F164*0.2,F164*0.1)</f>
        <v>0.70000000000000007</v>
      </c>
      <c r="I164" t="s">
        <v>152</v>
      </c>
      <c r="J164" t="s">
        <v>153</v>
      </c>
      <c r="K164" t="s">
        <v>123</v>
      </c>
    </row>
    <row r="165" spans="1:11">
      <c r="A165" s="23" t="s">
        <v>145</v>
      </c>
      <c r="B165" s="24">
        <v>1164</v>
      </c>
      <c r="C165">
        <v>9822</v>
      </c>
      <c r="D165" t="s">
        <v>120</v>
      </c>
      <c r="E165">
        <v>58.3</v>
      </c>
      <c r="F165">
        <v>98.4</v>
      </c>
      <c r="G165" s="3">
        <f>F165-E165</f>
        <v>40.100000000000009</v>
      </c>
      <c r="H165" s="3">
        <f>IF(F165&gt;50, F165*0.2,F165*0.1)</f>
        <v>19.680000000000003</v>
      </c>
      <c r="I165" t="s">
        <v>152</v>
      </c>
      <c r="J165" t="s">
        <v>153</v>
      </c>
      <c r="K165" t="s">
        <v>125</v>
      </c>
    </row>
    <row r="166" spans="1:11">
      <c r="A166" s="23" t="s">
        <v>145</v>
      </c>
      <c r="B166" s="24">
        <v>1165</v>
      </c>
      <c r="C166">
        <v>9822</v>
      </c>
      <c r="D166" t="s">
        <v>120</v>
      </c>
      <c r="E166">
        <v>58.3</v>
      </c>
      <c r="F166">
        <v>98.4</v>
      </c>
      <c r="G166" s="3">
        <f>F166-E166</f>
        <v>40.100000000000009</v>
      </c>
      <c r="H166" s="3">
        <f>IF(F166&gt;50, F166*0.2,F166*0.1)</f>
        <v>19.680000000000003</v>
      </c>
      <c r="I166" t="s">
        <v>152</v>
      </c>
      <c r="J166" t="s">
        <v>153</v>
      </c>
      <c r="K166" t="s">
        <v>125</v>
      </c>
    </row>
    <row r="167" spans="1:11">
      <c r="A167" s="23" t="s">
        <v>145</v>
      </c>
      <c r="B167" s="24">
        <v>1166</v>
      </c>
      <c r="C167">
        <v>8722</v>
      </c>
      <c r="D167" t="s">
        <v>126</v>
      </c>
      <c r="E167">
        <v>344</v>
      </c>
      <c r="F167">
        <v>502</v>
      </c>
      <c r="G167" s="3">
        <f>F167-E167</f>
        <v>158</v>
      </c>
      <c r="H167" s="3">
        <f>IF(F167&gt;50, F167*0.2,F167*0.1)</f>
        <v>100.4</v>
      </c>
      <c r="I167" t="s">
        <v>152</v>
      </c>
      <c r="J167" t="s">
        <v>153</v>
      </c>
      <c r="K167" t="s">
        <v>133</v>
      </c>
    </row>
    <row r="168" spans="1:11">
      <c r="A168" s="23" t="s">
        <v>146</v>
      </c>
      <c r="B168" s="24">
        <v>1167</v>
      </c>
      <c r="C168">
        <v>2242</v>
      </c>
      <c r="D168" t="s">
        <v>132</v>
      </c>
      <c r="E168">
        <v>60</v>
      </c>
      <c r="F168">
        <v>124</v>
      </c>
      <c r="G168" s="3">
        <f>F168-E168</f>
        <v>64</v>
      </c>
      <c r="H168" s="3">
        <f>IF(F168&gt;50, F168*0.2,F168*0.1)</f>
        <v>24.8</v>
      </c>
      <c r="I168" t="s">
        <v>152</v>
      </c>
      <c r="J168" t="s">
        <v>153</v>
      </c>
      <c r="K168" t="s">
        <v>121</v>
      </c>
    </row>
    <row r="169" spans="1:11">
      <c r="A169" s="23" t="s">
        <v>146</v>
      </c>
      <c r="B169" s="24">
        <v>1168</v>
      </c>
      <c r="C169">
        <v>9822</v>
      </c>
      <c r="D169" t="s">
        <v>120</v>
      </c>
      <c r="E169">
        <v>58.3</v>
      </c>
      <c r="F169">
        <v>98.4</v>
      </c>
      <c r="G169" s="3">
        <f>F169-E169</f>
        <v>40.100000000000009</v>
      </c>
      <c r="H169" s="3">
        <f>IF(F169&gt;50, F169*0.2,F169*0.1)</f>
        <v>19.680000000000003</v>
      </c>
      <c r="I169" t="s">
        <v>152</v>
      </c>
      <c r="J169" t="s">
        <v>153</v>
      </c>
      <c r="K169" t="s">
        <v>123</v>
      </c>
    </row>
    <row r="170" spans="1:11">
      <c r="A170" s="23" t="s">
        <v>146</v>
      </c>
      <c r="B170" s="24">
        <v>1169</v>
      </c>
      <c r="C170">
        <v>8722</v>
      </c>
      <c r="D170" t="s">
        <v>126</v>
      </c>
      <c r="E170">
        <v>344</v>
      </c>
      <c r="F170">
        <v>502</v>
      </c>
      <c r="G170" s="3">
        <f>F170-E170</f>
        <v>158</v>
      </c>
      <c r="H170" s="3">
        <f>IF(F170&gt;50, F170*0.2,F170*0.1)</f>
        <v>100.4</v>
      </c>
      <c r="I170" t="s">
        <v>152</v>
      </c>
      <c r="J170" t="s">
        <v>153</v>
      </c>
      <c r="K170" t="s">
        <v>134</v>
      </c>
    </row>
    <row r="171" spans="1:11">
      <c r="A171" s="23" t="s">
        <v>146</v>
      </c>
      <c r="B171" s="24">
        <v>1170</v>
      </c>
      <c r="C171">
        <v>4421</v>
      </c>
      <c r="D171" t="s">
        <v>129</v>
      </c>
      <c r="E171">
        <v>45</v>
      </c>
      <c r="F171">
        <v>87</v>
      </c>
      <c r="G171" s="3">
        <f>F171-E171</f>
        <v>42</v>
      </c>
      <c r="H171" s="3">
        <f>IF(F171&gt;50, F171*0.2,F171*0.1)</f>
        <v>17.400000000000002</v>
      </c>
      <c r="I171" t="s">
        <v>148</v>
      </c>
      <c r="J171" t="s">
        <v>149</v>
      </c>
      <c r="K171" t="s">
        <v>123</v>
      </c>
    </row>
    <row r="172" spans="1:11">
      <c r="A172" s="23" t="s">
        <v>146</v>
      </c>
      <c r="B172" s="24">
        <v>1171</v>
      </c>
      <c r="C172">
        <v>4421</v>
      </c>
      <c r="D172" t="s">
        <v>129</v>
      </c>
      <c r="E172">
        <v>45</v>
      </c>
      <c r="F172">
        <v>87</v>
      </c>
      <c r="G172" s="3">
        <f>F172-E172</f>
        <v>42</v>
      </c>
      <c r="H172" s="3">
        <f>IF(F172&gt;50, F172*0.2,F172*0.1)</f>
        <v>17.400000000000002</v>
      </c>
      <c r="I172" t="s">
        <v>150</v>
      </c>
      <c r="J172" t="s">
        <v>151</v>
      </c>
      <c r="K172" t="s">
        <v>133</v>
      </c>
    </row>
    <row r="174" spans="1:11">
      <c r="A174" s="23" t="s">
        <v>156</v>
      </c>
      <c r="F174" s="3">
        <f>SUM(F2:F172)</f>
        <v>17110.599999999995</v>
      </c>
    </row>
    <row r="175" spans="1:11">
      <c r="A175" s="23" t="s">
        <v>157</v>
      </c>
      <c r="F175" s="3">
        <f>SUMIF(F2:F172, "&gt;50")</f>
        <v>16088.399999999994</v>
      </c>
    </row>
    <row r="176" spans="1:11">
      <c r="A176" s="23" t="s">
        <v>158</v>
      </c>
      <c r="F176" s="2">
        <f>SUMIF(F2:F172,"&lt;=50")</f>
        <v>1022.1999999999997</v>
      </c>
    </row>
  </sheetData>
  <sortState xmlns:xlrd2="http://schemas.microsoft.com/office/spreadsheetml/2017/richdata2" ref="A1:K1">
    <sortCondition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FF52-EF12-5A44-819F-74C5134D4A0B}">
  <dimension ref="A1"/>
  <sheetViews>
    <sheetView workbookViewId="0">
      <selection activeCell="G32" sqref="G32"/>
    </sheetView>
  </sheetViews>
  <sheetFormatPr baseColWidth="10" defaultRowHeight="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Payroll</vt:lpstr>
      <vt:lpstr>Gradebook</vt:lpstr>
      <vt:lpstr>Decision Factors</vt:lpstr>
      <vt:lpstr>Sales Databases</vt:lpstr>
      <vt:lpstr>Car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Signal</dc:creator>
  <cp:lastModifiedBy>Yu Signal</cp:lastModifiedBy>
  <dcterms:created xsi:type="dcterms:W3CDTF">2025-06-05T13:11:28Z</dcterms:created>
  <dcterms:modified xsi:type="dcterms:W3CDTF">2025-06-12T05:39:14Z</dcterms:modified>
</cp:coreProperties>
</file>