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3920_ic_ac_uk/Documents/60003_Processing Lab/Figures/Data/"/>
    </mc:Choice>
  </mc:AlternateContent>
  <xr:revisionPtr revIDLastSave="781" documentId="8_{835BFBAC-A4B6-4A0B-9744-932585581D55}" xr6:coauthVersionLast="47" xr6:coauthVersionMax="47" xr10:uidLastSave="{7AE25152-12F9-4563-87B9-53FA17E583CD}"/>
  <bookViews>
    <workbookView xWindow="-98" yWindow="-98" windowWidth="20715" windowHeight="13155" tabRatio="820" activeTab="2" xr2:uid="{70382983-25C5-4B80-9AC2-76FCAB181B7B}"/>
  </bookViews>
  <sheets>
    <sheet name="Plot data" sheetId="13" r:id="rId1"/>
    <sheet name="Plot data_sf" sheetId="14" r:id="rId2"/>
    <sheet name="Hardness summary " sheetId="9" r:id="rId3"/>
    <sheet name="autumn_python_plot" sheetId="12" r:id="rId4"/>
    <sheet name="Initial" sheetId="1" r:id="rId5"/>
    <sheet name="Solutionised" sheetId="2" r:id="rId6"/>
    <sheet name="Autumn - Rolled(solutionised)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4" l="1"/>
  <c r="E4" i="14"/>
  <c r="F4" i="14"/>
  <c r="F3" i="14"/>
  <c r="E3" i="14"/>
  <c r="C3" i="14"/>
  <c r="C4" i="14"/>
  <c r="C5" i="14"/>
  <c r="C6" i="14"/>
  <c r="C7" i="14"/>
  <c r="B4" i="14"/>
  <c r="B5" i="14"/>
  <c r="B6" i="14"/>
  <c r="B7" i="14"/>
  <c r="B3" i="14"/>
  <c r="I5" i="14"/>
  <c r="H4" i="14"/>
  <c r="A3" i="14"/>
  <c r="D3" i="14"/>
  <c r="G3" i="14"/>
  <c r="H3" i="14"/>
  <c r="J3" i="14"/>
  <c r="I3" i="14"/>
  <c r="K3" i="14"/>
  <c r="A4" i="14"/>
  <c r="D4" i="14"/>
  <c r="G4" i="14"/>
  <c r="J4" i="14"/>
  <c r="K4" i="14"/>
  <c r="A5" i="14"/>
  <c r="G5" i="14"/>
  <c r="H5" i="14"/>
  <c r="J5" i="14"/>
  <c r="K5" i="14"/>
  <c r="A6" i="14"/>
  <c r="A7" i="14"/>
  <c r="B2" i="14"/>
  <c r="C2" i="14"/>
  <c r="D2" i="14"/>
  <c r="E2" i="14"/>
  <c r="F2" i="14"/>
  <c r="G2" i="14"/>
  <c r="J2" i="14"/>
  <c r="K2" i="14"/>
  <c r="L2" i="14"/>
  <c r="M2" i="14"/>
  <c r="A2" i="14"/>
  <c r="M2" i="13"/>
  <c r="L2" i="13"/>
  <c r="K2" i="13"/>
  <c r="O27" i="9"/>
  <c r="O26" i="9"/>
  <c r="D4" i="13"/>
  <c r="D3" i="13"/>
  <c r="D10" i="6"/>
  <c r="Q25" i="9"/>
  <c r="P25" i="9"/>
  <c r="Q22" i="9"/>
  <c r="Q26" i="9" s="1"/>
  <c r="R22" i="9"/>
  <c r="Q27" i="9" s="1"/>
  <c r="Q21" i="9"/>
  <c r="P26" i="9" s="1"/>
  <c r="R21" i="9"/>
  <c r="P27" i="9" s="1"/>
  <c r="O22" i="9"/>
  <c r="M30" i="9" s="1"/>
  <c r="O21" i="9"/>
  <c r="L30" i="9" s="1"/>
  <c r="L22" i="9"/>
  <c r="M27" i="9" s="1"/>
  <c r="M22" i="9"/>
  <c r="M28" i="9" s="1"/>
  <c r="N22" i="9"/>
  <c r="M29" i="9" s="1"/>
  <c r="L21" i="9"/>
  <c r="L27" i="9" s="1"/>
  <c r="M21" i="9"/>
  <c r="L28" i="9" s="1"/>
  <c r="N21" i="9"/>
  <c r="L29" i="9" s="1"/>
  <c r="K22" i="9"/>
  <c r="M26" i="9" s="1"/>
  <c r="K21" i="9"/>
  <c r="L26" i="9" s="1"/>
  <c r="I21" i="9"/>
  <c r="B28" i="9" s="1"/>
  <c r="D22" i="9"/>
  <c r="E26" i="9" s="1"/>
  <c r="B22" i="9"/>
  <c r="B21" i="9"/>
  <c r="C22" i="9"/>
  <c r="E25" i="9" s="1"/>
  <c r="E22" i="9"/>
  <c r="D26" i="9" s="1"/>
  <c r="F22" i="9"/>
  <c r="E27" i="9" s="1"/>
  <c r="G22" i="9"/>
  <c r="D27" i="9" s="1"/>
  <c r="H22" i="9"/>
  <c r="E28" i="9" s="1"/>
  <c r="I22" i="9"/>
  <c r="D28" i="9" s="1"/>
  <c r="C21" i="9"/>
  <c r="C25" i="9" s="1"/>
  <c r="D21" i="9"/>
  <c r="C26" i="9" s="1"/>
  <c r="E21" i="9"/>
  <c r="B26" i="9" s="1"/>
  <c r="F21" i="9"/>
  <c r="C27" i="9" s="1"/>
  <c r="G21" i="9"/>
  <c r="B27" i="9" s="1"/>
  <c r="H21" i="9"/>
  <c r="C28" i="9" s="1"/>
  <c r="B21" i="1"/>
  <c r="C10" i="6"/>
  <c r="B10" i="6"/>
  <c r="B20" i="2"/>
  <c r="B20" i="1"/>
  <c r="M25" i="9" l="1"/>
  <c r="L25" i="9"/>
</calcChain>
</file>

<file path=xl/sharedStrings.xml><?xml version="1.0" encoding="utf-8"?>
<sst xmlns="http://schemas.openxmlformats.org/spreadsheetml/2006/main" count="107" uniqueCount="65">
  <si>
    <t xml:space="preserve">Hardness </t>
  </si>
  <si>
    <t>LOM</t>
  </si>
  <si>
    <t>Load</t>
  </si>
  <si>
    <t>3 kg</t>
  </si>
  <si>
    <t>Machine</t>
  </si>
  <si>
    <t>Olympus BX53M</t>
  </si>
  <si>
    <t>Magnification</t>
  </si>
  <si>
    <t>10x</t>
  </si>
  <si>
    <t>Olympus Stream Essentials</t>
  </si>
  <si>
    <t>Time</t>
  </si>
  <si>
    <t>10 s</t>
  </si>
  <si>
    <t xml:space="preserve">Indentec C.A.M.S, testing system by New age </t>
  </si>
  <si>
    <t>HV</t>
  </si>
  <si>
    <t>H</t>
  </si>
  <si>
    <t>V</t>
  </si>
  <si>
    <t>Average</t>
  </si>
  <si>
    <r>
      <t xml:space="preserve">Solutionised at 530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 for 24h and quench</t>
    </r>
  </si>
  <si>
    <t>Rolling of solutionised sample</t>
  </si>
  <si>
    <t xml:space="preserve">Initial thickness </t>
  </si>
  <si>
    <t>Final thickness</t>
  </si>
  <si>
    <t>Initial</t>
  </si>
  <si>
    <t>Solutionised</t>
  </si>
  <si>
    <t>Rolled</t>
  </si>
  <si>
    <t>50h aged</t>
  </si>
  <si>
    <t xml:space="preserve">50h rolled </t>
  </si>
  <si>
    <t>100h aged</t>
  </si>
  <si>
    <t>100h rolled</t>
  </si>
  <si>
    <t>150h aged</t>
  </si>
  <si>
    <t xml:space="preserve">150h rolled </t>
  </si>
  <si>
    <t>Aged</t>
  </si>
  <si>
    <t>No.</t>
  </si>
  <si>
    <t>Vickers hardness HV</t>
  </si>
  <si>
    <t>Time / h</t>
  </si>
  <si>
    <t>time</t>
  </si>
  <si>
    <t>rolled</t>
  </si>
  <si>
    <t>aged</t>
  </si>
  <si>
    <t>rolled_dev</t>
  </si>
  <si>
    <t>aged_dev</t>
  </si>
  <si>
    <t>Stdev</t>
  </si>
  <si>
    <t>Rolled stdev</t>
  </si>
  <si>
    <t>Aged stdev</t>
  </si>
  <si>
    <t>stdev</t>
  </si>
  <si>
    <t xml:space="preserve">4h aged </t>
  </si>
  <si>
    <t>20h aged</t>
  </si>
  <si>
    <t>8h aged</t>
  </si>
  <si>
    <t xml:space="preserve">12h aged </t>
  </si>
  <si>
    <t>16h aged</t>
  </si>
  <si>
    <t>200 degC</t>
  </si>
  <si>
    <t>100degC</t>
  </si>
  <si>
    <t>Strain / %</t>
  </si>
  <si>
    <t>Hardness</t>
  </si>
  <si>
    <t xml:space="preserve">Rolled </t>
  </si>
  <si>
    <t>strain</t>
  </si>
  <si>
    <t>time_A100</t>
  </si>
  <si>
    <t>std_R+A100</t>
  </si>
  <si>
    <t>std_A100</t>
  </si>
  <si>
    <t>std_A200</t>
  </si>
  <si>
    <t>avg_A200</t>
  </si>
  <si>
    <t>avg_strain</t>
  </si>
  <si>
    <t>std_strain</t>
  </si>
  <si>
    <t>time_A200</t>
  </si>
  <si>
    <t>avg_R+A100</t>
  </si>
  <si>
    <t>avg_A100</t>
  </si>
  <si>
    <t>avg_0</t>
  </si>
  <si>
    <t>std_0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</si>
</sst>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FF3E-E328-4724-9642-4871A1A35676}">
  <dimension ref="A1:M7"/>
  <sheetViews>
    <sheetView workbookViewId="0">
      <selection activeCell="M3" sqref="M3"/>
    </sheetView>
  </sheetViews>
  <sheetFormatPr defaultColWidth="8.86328125" defaultRowHeight="14.25" x14ac:dyDescent="0.45"/>
  <cols>
    <col min="2" max="2" width="13.796875" bestFit="1" customWidth="1"/>
    <col min="3" max="3" width="12" bestFit="1" customWidth="1"/>
    <col min="5" max="5" width="14.46484375" bestFit="1" customWidth="1"/>
    <col min="9" max="9" width="12.6640625" bestFit="1" customWidth="1"/>
    <col min="11" max="11" width="18.46484375" bestFit="1" customWidth="1"/>
    <col min="12" max="12" width="12.46484375" bestFit="1" customWidth="1"/>
  </cols>
  <sheetData>
    <row r="1" spans="1:13" x14ac:dyDescent="0.45">
      <c r="A1" s="5" t="s">
        <v>60</v>
      </c>
      <c r="B1" s="5" t="s">
        <v>57</v>
      </c>
      <c r="C1" s="5" t="s">
        <v>56</v>
      </c>
      <c r="D1" s="5" t="s">
        <v>52</v>
      </c>
      <c r="E1" s="5" t="s">
        <v>58</v>
      </c>
      <c r="F1" s="5" t="s">
        <v>59</v>
      </c>
      <c r="G1" s="5" t="s">
        <v>53</v>
      </c>
      <c r="H1" s="5" t="s">
        <v>61</v>
      </c>
      <c r="I1" s="5" t="s">
        <v>62</v>
      </c>
      <c r="J1" s="5" t="s">
        <v>54</v>
      </c>
      <c r="K1" s="5" t="s">
        <v>55</v>
      </c>
      <c r="L1" s="5" t="s">
        <v>63</v>
      </c>
      <c r="M1" s="5" t="s">
        <v>64</v>
      </c>
    </row>
    <row r="2" spans="1:13" x14ac:dyDescent="0.45">
      <c r="A2" s="3">
        <v>0</v>
      </c>
      <c r="B2" s="6">
        <v>94.149999999999991</v>
      </c>
      <c r="C2" s="6">
        <v>1.1086778913041759</v>
      </c>
      <c r="D2" s="3">
        <v>0</v>
      </c>
      <c r="E2" s="6">
        <v>94.149999999999991</v>
      </c>
      <c r="F2" s="14">
        <v>1.1086778913041759</v>
      </c>
      <c r="G2" s="3">
        <v>0</v>
      </c>
      <c r="H2" s="3"/>
      <c r="I2" s="6">
        <v>94.149999999999991</v>
      </c>
      <c r="K2" s="15">
        <f>F2</f>
        <v>1.1086778913041759</v>
      </c>
      <c r="L2">
        <f>'Hardness summary '!B21</f>
        <v>88.5</v>
      </c>
      <c r="M2">
        <f>'Hardness summary '!B22</f>
        <v>2.3216373532487817</v>
      </c>
    </row>
    <row r="3" spans="1:13" x14ac:dyDescent="0.45">
      <c r="A3" s="3">
        <v>4</v>
      </c>
      <c r="B3" s="14">
        <v>121.66666666666667</v>
      </c>
      <c r="C3" s="14">
        <v>1.3743685418725535</v>
      </c>
      <c r="D3" s="6">
        <f>LN(1+0.05)*100</f>
        <v>4.8790164169432053</v>
      </c>
      <c r="E3" s="14">
        <v>110.66666666666667</v>
      </c>
      <c r="F3" s="14">
        <v>0.7453559924999299</v>
      </c>
      <c r="G3" s="3">
        <v>48</v>
      </c>
      <c r="H3" s="3">
        <v>99.8</v>
      </c>
      <c r="I3" s="6">
        <v>90.483333333333334</v>
      </c>
      <c r="J3" s="15">
        <v>1.315294643796592</v>
      </c>
      <c r="K3" s="15">
        <v>1.4170587692666661</v>
      </c>
    </row>
    <row r="4" spans="1:13" x14ac:dyDescent="0.45">
      <c r="A4" s="3">
        <v>8</v>
      </c>
      <c r="B4" s="14">
        <v>134.66666666666666</v>
      </c>
      <c r="C4" s="14">
        <v>1.8856180831641267</v>
      </c>
      <c r="D4" s="6">
        <f>LN(1+0.1)*100</f>
        <v>9.5310179804324928</v>
      </c>
      <c r="E4" s="14">
        <v>112</v>
      </c>
      <c r="F4" s="14">
        <v>2.1602468994692869</v>
      </c>
      <c r="G4" s="3">
        <v>96</v>
      </c>
      <c r="H4" s="14">
        <v>112.66666666666667</v>
      </c>
      <c r="I4" s="14">
        <v>92.55</v>
      </c>
      <c r="J4" s="15">
        <v>2.2110831935702664</v>
      </c>
      <c r="K4" s="15">
        <v>2.6094379982415115</v>
      </c>
    </row>
    <row r="5" spans="1:13" x14ac:dyDescent="0.45">
      <c r="A5" s="3">
        <v>12</v>
      </c>
      <c r="B5" s="14">
        <v>139.83333333333334</v>
      </c>
      <c r="C5" s="14">
        <v>1.0671873729054748</v>
      </c>
      <c r="D5" s="3"/>
      <c r="E5" s="3"/>
      <c r="F5" s="3"/>
      <c r="G5" s="3">
        <v>144</v>
      </c>
      <c r="H5" s="3">
        <v>108</v>
      </c>
      <c r="I5" s="14">
        <v>113</v>
      </c>
      <c r="J5" s="15">
        <v>2.1602468994692869</v>
      </c>
      <c r="K5" s="15">
        <v>2</v>
      </c>
    </row>
    <row r="6" spans="1:13" x14ac:dyDescent="0.45">
      <c r="A6" s="3">
        <v>16</v>
      </c>
      <c r="B6" s="14">
        <v>135</v>
      </c>
      <c r="C6" s="14">
        <v>1.6329931618554521</v>
      </c>
      <c r="D6" s="3"/>
      <c r="E6" s="3"/>
      <c r="F6" s="3"/>
    </row>
    <row r="7" spans="1:13" x14ac:dyDescent="0.45">
      <c r="A7" s="3">
        <v>20</v>
      </c>
      <c r="B7" s="14">
        <v>129.83333333333334</v>
      </c>
      <c r="C7" s="14">
        <v>1.5723301886761007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8F7C-BA4F-46BD-8C92-CFD7F35354A1}">
  <dimension ref="A1:M7"/>
  <sheetViews>
    <sheetView workbookViewId="0">
      <selection activeCell="I5" sqref="I5"/>
    </sheetView>
  </sheetViews>
  <sheetFormatPr defaultRowHeight="14.25" x14ac:dyDescent="0.45"/>
  <cols>
    <col min="7" max="7" width="13.86328125" customWidth="1"/>
    <col min="8" max="8" width="14.06640625" customWidth="1"/>
  </cols>
  <sheetData>
    <row r="1" spans="1:13" x14ac:dyDescent="0.45">
      <c r="A1" s="5" t="s">
        <v>60</v>
      </c>
      <c r="B1" s="5" t="s">
        <v>57</v>
      </c>
      <c r="C1" s="5" t="s">
        <v>56</v>
      </c>
      <c r="D1" s="5" t="s">
        <v>52</v>
      </c>
      <c r="E1" s="5" t="s">
        <v>58</v>
      </c>
      <c r="F1" s="5" t="s">
        <v>59</v>
      </c>
      <c r="G1" s="5" t="s">
        <v>53</v>
      </c>
      <c r="H1" s="5" t="s">
        <v>61</v>
      </c>
      <c r="I1" s="5" t="s">
        <v>54</v>
      </c>
      <c r="J1" s="5" t="s">
        <v>62</v>
      </c>
      <c r="K1" s="5" t="s">
        <v>55</v>
      </c>
      <c r="L1" s="5" t="s">
        <v>63</v>
      </c>
      <c r="M1" s="5" t="s">
        <v>64</v>
      </c>
    </row>
    <row r="2" spans="1:13" x14ac:dyDescent="0.45">
      <c r="A2">
        <f>ROUND('Plot data'!A2, 1)</f>
        <v>0</v>
      </c>
      <c r="B2">
        <f>ROUND('Plot data'!B2, 1)</f>
        <v>94.2</v>
      </c>
      <c r="C2">
        <f>ROUND('Plot data'!C2, 1)</f>
        <v>1.1000000000000001</v>
      </c>
      <c r="D2">
        <f>ROUND('Plot data'!D2, 1)</f>
        <v>0</v>
      </c>
      <c r="E2">
        <f>ROUND('Plot data'!E2, 1)</f>
        <v>94.2</v>
      </c>
      <c r="F2">
        <f>ROUND('Plot data'!F2, 1)</f>
        <v>1.1000000000000001</v>
      </c>
      <c r="G2">
        <f>ROUND('Plot data'!G2, 1)</f>
        <v>0</v>
      </c>
      <c r="H2" s="15"/>
      <c r="I2" s="15"/>
      <c r="J2">
        <f>ROUND('Plot data'!I2, 1)</f>
        <v>94.2</v>
      </c>
      <c r="K2">
        <f>ROUND('Plot data'!K2, 1)</f>
        <v>1.1000000000000001</v>
      </c>
      <c r="L2">
        <f>ROUND('Plot data'!L2, 1)</f>
        <v>88.5</v>
      </c>
      <c r="M2">
        <f>ROUND('Plot data'!M2, 1)</f>
        <v>2.2999999999999998</v>
      </c>
    </row>
    <row r="3" spans="1:13" x14ac:dyDescent="0.45">
      <c r="A3">
        <f>ROUND('Plot data'!A3, 1)</f>
        <v>4</v>
      </c>
      <c r="B3" s="15">
        <f>ROUND('Plot data'!B3, 0)</f>
        <v>122</v>
      </c>
      <c r="C3" s="15">
        <f>ROUND('Plot data'!C3, 0)</f>
        <v>1</v>
      </c>
      <c r="D3">
        <f>ROUND('Plot data'!D3, 1)</f>
        <v>4.9000000000000004</v>
      </c>
      <c r="E3" s="15">
        <f>ROUND('Plot data'!E3, 0)</f>
        <v>111</v>
      </c>
      <c r="F3" s="15">
        <f>ROUND('Plot data'!F3, 0)</f>
        <v>1</v>
      </c>
      <c r="G3">
        <f>ROUND('Plot data'!G3, 1)</f>
        <v>48</v>
      </c>
      <c r="H3">
        <f>ROUND('Plot data'!H3, 1)</f>
        <v>99.8</v>
      </c>
      <c r="I3">
        <f>ROUND('Plot data'!J3, 1)</f>
        <v>1.3</v>
      </c>
      <c r="J3">
        <f>ROUND('Plot data'!I3, 1)</f>
        <v>90.5</v>
      </c>
      <c r="K3">
        <f>ROUND('Plot data'!K3, 1)</f>
        <v>1.4</v>
      </c>
    </row>
    <row r="4" spans="1:13" x14ac:dyDescent="0.45">
      <c r="A4">
        <f>ROUND('Plot data'!A4, 1)</f>
        <v>8</v>
      </c>
      <c r="B4" s="15">
        <f>ROUND('Plot data'!B4, 0)</f>
        <v>135</v>
      </c>
      <c r="C4" s="15">
        <f>ROUND('Plot data'!C4, 0)</f>
        <v>2</v>
      </c>
      <c r="D4">
        <f>ROUND('Plot data'!D4, 1)</f>
        <v>9.5</v>
      </c>
      <c r="E4" s="15">
        <f>ROUND('Plot data'!E4, 0)</f>
        <v>112</v>
      </c>
      <c r="F4" s="15">
        <f>ROUND('Plot data'!F4, 0)</f>
        <v>2</v>
      </c>
      <c r="G4">
        <f>ROUND('Plot data'!G4, 1)</f>
        <v>96</v>
      </c>
      <c r="H4" s="15">
        <f>ROUND('Plot data'!H4, 0)</f>
        <v>113</v>
      </c>
      <c r="I4" s="15">
        <f>ROUND('Plot data'!J4, 0)</f>
        <v>2</v>
      </c>
      <c r="J4">
        <f>ROUND('Plot data'!I4, 1)</f>
        <v>92.6</v>
      </c>
      <c r="K4">
        <f>ROUND('Plot data'!K4, 1)</f>
        <v>2.6</v>
      </c>
    </row>
    <row r="5" spans="1:13" x14ac:dyDescent="0.45">
      <c r="A5">
        <f>ROUND('Plot data'!A5, 1)</f>
        <v>12</v>
      </c>
      <c r="B5" s="15">
        <f>ROUND('Plot data'!B5, 0)</f>
        <v>140</v>
      </c>
      <c r="C5" s="15">
        <f>ROUND('Plot data'!C5, 0)</f>
        <v>1</v>
      </c>
      <c r="G5">
        <f>ROUND('Plot data'!G5, 1)</f>
        <v>144</v>
      </c>
      <c r="H5">
        <f>ROUND('Plot data'!H5, 1)</f>
        <v>108</v>
      </c>
      <c r="I5" s="15">
        <f>ROUND('Plot data'!J5, 0)</f>
        <v>2</v>
      </c>
      <c r="J5">
        <f>ROUND('Plot data'!I5, 1)</f>
        <v>113</v>
      </c>
      <c r="K5">
        <f>ROUND('Plot data'!K5, 1)</f>
        <v>2</v>
      </c>
    </row>
    <row r="6" spans="1:13" x14ac:dyDescent="0.45">
      <c r="A6">
        <f>ROUND('Plot data'!A6, 1)</f>
        <v>16</v>
      </c>
      <c r="B6" s="15">
        <f>ROUND('Plot data'!B6, 0)</f>
        <v>135</v>
      </c>
      <c r="C6" s="15">
        <f>ROUND('Plot data'!C6, 0)</f>
        <v>2</v>
      </c>
    </row>
    <row r="7" spans="1:13" x14ac:dyDescent="0.45">
      <c r="A7">
        <f>ROUND('Plot data'!A7, 1)</f>
        <v>20</v>
      </c>
      <c r="B7" s="15">
        <f>ROUND('Plot data'!B7, 0)</f>
        <v>130</v>
      </c>
      <c r="C7" s="15">
        <f>ROUND('Plot data'!C7, 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4A71-7A93-45C1-BF4B-8A7C8B8E09DB}">
  <dimension ref="A1:S40"/>
  <sheetViews>
    <sheetView tabSelected="1" workbookViewId="0">
      <selection activeCell="H23" sqref="H23"/>
    </sheetView>
  </sheetViews>
  <sheetFormatPr defaultColWidth="8.86328125" defaultRowHeight="14.25" x14ac:dyDescent="0.45"/>
  <cols>
    <col min="1" max="1" width="17.6640625" bestFit="1" customWidth="1"/>
    <col min="3" max="3" width="11.33203125" bestFit="1" customWidth="1"/>
    <col min="4" max="4" width="11.53125" customWidth="1"/>
    <col min="5" max="5" width="12" bestFit="1" customWidth="1"/>
    <col min="6" max="6" width="9.796875" bestFit="1" customWidth="1"/>
    <col min="7" max="7" width="12" bestFit="1" customWidth="1"/>
    <col min="8" max="8" width="10.33203125" bestFit="1" customWidth="1"/>
    <col min="9" max="9" width="12" bestFit="1" customWidth="1"/>
    <col min="10" max="10" width="10.796875" bestFit="1" customWidth="1"/>
    <col min="14" max="14" width="11.33203125" bestFit="1" customWidth="1"/>
    <col min="15" max="15" width="10.33203125" bestFit="1" customWidth="1"/>
  </cols>
  <sheetData>
    <row r="1" spans="1:18" x14ac:dyDescent="0.45">
      <c r="A1" s="2" t="s">
        <v>0</v>
      </c>
      <c r="B1" s="3"/>
      <c r="C1" s="3"/>
      <c r="D1" s="3"/>
      <c r="E1" s="3"/>
      <c r="J1" s="11"/>
    </row>
    <row r="2" spans="1:18" x14ac:dyDescent="0.45">
      <c r="A2" s="3" t="s">
        <v>31</v>
      </c>
      <c r="B2" s="3"/>
      <c r="C2" s="3"/>
      <c r="D2" s="3"/>
      <c r="E2" s="3"/>
      <c r="J2" s="11"/>
    </row>
    <row r="3" spans="1:18" x14ac:dyDescent="0.45">
      <c r="A3" s="4" t="s">
        <v>2</v>
      </c>
      <c r="B3" s="3" t="s">
        <v>3</v>
      </c>
      <c r="C3" s="3"/>
      <c r="D3" s="3"/>
      <c r="E3" s="3"/>
      <c r="J3" s="11"/>
    </row>
    <row r="4" spans="1:18" x14ac:dyDescent="0.45">
      <c r="A4" s="4" t="s">
        <v>6</v>
      </c>
      <c r="B4" s="3" t="s">
        <v>7</v>
      </c>
      <c r="C4" s="3"/>
      <c r="D4" s="3"/>
      <c r="E4" s="3"/>
      <c r="J4" s="11"/>
    </row>
    <row r="5" spans="1:18" x14ac:dyDescent="0.45">
      <c r="A5" s="4" t="s">
        <v>9</v>
      </c>
      <c r="B5" s="3" t="s">
        <v>10</v>
      </c>
      <c r="C5" s="3"/>
      <c r="D5" s="3"/>
      <c r="E5" s="3"/>
      <c r="J5" s="11"/>
    </row>
    <row r="6" spans="1:18" x14ac:dyDescent="0.45">
      <c r="A6" s="4" t="s">
        <v>4</v>
      </c>
      <c r="B6" s="4" t="s">
        <v>11</v>
      </c>
      <c r="C6" s="3"/>
      <c r="D6" s="3"/>
      <c r="E6" s="3"/>
      <c r="J6" s="11"/>
    </row>
    <row r="7" spans="1:18" x14ac:dyDescent="0.45">
      <c r="A7" s="4"/>
      <c r="B7" s="4"/>
      <c r="C7" s="3"/>
      <c r="D7" s="3"/>
      <c r="E7" s="3"/>
      <c r="J7" s="11"/>
    </row>
    <row r="8" spans="1:18" x14ac:dyDescent="0.45">
      <c r="B8" s="3"/>
      <c r="C8" s="3"/>
      <c r="D8" s="3"/>
      <c r="E8" s="5" t="s">
        <v>48</v>
      </c>
      <c r="J8" s="11"/>
      <c r="K8" s="9" t="s">
        <v>47</v>
      </c>
      <c r="M8" s="9"/>
      <c r="N8" s="9"/>
      <c r="O8" s="9"/>
      <c r="P8" s="3"/>
      <c r="Q8" s="5" t="s">
        <v>51</v>
      </c>
      <c r="R8" s="5"/>
    </row>
    <row r="9" spans="1:18" s="8" customFormat="1" x14ac:dyDescent="0.45">
      <c r="A9" s="5" t="s">
        <v>30</v>
      </c>
      <c r="B9" s="5" t="s">
        <v>20</v>
      </c>
      <c r="C9" s="5" t="s">
        <v>21</v>
      </c>
      <c r="D9" s="5" t="s">
        <v>23</v>
      </c>
      <c r="E9" s="5" t="s">
        <v>24</v>
      </c>
      <c r="F9" s="8" t="s">
        <v>25</v>
      </c>
      <c r="G9" s="8" t="s">
        <v>26</v>
      </c>
      <c r="H9" s="8" t="s">
        <v>27</v>
      </c>
      <c r="I9" s="8" t="s">
        <v>28</v>
      </c>
      <c r="J9" s="12"/>
      <c r="K9" s="9" t="s">
        <v>42</v>
      </c>
      <c r="L9" s="9" t="s">
        <v>44</v>
      </c>
      <c r="M9" s="9" t="s">
        <v>45</v>
      </c>
      <c r="N9" s="9" t="s">
        <v>46</v>
      </c>
      <c r="O9" s="5" t="s">
        <v>43</v>
      </c>
      <c r="Q9" s="13">
        <v>0.05</v>
      </c>
      <c r="R9" s="13">
        <v>0.1</v>
      </c>
    </row>
    <row r="10" spans="1:18" x14ac:dyDescent="0.45">
      <c r="A10" s="5">
        <v>1</v>
      </c>
      <c r="B10" s="3">
        <v>79.8</v>
      </c>
      <c r="C10" s="7">
        <v>88</v>
      </c>
      <c r="D10" s="3">
        <v>85.1</v>
      </c>
      <c r="E10" s="3">
        <v>96</v>
      </c>
      <c r="F10" s="3">
        <v>73.599999999999994</v>
      </c>
      <c r="G10" s="3">
        <v>108</v>
      </c>
      <c r="H10" s="3">
        <v>106</v>
      </c>
      <c r="I10" s="3">
        <v>102</v>
      </c>
      <c r="J10" s="11"/>
      <c r="K10" s="10">
        <v>119</v>
      </c>
      <c r="L10" s="10">
        <v>131</v>
      </c>
      <c r="M10" s="10">
        <v>138</v>
      </c>
      <c r="N10" s="10">
        <v>129</v>
      </c>
      <c r="O10" s="3">
        <v>126</v>
      </c>
      <c r="Q10" s="10">
        <v>104</v>
      </c>
      <c r="R10" s="10">
        <v>107</v>
      </c>
    </row>
    <row r="11" spans="1:18" x14ac:dyDescent="0.45">
      <c r="A11" s="5">
        <v>2</v>
      </c>
      <c r="B11" s="3">
        <v>81.5</v>
      </c>
      <c r="C11" s="3">
        <v>88.4</v>
      </c>
      <c r="D11" s="3">
        <v>86.5</v>
      </c>
      <c r="E11" s="3">
        <v>97.9</v>
      </c>
      <c r="F11" s="3">
        <v>87.5</v>
      </c>
      <c r="G11" s="3">
        <v>109</v>
      </c>
      <c r="H11" s="3">
        <v>108</v>
      </c>
      <c r="I11" s="3">
        <v>103</v>
      </c>
      <c r="J11" s="11"/>
      <c r="K11" s="10">
        <v>120</v>
      </c>
      <c r="L11" s="10">
        <v>132</v>
      </c>
      <c r="M11" s="10">
        <v>138</v>
      </c>
      <c r="N11" s="10">
        <v>132</v>
      </c>
      <c r="O11" s="3">
        <v>126</v>
      </c>
      <c r="Q11" s="10">
        <v>108</v>
      </c>
      <c r="R11" s="10">
        <v>108</v>
      </c>
    </row>
    <row r="12" spans="1:18" x14ac:dyDescent="0.45">
      <c r="A12" s="5">
        <v>3</v>
      </c>
      <c r="B12" s="3">
        <v>85.5</v>
      </c>
      <c r="C12" s="3">
        <v>92.1</v>
      </c>
      <c r="D12" s="3">
        <v>88.5</v>
      </c>
      <c r="E12" s="3">
        <v>98.6</v>
      </c>
      <c r="F12" s="3">
        <v>88.4</v>
      </c>
      <c r="G12" s="3">
        <v>110</v>
      </c>
      <c r="H12" s="3">
        <v>109</v>
      </c>
      <c r="I12" s="3">
        <v>105</v>
      </c>
      <c r="J12" s="11"/>
      <c r="K12" s="10">
        <v>120</v>
      </c>
      <c r="L12" s="10">
        <v>132</v>
      </c>
      <c r="M12" s="10">
        <v>138</v>
      </c>
      <c r="N12" s="10">
        <v>132</v>
      </c>
      <c r="O12" s="3">
        <v>127</v>
      </c>
      <c r="Q12" s="10">
        <v>110</v>
      </c>
      <c r="R12" s="10">
        <v>110</v>
      </c>
    </row>
    <row r="13" spans="1:18" x14ac:dyDescent="0.45">
      <c r="A13" s="5">
        <v>4</v>
      </c>
      <c r="B13" s="3">
        <v>87.3</v>
      </c>
      <c r="C13" s="3">
        <v>93.7</v>
      </c>
      <c r="D13" s="3">
        <v>88.5</v>
      </c>
      <c r="E13" s="3">
        <v>98.6</v>
      </c>
      <c r="F13" s="3">
        <v>90.3</v>
      </c>
      <c r="G13" s="3">
        <v>111</v>
      </c>
      <c r="H13" s="3">
        <v>112</v>
      </c>
      <c r="I13" s="3">
        <v>106</v>
      </c>
      <c r="J13" s="11"/>
      <c r="K13" s="10">
        <v>121</v>
      </c>
      <c r="L13" s="10">
        <v>133</v>
      </c>
      <c r="M13" s="10">
        <v>139</v>
      </c>
      <c r="N13" s="10">
        <v>134</v>
      </c>
      <c r="O13" s="3">
        <v>129</v>
      </c>
      <c r="Q13" s="10">
        <v>110</v>
      </c>
      <c r="R13" s="10">
        <v>110</v>
      </c>
    </row>
    <row r="14" spans="1:18" x14ac:dyDescent="0.45">
      <c r="A14" s="5">
        <v>5</v>
      </c>
      <c r="B14" s="3">
        <v>87.4</v>
      </c>
      <c r="C14" s="6">
        <v>93.8</v>
      </c>
      <c r="D14" s="3">
        <v>91.1</v>
      </c>
      <c r="E14" s="3">
        <v>98.7</v>
      </c>
      <c r="F14" s="3">
        <v>91.7</v>
      </c>
      <c r="G14" s="3">
        <v>112</v>
      </c>
      <c r="H14" s="3">
        <v>114</v>
      </c>
      <c r="I14" s="3">
        <v>107</v>
      </c>
      <c r="J14" s="11"/>
      <c r="K14" s="10">
        <v>121</v>
      </c>
      <c r="L14" s="10">
        <v>134</v>
      </c>
      <c r="M14" s="10">
        <v>140</v>
      </c>
      <c r="N14" s="10">
        <v>135</v>
      </c>
      <c r="O14" s="3">
        <v>130</v>
      </c>
      <c r="Q14" s="10">
        <v>110</v>
      </c>
      <c r="R14" s="10">
        <v>111</v>
      </c>
    </row>
    <row r="15" spans="1:18" x14ac:dyDescent="0.45">
      <c r="A15" s="5">
        <v>6</v>
      </c>
      <c r="B15" s="3">
        <v>87.7</v>
      </c>
      <c r="C15" s="3">
        <v>94.9</v>
      </c>
      <c r="D15" s="3">
        <v>91.4</v>
      </c>
      <c r="E15" s="3">
        <v>99.9</v>
      </c>
      <c r="F15" s="3">
        <v>94.5</v>
      </c>
      <c r="G15" s="3">
        <v>113</v>
      </c>
      <c r="H15" s="3">
        <v>114</v>
      </c>
      <c r="I15" s="3">
        <v>109</v>
      </c>
      <c r="J15" s="11"/>
      <c r="K15" s="10">
        <v>121</v>
      </c>
      <c r="L15" s="10">
        <v>135</v>
      </c>
      <c r="M15" s="10">
        <v>140</v>
      </c>
      <c r="N15" s="10">
        <v>136</v>
      </c>
      <c r="O15" s="3">
        <v>130</v>
      </c>
      <c r="Q15" s="10">
        <v>111</v>
      </c>
      <c r="R15" s="10">
        <v>111</v>
      </c>
    </row>
    <row r="16" spans="1:18" x14ac:dyDescent="0.45">
      <c r="A16" s="5">
        <v>7</v>
      </c>
      <c r="B16" s="3">
        <v>90.7</v>
      </c>
      <c r="C16" s="6">
        <v>95</v>
      </c>
      <c r="D16" s="3">
        <v>91.7</v>
      </c>
      <c r="E16" s="3">
        <v>101</v>
      </c>
      <c r="F16" s="3">
        <v>95.2</v>
      </c>
      <c r="G16" s="3">
        <v>113</v>
      </c>
      <c r="H16" s="3">
        <v>114</v>
      </c>
      <c r="I16" s="3">
        <v>110</v>
      </c>
      <c r="J16" s="11"/>
      <c r="K16" s="10">
        <v>123</v>
      </c>
      <c r="L16" s="10">
        <v>137</v>
      </c>
      <c r="M16" s="10">
        <v>141</v>
      </c>
      <c r="N16" s="10">
        <v>136</v>
      </c>
      <c r="O16" s="3">
        <v>131</v>
      </c>
      <c r="Q16" s="10">
        <v>111</v>
      </c>
      <c r="R16" s="10">
        <v>115</v>
      </c>
    </row>
    <row r="17" spans="1:19" x14ac:dyDescent="0.45">
      <c r="A17" s="5">
        <v>8</v>
      </c>
      <c r="B17" s="3">
        <v>92.4</v>
      </c>
      <c r="C17" s="3">
        <v>95.4</v>
      </c>
      <c r="D17" s="3">
        <v>91.7</v>
      </c>
      <c r="E17" s="3">
        <v>102</v>
      </c>
      <c r="F17" s="3">
        <v>95.2</v>
      </c>
      <c r="G17" s="3">
        <v>117</v>
      </c>
      <c r="H17" s="3">
        <v>115</v>
      </c>
      <c r="I17" s="3">
        <v>111</v>
      </c>
      <c r="J17" s="11"/>
      <c r="K17" s="10">
        <v>124</v>
      </c>
      <c r="L17" s="10">
        <v>137</v>
      </c>
      <c r="M17" s="10">
        <v>141</v>
      </c>
      <c r="N17" s="10">
        <v>137</v>
      </c>
      <c r="O17" s="3">
        <v>132</v>
      </c>
      <c r="Q17" s="10">
        <v>112</v>
      </c>
      <c r="R17" s="10">
        <v>115</v>
      </c>
    </row>
    <row r="18" spans="1:19" x14ac:dyDescent="0.45">
      <c r="A18" s="5">
        <v>9</v>
      </c>
      <c r="B18" s="6">
        <v>94</v>
      </c>
      <c r="C18" s="6">
        <v>95.5</v>
      </c>
      <c r="D18" s="3">
        <v>92.5</v>
      </c>
      <c r="E18" s="3">
        <v>103</v>
      </c>
      <c r="F18" s="3">
        <v>102</v>
      </c>
      <c r="G18" s="3">
        <v>118</v>
      </c>
      <c r="H18" s="3">
        <v>115</v>
      </c>
      <c r="I18" s="3">
        <v>111</v>
      </c>
      <c r="J18" s="11"/>
      <c r="K18" s="10">
        <v>124</v>
      </c>
      <c r="L18" s="10">
        <v>138</v>
      </c>
      <c r="M18" s="10">
        <v>141</v>
      </c>
      <c r="N18" s="10">
        <v>138</v>
      </c>
      <c r="O18" s="3">
        <v>134</v>
      </c>
      <c r="Q18" s="10">
        <v>114</v>
      </c>
      <c r="R18" s="10">
        <v>117</v>
      </c>
    </row>
    <row r="19" spans="1:19" x14ac:dyDescent="0.45">
      <c r="A19" s="5">
        <v>10</v>
      </c>
      <c r="B19" s="6">
        <v>94</v>
      </c>
      <c r="C19" s="3">
        <v>95.5</v>
      </c>
      <c r="D19" s="3">
        <v>94.4</v>
      </c>
      <c r="E19" s="3">
        <v>106</v>
      </c>
      <c r="F19" s="3">
        <v>104</v>
      </c>
      <c r="G19" s="3">
        <v>119</v>
      </c>
      <c r="H19" s="3">
        <v>116</v>
      </c>
      <c r="I19" s="3">
        <v>111</v>
      </c>
      <c r="J19" s="11"/>
      <c r="K19" s="10">
        <v>124</v>
      </c>
      <c r="L19" s="10">
        <v>139</v>
      </c>
      <c r="M19" s="10">
        <v>142</v>
      </c>
      <c r="N19" s="10">
        <v>142</v>
      </c>
      <c r="O19" s="3">
        <v>134</v>
      </c>
      <c r="Q19" s="10">
        <v>114</v>
      </c>
      <c r="R19" s="10">
        <v>135</v>
      </c>
    </row>
    <row r="20" spans="1:19" x14ac:dyDescent="0.45">
      <c r="A20" s="5"/>
      <c r="B20" s="3"/>
      <c r="C20" s="3"/>
      <c r="D20" s="3"/>
      <c r="I20" s="3"/>
      <c r="J20" s="11"/>
      <c r="K20" s="10"/>
      <c r="L20" s="10"/>
      <c r="M20" s="10"/>
      <c r="N20" s="10"/>
      <c r="O20" s="3"/>
    </row>
    <row r="21" spans="1:19" x14ac:dyDescent="0.45">
      <c r="A21" s="5" t="s">
        <v>15</v>
      </c>
      <c r="B21" s="3">
        <f>AVERAGE(B12:B17)</f>
        <v>88.5</v>
      </c>
      <c r="C21" s="3">
        <f t="shared" ref="C21:H21" si="0">AVERAGE(C12:C17)</f>
        <v>94.149999999999991</v>
      </c>
      <c r="D21" s="3">
        <f t="shared" si="0"/>
        <v>90.483333333333334</v>
      </c>
      <c r="E21" s="3">
        <f t="shared" si="0"/>
        <v>99.8</v>
      </c>
      <c r="F21" s="3">
        <f t="shared" si="0"/>
        <v>92.55</v>
      </c>
      <c r="G21" s="3">
        <f t="shared" si="0"/>
        <v>112.66666666666667</v>
      </c>
      <c r="H21" s="3">
        <f t="shared" si="0"/>
        <v>113</v>
      </c>
      <c r="I21" s="3">
        <f>AVERAGE(I12:I17)</f>
        <v>108</v>
      </c>
      <c r="J21" s="11"/>
      <c r="K21" s="3">
        <f t="shared" ref="K21:R21" si="1">AVERAGE(K12:K17)</f>
        <v>121.66666666666667</v>
      </c>
      <c r="L21" s="3">
        <f t="shared" si="1"/>
        <v>134.66666666666666</v>
      </c>
      <c r="M21" s="3">
        <f t="shared" si="1"/>
        <v>139.83333333333334</v>
      </c>
      <c r="N21" s="3">
        <f t="shared" si="1"/>
        <v>135</v>
      </c>
      <c r="O21" s="3">
        <f t="shared" si="1"/>
        <v>129.83333333333334</v>
      </c>
      <c r="P21" s="3"/>
      <c r="Q21" s="3">
        <f t="shared" si="1"/>
        <v>110.66666666666667</v>
      </c>
      <c r="R21" s="3">
        <f t="shared" si="1"/>
        <v>112</v>
      </c>
    </row>
    <row r="22" spans="1:19" x14ac:dyDescent="0.45">
      <c r="A22" s="5" t="s">
        <v>38</v>
      </c>
      <c r="B22" s="3">
        <f>_xlfn.STDEV.P(B12:B17)</f>
        <v>2.3216373532487817</v>
      </c>
      <c r="C22" s="3">
        <f t="shared" ref="C22:R22" si="2">_xlfn.STDEV.P(C12:C17)</f>
        <v>1.1086778913041759</v>
      </c>
      <c r="D22" s="3">
        <f>_xlfn.STDEV.P(D12:D17)</f>
        <v>1.4170587692666661</v>
      </c>
      <c r="E22" s="3">
        <f t="shared" si="2"/>
        <v>1.315294643796592</v>
      </c>
      <c r="F22" s="3">
        <f t="shared" si="2"/>
        <v>2.6094379982415115</v>
      </c>
      <c r="G22" s="3">
        <f t="shared" si="2"/>
        <v>2.2110831935702664</v>
      </c>
      <c r="H22" s="3">
        <f t="shared" si="2"/>
        <v>2</v>
      </c>
      <c r="I22" s="3">
        <f t="shared" si="2"/>
        <v>2.1602468994692869</v>
      </c>
      <c r="J22" s="11"/>
      <c r="K22" s="3">
        <f t="shared" si="2"/>
        <v>1.3743685418725535</v>
      </c>
      <c r="L22" s="3">
        <f t="shared" si="2"/>
        <v>1.8856180831641267</v>
      </c>
      <c r="M22" s="3">
        <f t="shared" si="2"/>
        <v>1.0671873729054748</v>
      </c>
      <c r="N22" s="3">
        <f t="shared" si="2"/>
        <v>1.6329931618554521</v>
      </c>
      <c r="O22" s="3">
        <f t="shared" si="2"/>
        <v>1.5723301886761007</v>
      </c>
      <c r="P22" s="3"/>
      <c r="Q22" s="3">
        <f t="shared" si="2"/>
        <v>0.7453559924999299</v>
      </c>
      <c r="R22" s="3">
        <f t="shared" si="2"/>
        <v>2.1602468994692869</v>
      </c>
    </row>
    <row r="23" spans="1:19" x14ac:dyDescent="0.45">
      <c r="J23" s="11"/>
    </row>
    <row r="24" spans="1:19" x14ac:dyDescent="0.45">
      <c r="A24" s="5" t="s">
        <v>32</v>
      </c>
      <c r="B24" s="5" t="s">
        <v>22</v>
      </c>
      <c r="C24" s="5" t="s">
        <v>29</v>
      </c>
      <c r="D24" s="5" t="s">
        <v>39</v>
      </c>
      <c r="E24" s="5" t="s">
        <v>40</v>
      </c>
      <c r="J24" s="11"/>
      <c r="K24" s="5" t="s">
        <v>32</v>
      </c>
      <c r="L24" s="5" t="s">
        <v>50</v>
      </c>
      <c r="M24" s="5" t="s">
        <v>38</v>
      </c>
      <c r="N24" s="3"/>
      <c r="O24" s="5" t="s">
        <v>49</v>
      </c>
      <c r="P24" s="5" t="s">
        <v>50</v>
      </c>
      <c r="Q24" s="5" t="s">
        <v>38</v>
      </c>
    </row>
    <row r="25" spans="1:19" x14ac:dyDescent="0.45">
      <c r="A25" s="3">
        <v>0</v>
      </c>
      <c r="B25" s="3"/>
      <c r="C25" s="3">
        <f>C21</f>
        <v>94.149999999999991</v>
      </c>
      <c r="D25" s="3"/>
      <c r="E25" s="3">
        <f>C22</f>
        <v>1.1086778913041759</v>
      </c>
      <c r="J25" s="11"/>
      <c r="K25" s="3">
        <v>0</v>
      </c>
      <c r="L25" s="14">
        <f>C21</f>
        <v>94.149999999999991</v>
      </c>
      <c r="M25" s="6">
        <f>C22</f>
        <v>1.1086778913041759</v>
      </c>
      <c r="N25" s="3"/>
      <c r="O25" s="3">
        <v>0</v>
      </c>
      <c r="P25" s="14">
        <f>C21</f>
        <v>94.149999999999991</v>
      </c>
      <c r="Q25" s="6">
        <f>C22</f>
        <v>1.1086778913041759</v>
      </c>
      <c r="R25" s="3"/>
      <c r="S25" s="3"/>
    </row>
    <row r="26" spans="1:19" x14ac:dyDescent="0.45">
      <c r="A26" s="3">
        <v>50</v>
      </c>
      <c r="B26" s="3">
        <f>E21</f>
        <v>99.8</v>
      </c>
      <c r="C26" s="3">
        <f>D21</f>
        <v>90.483333333333334</v>
      </c>
      <c r="D26" s="3">
        <f>E22</f>
        <v>1.315294643796592</v>
      </c>
      <c r="E26" s="3">
        <f>D22</f>
        <v>1.4170587692666661</v>
      </c>
      <c r="J26" s="11"/>
      <c r="K26" s="3">
        <v>4</v>
      </c>
      <c r="L26" s="14">
        <f>K21</f>
        <v>121.66666666666667</v>
      </c>
      <c r="M26" s="6">
        <f>K22</f>
        <v>1.3743685418725535</v>
      </c>
      <c r="N26" s="3"/>
      <c r="O26" s="3">
        <f>LN(1+0.05)*100</f>
        <v>4.8790164169432053</v>
      </c>
      <c r="P26" s="14">
        <f>Q21</f>
        <v>110.66666666666667</v>
      </c>
      <c r="Q26" s="6">
        <f>Q22</f>
        <v>0.7453559924999299</v>
      </c>
      <c r="R26" s="3"/>
      <c r="S26" s="3"/>
    </row>
    <row r="27" spans="1:19" x14ac:dyDescent="0.45">
      <c r="A27" s="3">
        <v>100</v>
      </c>
      <c r="B27" s="3">
        <f>G21</f>
        <v>112.66666666666667</v>
      </c>
      <c r="C27" s="3">
        <f>F21</f>
        <v>92.55</v>
      </c>
      <c r="D27" s="3">
        <f>G22</f>
        <v>2.2110831935702664</v>
      </c>
      <c r="E27" s="3">
        <f>F22</f>
        <v>2.6094379982415115</v>
      </c>
      <c r="J27" s="11"/>
      <c r="K27" s="3">
        <v>8</v>
      </c>
      <c r="L27" s="14">
        <f>L21</f>
        <v>134.66666666666666</v>
      </c>
      <c r="M27" s="6">
        <f>L22</f>
        <v>1.8856180831641267</v>
      </c>
      <c r="N27" s="3"/>
      <c r="O27" s="3">
        <f>LN(1+0.1)*100</f>
        <v>9.5310179804324928</v>
      </c>
      <c r="P27" s="3">
        <f>R21</f>
        <v>112</v>
      </c>
      <c r="Q27" s="6">
        <f>R22</f>
        <v>2.1602468994692869</v>
      </c>
      <c r="R27" s="3"/>
      <c r="S27" s="3"/>
    </row>
    <row r="28" spans="1:19" x14ac:dyDescent="0.45">
      <c r="A28" s="3">
        <v>150</v>
      </c>
      <c r="B28" s="3">
        <f>I21</f>
        <v>108</v>
      </c>
      <c r="C28" s="3">
        <f>H21</f>
        <v>113</v>
      </c>
      <c r="D28" s="3">
        <f>I22</f>
        <v>2.1602468994692869</v>
      </c>
      <c r="E28" s="3">
        <f>H22</f>
        <v>2</v>
      </c>
      <c r="J28" s="11"/>
      <c r="K28" s="3">
        <v>12</v>
      </c>
      <c r="L28" s="14">
        <f>M21</f>
        <v>139.83333333333334</v>
      </c>
      <c r="M28" s="6">
        <f>M22</f>
        <v>1.0671873729054748</v>
      </c>
      <c r="N28" s="3"/>
      <c r="O28" s="3"/>
      <c r="P28" s="3"/>
      <c r="Q28" s="3"/>
      <c r="R28" s="3"/>
      <c r="S28" s="3"/>
    </row>
    <row r="29" spans="1:19" x14ac:dyDescent="0.45">
      <c r="A29" s="3"/>
      <c r="B29" s="3"/>
      <c r="J29" s="11"/>
      <c r="K29" s="3">
        <v>16</v>
      </c>
      <c r="L29" s="14">
        <f>N21</f>
        <v>135</v>
      </c>
      <c r="M29" s="6">
        <f>N22</f>
        <v>1.6329931618554521</v>
      </c>
      <c r="N29" s="3"/>
      <c r="O29" s="3"/>
      <c r="P29" s="3"/>
      <c r="Q29" s="3"/>
      <c r="R29" s="3"/>
      <c r="S29" s="3"/>
    </row>
    <row r="30" spans="1:19" x14ac:dyDescent="0.45">
      <c r="J30" s="11"/>
      <c r="K30" s="3">
        <v>20</v>
      </c>
      <c r="L30" s="14">
        <f>O21</f>
        <v>129.83333333333334</v>
      </c>
      <c r="M30" s="6">
        <f>O22</f>
        <v>1.5723301886761007</v>
      </c>
      <c r="O30" s="3"/>
      <c r="P30" s="3"/>
      <c r="Q30" s="3"/>
    </row>
    <row r="31" spans="1:19" x14ac:dyDescent="0.45">
      <c r="J31" s="11"/>
    </row>
    <row r="32" spans="1:19" x14ac:dyDescent="0.45">
      <c r="J32" s="11"/>
    </row>
    <row r="33" spans="10:10" x14ac:dyDescent="0.45">
      <c r="J33" s="11"/>
    </row>
    <row r="34" spans="10:10" x14ac:dyDescent="0.45">
      <c r="J34" s="11"/>
    </row>
    <row r="35" spans="10:10" x14ac:dyDescent="0.45">
      <c r="J35" s="11"/>
    </row>
    <row r="36" spans="10:10" x14ac:dyDescent="0.45">
      <c r="J36" s="11"/>
    </row>
    <row r="37" spans="10:10" x14ac:dyDescent="0.45">
      <c r="J37" s="11"/>
    </row>
    <row r="38" spans="10:10" x14ac:dyDescent="0.45">
      <c r="J38" s="11"/>
    </row>
    <row r="39" spans="10:10" x14ac:dyDescent="0.45">
      <c r="J39" s="11"/>
    </row>
    <row r="40" spans="10:10" x14ac:dyDescent="0.45">
      <c r="J40" s="11"/>
    </row>
  </sheetData>
  <sortState xmlns:xlrd2="http://schemas.microsoft.com/office/spreadsheetml/2017/richdata2" ref="R10:R19">
    <sortCondition ref="R10:R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2B58-9828-4D4B-ABFE-D3A4EF7EBF07}">
  <dimension ref="A1:E5"/>
  <sheetViews>
    <sheetView workbookViewId="0">
      <selection activeCell="E23" sqref="E23"/>
    </sheetView>
  </sheetViews>
  <sheetFormatPr defaultColWidth="8.86328125" defaultRowHeight="14.25" x14ac:dyDescent="0.45"/>
  <cols>
    <col min="4" max="5" width="12" bestFit="1" customWidth="1"/>
  </cols>
  <sheetData>
    <row r="1" spans="1:5" x14ac:dyDescent="0.45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</row>
    <row r="2" spans="1:5" x14ac:dyDescent="0.45">
      <c r="A2" s="3">
        <v>0</v>
      </c>
      <c r="B2" s="3"/>
      <c r="C2" s="3">
        <v>94.149999999999991</v>
      </c>
      <c r="E2">
        <v>1.1086778913041759</v>
      </c>
    </row>
    <row r="3" spans="1:5" x14ac:dyDescent="0.45">
      <c r="A3" s="3">
        <v>48</v>
      </c>
      <c r="B3" s="3">
        <v>99.8</v>
      </c>
      <c r="C3" s="3">
        <v>90.483333333333334</v>
      </c>
      <c r="D3">
        <v>1.315294643796592</v>
      </c>
      <c r="E3">
        <v>1.4170587692666661</v>
      </c>
    </row>
    <row r="4" spans="1:5" x14ac:dyDescent="0.45">
      <c r="A4" s="3">
        <v>96</v>
      </c>
      <c r="B4" s="3">
        <v>112.66666666666667</v>
      </c>
      <c r="C4" s="3">
        <v>92.55</v>
      </c>
      <c r="D4">
        <v>2.2110831935702664</v>
      </c>
      <c r="E4">
        <v>2.6094379982415115</v>
      </c>
    </row>
    <row r="5" spans="1:5" x14ac:dyDescent="0.45">
      <c r="A5" s="3">
        <v>144</v>
      </c>
      <c r="B5" s="3">
        <v>108</v>
      </c>
      <c r="C5" s="3">
        <v>113</v>
      </c>
      <c r="D5">
        <v>2.1602468994692869</v>
      </c>
      <c r="E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40A7-FA81-440E-B387-4D37DBF67CB5}">
  <dimension ref="A1:H21"/>
  <sheetViews>
    <sheetView workbookViewId="0">
      <selection activeCell="H22" sqref="H22"/>
    </sheetView>
  </sheetViews>
  <sheetFormatPr defaultColWidth="8.86328125" defaultRowHeight="14.25" x14ac:dyDescent="0.45"/>
  <cols>
    <col min="1" max="1" width="12.33203125" style="3" bestFit="1" customWidth="1"/>
    <col min="2" max="6" width="8.86328125" style="3"/>
    <col min="7" max="7" width="8" style="3" bestFit="1" customWidth="1"/>
    <col min="8" max="8" width="22.86328125" style="3" bestFit="1" customWidth="1"/>
    <col min="9" max="9" width="13.33203125" style="3" bestFit="1" customWidth="1"/>
    <col min="10" max="16384" width="8.86328125" style="3"/>
  </cols>
  <sheetData>
    <row r="1" spans="1:8" x14ac:dyDescent="0.45">
      <c r="A1" s="2" t="s">
        <v>0</v>
      </c>
      <c r="G1" s="2" t="s">
        <v>1</v>
      </c>
    </row>
    <row r="3" spans="1:8" x14ac:dyDescent="0.45">
      <c r="A3" s="4" t="s">
        <v>2</v>
      </c>
      <c r="B3" s="3" t="s">
        <v>3</v>
      </c>
      <c r="G3" s="3" t="s">
        <v>4</v>
      </c>
      <c r="H3" s="3" t="s">
        <v>5</v>
      </c>
    </row>
    <row r="4" spans="1:8" x14ac:dyDescent="0.45">
      <c r="A4" s="4" t="s">
        <v>6</v>
      </c>
      <c r="B4" s="3" t="s">
        <v>7</v>
      </c>
      <c r="H4" s="3" t="s">
        <v>8</v>
      </c>
    </row>
    <row r="5" spans="1:8" x14ac:dyDescent="0.45">
      <c r="A5" s="4" t="s">
        <v>9</v>
      </c>
      <c r="B5" s="3" t="s">
        <v>10</v>
      </c>
    </row>
    <row r="6" spans="1:8" x14ac:dyDescent="0.45">
      <c r="A6" s="4" t="s">
        <v>4</v>
      </c>
      <c r="B6" s="4" t="s">
        <v>11</v>
      </c>
    </row>
    <row r="8" spans="1:8" x14ac:dyDescent="0.45">
      <c r="B8" s="5" t="s">
        <v>12</v>
      </c>
      <c r="C8" s="5" t="s">
        <v>13</v>
      </c>
      <c r="D8" s="5" t="s">
        <v>14</v>
      </c>
    </row>
    <row r="9" spans="1:8" x14ac:dyDescent="0.45">
      <c r="A9" s="5">
        <v>1</v>
      </c>
      <c r="B9" s="3">
        <v>81.5</v>
      </c>
      <c r="C9" s="3">
        <v>262.8</v>
      </c>
      <c r="D9" s="3">
        <v>259.7</v>
      </c>
    </row>
    <row r="10" spans="1:8" x14ac:dyDescent="0.45">
      <c r="A10" s="5">
        <v>2</v>
      </c>
      <c r="B10" s="3">
        <v>87.4</v>
      </c>
      <c r="C10" s="3">
        <v>259.60000000000002</v>
      </c>
      <c r="D10" s="6">
        <v>245</v>
      </c>
    </row>
    <row r="11" spans="1:8" x14ac:dyDescent="0.45">
      <c r="A11" s="5">
        <v>3</v>
      </c>
      <c r="B11" s="3">
        <v>79.8</v>
      </c>
      <c r="C11" s="3">
        <v>265.89999999999998</v>
      </c>
      <c r="D11" s="3">
        <v>262.10000000000002</v>
      </c>
    </row>
    <row r="12" spans="1:8" x14ac:dyDescent="0.45">
      <c r="A12" s="5">
        <v>4</v>
      </c>
      <c r="B12" s="3">
        <v>87.3</v>
      </c>
      <c r="C12" s="6">
        <v>254</v>
      </c>
      <c r="D12" s="6">
        <v>251</v>
      </c>
    </row>
    <row r="13" spans="1:8" x14ac:dyDescent="0.45">
      <c r="A13" s="5">
        <v>5</v>
      </c>
      <c r="B13" s="3">
        <v>90.7</v>
      </c>
      <c r="C13" s="3">
        <v>249.6</v>
      </c>
      <c r="D13" s="3">
        <v>245.8</v>
      </c>
    </row>
    <row r="14" spans="1:8" x14ac:dyDescent="0.45">
      <c r="A14" s="5">
        <v>6</v>
      </c>
      <c r="B14" s="6">
        <v>94</v>
      </c>
      <c r="C14" s="3">
        <v>247.2</v>
      </c>
      <c r="D14" s="3">
        <v>239.4</v>
      </c>
    </row>
    <row r="15" spans="1:8" x14ac:dyDescent="0.45">
      <c r="A15" s="5">
        <v>7</v>
      </c>
      <c r="B15" s="6">
        <v>94</v>
      </c>
      <c r="C15" s="6">
        <v>242</v>
      </c>
      <c r="D15" s="3">
        <v>244.6</v>
      </c>
    </row>
    <row r="16" spans="1:8" x14ac:dyDescent="0.45">
      <c r="A16" s="5">
        <v>8</v>
      </c>
      <c r="B16" s="3">
        <v>85.5</v>
      </c>
      <c r="C16" s="3">
        <v>255.2</v>
      </c>
      <c r="D16" s="3">
        <v>254.9</v>
      </c>
    </row>
    <row r="17" spans="1:4" x14ac:dyDescent="0.45">
      <c r="A17" s="5">
        <v>9</v>
      </c>
      <c r="B17" s="3">
        <v>87.7</v>
      </c>
      <c r="C17" s="3">
        <v>250.8</v>
      </c>
      <c r="D17" s="6">
        <v>253</v>
      </c>
    </row>
    <row r="18" spans="1:4" x14ac:dyDescent="0.45">
      <c r="A18" s="5">
        <v>10</v>
      </c>
      <c r="B18" s="3">
        <v>92.4</v>
      </c>
      <c r="C18" s="3">
        <v>249.2</v>
      </c>
      <c r="D18" s="3">
        <v>241.4</v>
      </c>
    </row>
    <row r="19" spans="1:4" x14ac:dyDescent="0.45">
      <c r="A19" s="5"/>
    </row>
    <row r="20" spans="1:4" x14ac:dyDescent="0.45">
      <c r="A20" s="5" t="s">
        <v>15</v>
      </c>
      <c r="B20" s="6">
        <f>AVERAGE(B9:B18)</f>
        <v>88.03</v>
      </c>
    </row>
    <row r="21" spans="1:4" x14ac:dyDescent="0.45">
      <c r="A21" s="5" t="s">
        <v>41</v>
      </c>
      <c r="B21" s="6">
        <f>_xlfn.STDEV.P(B9:B18)</f>
        <v>4.6402693887316513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0314-4AFF-42D9-A221-1EF86520EA35}">
  <dimension ref="A1:G20"/>
  <sheetViews>
    <sheetView workbookViewId="0">
      <selection activeCell="B29" sqref="B29"/>
    </sheetView>
  </sheetViews>
  <sheetFormatPr defaultColWidth="8.86328125" defaultRowHeight="14.25" x14ac:dyDescent="0.45"/>
  <cols>
    <col min="1" max="1" width="12.33203125" bestFit="1" customWidth="1"/>
  </cols>
  <sheetData>
    <row r="1" spans="1:7" ht="15.75" x14ac:dyDescent="0.45">
      <c r="A1" s="2" t="s">
        <v>0</v>
      </c>
      <c r="B1" s="3"/>
      <c r="C1" s="3"/>
      <c r="D1" s="3"/>
      <c r="E1" s="3"/>
      <c r="G1" t="s">
        <v>16</v>
      </c>
    </row>
    <row r="2" spans="1:7" x14ac:dyDescent="0.45">
      <c r="A2" s="3"/>
      <c r="B2" s="3"/>
      <c r="C2" s="3"/>
      <c r="D2" s="3"/>
      <c r="E2" s="3"/>
    </row>
    <row r="3" spans="1:7" x14ac:dyDescent="0.45">
      <c r="A3" s="4" t="s">
        <v>2</v>
      </c>
      <c r="B3" s="3" t="s">
        <v>3</v>
      </c>
      <c r="C3" s="3"/>
      <c r="D3" s="3"/>
      <c r="E3" s="3"/>
    </row>
    <row r="4" spans="1:7" x14ac:dyDescent="0.45">
      <c r="A4" s="4" t="s">
        <v>6</v>
      </c>
      <c r="B4" s="3" t="s">
        <v>7</v>
      </c>
      <c r="C4" s="3"/>
      <c r="D4" s="3"/>
      <c r="E4" s="3"/>
    </row>
    <row r="5" spans="1:7" x14ac:dyDescent="0.45">
      <c r="A5" s="4" t="s">
        <v>9</v>
      </c>
      <c r="B5" s="3" t="s">
        <v>10</v>
      </c>
      <c r="C5" s="3"/>
      <c r="D5" s="3"/>
      <c r="E5" s="3"/>
    </row>
    <row r="6" spans="1:7" x14ac:dyDescent="0.45">
      <c r="A6" s="4" t="s">
        <v>4</v>
      </c>
      <c r="B6" s="4" t="s">
        <v>11</v>
      </c>
      <c r="C6" s="3"/>
      <c r="D6" s="3"/>
      <c r="E6" s="3"/>
    </row>
    <row r="7" spans="1:7" x14ac:dyDescent="0.45">
      <c r="A7" s="3"/>
      <c r="B7" s="3"/>
      <c r="C7" s="3"/>
      <c r="D7" s="3"/>
      <c r="E7" s="3"/>
    </row>
    <row r="8" spans="1:7" x14ac:dyDescent="0.45">
      <c r="A8" s="3"/>
      <c r="B8" s="5" t="s">
        <v>12</v>
      </c>
      <c r="C8" s="5" t="s">
        <v>13</v>
      </c>
      <c r="D8" s="5" t="s">
        <v>14</v>
      </c>
      <c r="E8" s="3"/>
    </row>
    <row r="9" spans="1:7" x14ac:dyDescent="0.45">
      <c r="A9" s="5">
        <v>1</v>
      </c>
      <c r="B9" s="3">
        <v>92.1</v>
      </c>
      <c r="C9" s="3">
        <v>249.2</v>
      </c>
      <c r="D9" s="3">
        <v>242.2</v>
      </c>
      <c r="E9" s="3"/>
    </row>
    <row r="10" spans="1:7" x14ac:dyDescent="0.45">
      <c r="A10" s="5">
        <v>2</v>
      </c>
      <c r="B10" s="3">
        <v>88.4</v>
      </c>
      <c r="C10" s="3">
        <v>253.6</v>
      </c>
      <c r="D10" s="3">
        <v>248.2</v>
      </c>
      <c r="E10" s="3"/>
    </row>
    <row r="11" spans="1:7" x14ac:dyDescent="0.45">
      <c r="A11" s="5">
        <v>3</v>
      </c>
      <c r="B11" s="3">
        <v>93.7</v>
      </c>
      <c r="C11" s="3">
        <v>247.2</v>
      </c>
      <c r="D11" s="3">
        <v>240.2</v>
      </c>
      <c r="E11" s="3"/>
    </row>
    <row r="12" spans="1:7" x14ac:dyDescent="0.45">
      <c r="A12" s="5">
        <v>4</v>
      </c>
      <c r="B12" s="3">
        <v>95.4</v>
      </c>
      <c r="C12" s="3">
        <v>245.2</v>
      </c>
      <c r="D12" s="3">
        <v>237.8</v>
      </c>
      <c r="E12" s="3"/>
    </row>
    <row r="13" spans="1:7" x14ac:dyDescent="0.45">
      <c r="A13" s="5">
        <v>5</v>
      </c>
      <c r="B13" s="6">
        <v>95</v>
      </c>
      <c r="C13" s="7">
        <v>248</v>
      </c>
      <c r="D13" s="3">
        <v>235.9</v>
      </c>
      <c r="E13" s="3"/>
    </row>
    <row r="14" spans="1:7" x14ac:dyDescent="0.45">
      <c r="A14" s="5">
        <v>6</v>
      </c>
      <c r="B14" s="6">
        <v>93.8</v>
      </c>
      <c r="C14" s="3">
        <v>248.8</v>
      </c>
      <c r="D14" s="3">
        <v>238.2</v>
      </c>
      <c r="E14" s="3"/>
    </row>
    <row r="15" spans="1:7" x14ac:dyDescent="0.45">
      <c r="A15" s="5">
        <v>7</v>
      </c>
      <c r="B15" s="6">
        <v>95.5</v>
      </c>
      <c r="C15" s="3">
        <v>239.2</v>
      </c>
      <c r="D15" s="3">
        <v>243.4</v>
      </c>
      <c r="E15" s="3"/>
    </row>
    <row r="16" spans="1:7" x14ac:dyDescent="0.45">
      <c r="A16" s="5">
        <v>8</v>
      </c>
      <c r="B16" s="3">
        <v>94.9</v>
      </c>
      <c r="C16" s="3">
        <v>239.6</v>
      </c>
      <c r="D16" s="3">
        <v>244.6</v>
      </c>
      <c r="E16" s="3"/>
    </row>
    <row r="17" spans="1:5" x14ac:dyDescent="0.45">
      <c r="A17" s="5">
        <v>9</v>
      </c>
      <c r="B17" s="3">
        <v>95.5</v>
      </c>
      <c r="C17" s="3">
        <v>241.6</v>
      </c>
      <c r="D17" s="6">
        <v>241</v>
      </c>
      <c r="E17" s="3"/>
    </row>
    <row r="18" spans="1:5" x14ac:dyDescent="0.45">
      <c r="A18" s="5">
        <v>10</v>
      </c>
      <c r="B18" s="7">
        <v>88</v>
      </c>
      <c r="C18" s="3">
        <v>251.6</v>
      </c>
      <c r="D18" s="3">
        <v>251.4</v>
      </c>
      <c r="E18" s="3"/>
    </row>
    <row r="19" spans="1:5" x14ac:dyDescent="0.45">
      <c r="A19" s="5"/>
      <c r="B19" s="3"/>
      <c r="C19" s="3"/>
      <c r="D19" s="3"/>
      <c r="E19" s="3"/>
    </row>
    <row r="20" spans="1:5" x14ac:dyDescent="0.45">
      <c r="A20" s="5" t="s">
        <v>15</v>
      </c>
      <c r="B20" s="3">
        <f>AVERAGE(B9:B18)</f>
        <v>93.22999999999999</v>
      </c>
      <c r="C20" s="3"/>
      <c r="D20" s="3"/>
      <c r="E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8389-EC18-4222-BE02-1D1A476AD34A}">
  <dimension ref="A1:D10"/>
  <sheetViews>
    <sheetView workbookViewId="0">
      <selection activeCell="I19" sqref="I19"/>
    </sheetView>
  </sheetViews>
  <sheetFormatPr defaultColWidth="8.86328125" defaultRowHeight="14.25" x14ac:dyDescent="0.45"/>
  <cols>
    <col min="1" max="1" width="25.53125" bestFit="1" customWidth="1"/>
    <col min="2" max="2" width="14.46484375" bestFit="1" customWidth="1"/>
    <col min="3" max="3" width="13.33203125" bestFit="1" customWidth="1"/>
  </cols>
  <sheetData>
    <row r="1" spans="1:4" x14ac:dyDescent="0.45">
      <c r="A1" s="1" t="s">
        <v>17</v>
      </c>
    </row>
    <row r="3" spans="1:4" x14ac:dyDescent="0.45">
      <c r="B3" s="5" t="s">
        <v>18</v>
      </c>
      <c r="C3" s="5" t="s">
        <v>19</v>
      </c>
    </row>
    <row r="4" spans="1:4" x14ac:dyDescent="0.45">
      <c r="B4" s="3">
        <v>9.27</v>
      </c>
      <c r="C4" s="3">
        <v>9.15</v>
      </c>
    </row>
    <row r="5" spans="1:4" x14ac:dyDescent="0.45">
      <c r="B5" s="3">
        <v>9.4499999999999993</v>
      </c>
      <c r="C5" s="3">
        <v>9.7799999999999994</v>
      </c>
    </row>
    <row r="6" spans="1:4" x14ac:dyDescent="0.45">
      <c r="B6" s="3">
        <v>10.28</v>
      </c>
      <c r="C6" s="3">
        <v>10.66</v>
      </c>
    </row>
    <row r="7" spans="1:4" x14ac:dyDescent="0.45">
      <c r="B7" s="3">
        <v>10.69</v>
      </c>
      <c r="C7" s="3">
        <v>8.73</v>
      </c>
    </row>
    <row r="8" spans="1:4" x14ac:dyDescent="0.45">
      <c r="B8" s="3">
        <v>10.55</v>
      </c>
      <c r="C8" s="7">
        <v>9</v>
      </c>
    </row>
    <row r="10" spans="1:4" x14ac:dyDescent="0.45">
      <c r="A10" s="5" t="s">
        <v>15</v>
      </c>
      <c r="B10" s="3">
        <f>AVERAGE(B4:B8)</f>
        <v>10.047999999999998</v>
      </c>
      <c r="C10" s="3">
        <f>AVERAGE(C4:C8)</f>
        <v>9.4640000000000004</v>
      </c>
      <c r="D10">
        <f>((B10-C10)/B10)*100</f>
        <v>5.8121019108280052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33CC914C24F46806E23DC0959A8F7" ma:contentTypeVersion="11" ma:contentTypeDescription="Create a new document." ma:contentTypeScope="" ma:versionID="450b4153c39d36823d647d04e9cb809f">
  <xsd:schema xmlns:xsd="http://www.w3.org/2001/XMLSchema" xmlns:xs="http://www.w3.org/2001/XMLSchema" xmlns:p="http://schemas.microsoft.com/office/2006/metadata/properties" xmlns:ns2="e2d0cb31-04a4-4d52-953d-a59df90cb233" xmlns:ns3="7fa854a1-3732-47e8-8bba-395f688d1d52" targetNamespace="http://schemas.microsoft.com/office/2006/metadata/properties" ma:root="true" ma:fieldsID="1144e9313b482f22a749f0b51620ae6c" ns2:_="" ns3:_="">
    <xsd:import namespace="e2d0cb31-04a4-4d52-953d-a59df90cb233"/>
    <xsd:import namespace="7fa854a1-3732-47e8-8bba-395f688d1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0cb31-04a4-4d52-953d-a59df90cb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854a1-3732-47e8-8bba-395f688d1d5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b4d9d8-c603-4ec7-b083-87c6b055d619}" ma:internalName="TaxCatchAll" ma:showField="CatchAllData" ma:web="7fa854a1-3732-47e8-8bba-395f688d1d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a854a1-3732-47e8-8bba-395f688d1d52" xsi:nil="true"/>
    <lcf76f155ced4ddcb4097134ff3c332f xmlns="e2d0cb31-04a4-4d52-953d-a59df90cb23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8D957-CBB1-48EA-82FC-3C42C336D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0cb31-04a4-4d52-953d-a59df90cb233"/>
    <ds:schemaRef ds:uri="7fa854a1-3732-47e8-8bba-395f688d1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83054-87BC-4B85-822A-6AA5852E0467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7fa854a1-3732-47e8-8bba-395f688d1d52"/>
    <ds:schemaRef ds:uri="e2d0cb31-04a4-4d52-953d-a59df90cb23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54AAC3-4989-4868-97C9-DD4B132984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 data</vt:lpstr>
      <vt:lpstr>Plot data_sf</vt:lpstr>
      <vt:lpstr>Hardness summary </vt:lpstr>
      <vt:lpstr>autumn_python_plot</vt:lpstr>
      <vt:lpstr>Initial</vt:lpstr>
      <vt:lpstr>Solutionised</vt:lpstr>
      <vt:lpstr>Autumn - Rolled(solutionised)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Natalie</dc:creator>
  <cp:keywords/>
  <dc:description/>
  <cp:lastModifiedBy>Sigurd Bjerkhaug</cp:lastModifiedBy>
  <cp:revision/>
  <dcterms:created xsi:type="dcterms:W3CDTF">2022-11-21T16:20:42Z</dcterms:created>
  <dcterms:modified xsi:type="dcterms:W3CDTF">2023-03-12T20:48:55Z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0x0101002C233CC914C24F46806E23DC0959A8F7</vt:lpwstr>
  </property>
  <property fmtid="{D5CDD505-2E9C-101B-9397-08002B2CF9AE}" pid="3" name="MediaServiceImageTags">
    <vt:lpwstr/>
  </property>
</Properties>
</file>