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3"/>
    <sheet state="visible" name="MAIN SHEET" sheetId="2" r:id="rId4"/>
    <sheet state="visible" name="A" sheetId="3" r:id="rId5"/>
    <sheet state="visible" name="B" sheetId="4" r:id="rId6"/>
    <sheet state="visible" name="C" sheetId="5" r:id="rId7"/>
    <sheet state="visible" name="D" sheetId="6" r:id="rId8"/>
    <sheet state="visible" name="E" sheetId="7" r:id="rId9"/>
    <sheet state="visible" name="F" sheetId="8" r:id="rId10"/>
    <sheet state="visible" name="G" sheetId="9" r:id="rId11"/>
    <sheet state="visible" name="H" sheetId="10" r:id="rId12"/>
    <sheet state="visible" name="I" sheetId="11" r:id="rId13"/>
    <sheet state="visible" name="J" sheetId="12" r:id="rId14"/>
  </sheets>
  <definedNames/>
  <calcPr/>
</workbook>
</file>

<file path=xl/sharedStrings.xml><?xml version="1.0" encoding="utf-8"?>
<sst xmlns="http://schemas.openxmlformats.org/spreadsheetml/2006/main" count="346" uniqueCount="258">
  <si>
    <t>This Sheet was made for newcomers in programming who are looking for an online training to improve their knowledge in basic programming skills</t>
  </si>
  <si>
    <t>How to interact with the sheet :</t>
  </si>
  <si>
    <t>Explaning video</t>
  </si>
  <si>
    <t>In the "MAIN SHEET" you will find the topics and its tutorial and problems</t>
  </si>
  <si>
    <t>In rest of the sheet you will find a problem set, that refers to a specific topic, states and notes</t>
  </si>
  <si>
    <t>States will be "AC" for Accepted problem, "WA" for Wrong Answer and "TLE" for time limit exceeded</t>
  </si>
  <si>
    <t>In notes you can mark a problem as important, not important or a link to the problem code</t>
  </si>
  <si>
    <t>Computer Basic Components</t>
  </si>
  <si>
    <t>What is programming language ?</t>
  </si>
  <si>
    <t>Algorithms - What and Why</t>
  </si>
  <si>
    <t>Programming Competitions - What and Why</t>
  </si>
  <si>
    <t>The ACM ICPC, ACPC, ECPC</t>
  </si>
  <si>
    <t>What is online Judge and How to register in Codeforces ?</t>
  </si>
  <si>
    <t>Join our  group in codeforces to solve problems</t>
  </si>
  <si>
    <t>How to ask about a problem ?</t>
  </si>
  <si>
    <t>Our group in facebook you should join it .</t>
  </si>
  <si>
    <t>About US  :</t>
  </si>
  <si>
    <t>The main goal of this community is to improve problem solving and programming skills of all students interested in participating in programming competitions or anyone wants to improve his/her algorithmic skills.</t>
  </si>
  <si>
    <t>Topic</t>
  </si>
  <si>
    <t>Tutorial</t>
  </si>
  <si>
    <t>Problems</t>
  </si>
  <si>
    <t>Solved</t>
  </si>
  <si>
    <t>Data Type &amp; Conditions</t>
  </si>
  <si>
    <t>References</t>
  </si>
  <si>
    <t xml:space="preserve">Cplusplus </t>
  </si>
  <si>
    <t xml:space="preserve">GeeksforGeeks </t>
  </si>
  <si>
    <t>Tutorialspoint</t>
  </si>
  <si>
    <t xml:space="preserve">Videos </t>
  </si>
  <si>
    <t xml:space="preserve">Arabic Videos </t>
  </si>
  <si>
    <t xml:space="preserve">English Videos </t>
  </si>
  <si>
    <t xml:space="preserve">First lecturer </t>
  </si>
  <si>
    <t xml:space="preserve">Second lecturer </t>
  </si>
  <si>
    <t>Loops</t>
  </si>
  <si>
    <t>Sheet B</t>
  </si>
  <si>
    <t xml:space="preserve">Tutorialspoint </t>
  </si>
  <si>
    <t>Arabic Videos :</t>
  </si>
  <si>
    <t>English Videos :</t>
  </si>
  <si>
    <t>First lecturer :</t>
  </si>
  <si>
    <t>second lecturer :</t>
  </si>
  <si>
    <t>Arrays</t>
  </si>
  <si>
    <t>Sheet C</t>
  </si>
  <si>
    <t xml:space="preserve">second lecturer </t>
  </si>
  <si>
    <t>Strings</t>
  </si>
  <si>
    <t>Sheet D</t>
  </si>
  <si>
    <t>Math</t>
  </si>
  <si>
    <t>Sheet E</t>
  </si>
  <si>
    <t>Permutations and Combinations</t>
  </si>
  <si>
    <t>Functions</t>
  </si>
  <si>
    <t>Sheet F</t>
  </si>
  <si>
    <t>Basic Recursion</t>
  </si>
  <si>
    <t>Sheet G</t>
  </si>
  <si>
    <t>General Easy</t>
  </si>
  <si>
    <t>Sheet H</t>
  </si>
  <si>
    <t>General Medium</t>
  </si>
  <si>
    <t>Sheet I</t>
  </si>
  <si>
    <t>General Hard</t>
  </si>
  <si>
    <t>Sheet J</t>
  </si>
  <si>
    <t>State</t>
  </si>
  <si>
    <t>Notes</t>
  </si>
  <si>
    <t>Say "Hello, " With C++</t>
  </si>
  <si>
    <t>Basic Data Types</t>
  </si>
  <si>
    <t>Extremely Basic</t>
  </si>
  <si>
    <t>Difference</t>
  </si>
  <si>
    <t>four Integers</t>
  </si>
  <si>
    <t>Multiples</t>
  </si>
  <si>
    <t>First digit !</t>
  </si>
  <si>
    <t>Age in Days</t>
  </si>
  <si>
    <t>Area of a Circle</t>
  </si>
  <si>
    <t>Spongebob</t>
  </si>
  <si>
    <t>Is It 001</t>
  </si>
  <si>
    <t>Max and Min</t>
  </si>
  <si>
    <t>The Brothers</t>
  </si>
  <si>
    <t>Capital or Small</t>
  </si>
  <si>
    <t>Welcome for you with Condition</t>
  </si>
  <si>
    <t>Char</t>
  </si>
  <si>
    <t>The Best</t>
  </si>
  <si>
    <t>Interval</t>
  </si>
  <si>
    <t>Coordinates of a Point</t>
  </si>
  <si>
    <t>Sort Numbers</t>
  </si>
  <si>
    <t>Snack</t>
  </si>
  <si>
    <t>Is It 002</t>
  </si>
  <si>
    <t>Table</t>
  </si>
  <si>
    <t>The Year</t>
  </si>
  <si>
    <t>1 to N</t>
  </si>
  <si>
    <t>Even Numbers</t>
  </si>
  <si>
    <t>Loops in programming</t>
  </si>
  <si>
    <t>Even, Odd, Positive and Negative</t>
  </si>
  <si>
    <t>Fixed Password</t>
  </si>
  <si>
    <t>Max</t>
  </si>
  <si>
    <t>Multiplication table</t>
  </si>
  <si>
    <t>Pyramid</t>
  </si>
  <si>
    <t>Shape1</t>
  </si>
  <si>
    <t>Round the mean</t>
  </si>
  <si>
    <t>Factorial</t>
  </si>
  <si>
    <t>OnePrime</t>
  </si>
  <si>
    <t>Prime or Not</t>
  </si>
  <si>
    <t>Digits</t>
  </si>
  <si>
    <t>Sum of Consecutive Odd Numbers</t>
  </si>
  <si>
    <t>Base</t>
  </si>
  <si>
    <t>Divisors</t>
  </si>
  <si>
    <t>GCD</t>
  </si>
  <si>
    <t>Sequence of Numbers and Sum</t>
  </si>
  <si>
    <t>Print the sum of all consecutive odd numbers from X</t>
  </si>
  <si>
    <t>Shape2</t>
  </si>
  <si>
    <t>Some Sums</t>
  </si>
  <si>
    <t>PUM</t>
  </si>
  <si>
    <t>Shape3</t>
  </si>
  <si>
    <t>Easy Fibonacci</t>
  </si>
  <si>
    <t>Convert To Decimal 2</t>
  </si>
  <si>
    <t>Replacement</t>
  </si>
  <si>
    <t>Positions in array</t>
  </si>
  <si>
    <t>summation</t>
  </si>
  <si>
    <t>lowest number</t>
  </si>
  <si>
    <t>Searching</t>
  </si>
  <si>
    <t>Reversing</t>
  </si>
  <si>
    <t>Sorting</t>
  </si>
  <si>
    <t>Smallest Pair</t>
  </si>
  <si>
    <t>Hussien and Array</t>
  </si>
  <si>
    <t>Sum2</t>
  </si>
  <si>
    <t>Max Subarray</t>
  </si>
  <si>
    <t>Replace MinMax</t>
  </si>
  <si>
    <t>Bills in city</t>
  </si>
  <si>
    <t>Beautiful Arrays</t>
  </si>
  <si>
    <t>Check Code</t>
  </si>
  <si>
    <t>Fibonacci</t>
  </si>
  <si>
    <t>Minimize Number</t>
  </si>
  <si>
    <t>Count Subarrays</t>
  </si>
  <si>
    <t>Matrix</t>
  </si>
  <si>
    <t>Create A New String</t>
  </si>
  <si>
    <t>Find Length</t>
  </si>
  <si>
    <t>Let's use Getline</t>
  </si>
  <si>
    <t>Compare</t>
  </si>
  <si>
    <t>Count</t>
  </si>
  <si>
    <t>Difference problem</t>
  </si>
  <si>
    <t>Way Too Long Words</t>
  </si>
  <si>
    <t>New Year's gift</t>
  </si>
  <si>
    <t>I Love strings</t>
  </si>
  <si>
    <t>Increment Decrement</t>
  </si>
  <si>
    <t>Feedback</t>
  </si>
  <si>
    <t>Let's Play With Strings</t>
  </si>
  <si>
    <t>Palindrome</t>
  </si>
  <si>
    <t>Capital and Small</t>
  </si>
  <si>
    <t>Hardest problem</t>
  </si>
  <si>
    <t>Sphere</t>
  </si>
  <si>
    <t>Distance points</t>
  </si>
  <si>
    <t>Sum of a Matrix</t>
  </si>
  <si>
    <t>Is Triangle</t>
  </si>
  <si>
    <t>Binary Converter</t>
  </si>
  <si>
    <t>Sum of range</t>
  </si>
  <si>
    <t>Prime checking</t>
  </si>
  <si>
    <t>Summation of its divisors</t>
  </si>
  <si>
    <t>LCM</t>
  </si>
  <si>
    <t>Multiplication of Matrices</t>
  </si>
  <si>
    <t>circle task</t>
  </si>
  <si>
    <t>Assiut ACPC Club and Prime Factors</t>
  </si>
  <si>
    <t>The digit</t>
  </si>
  <si>
    <t>Assiut ACPC Club and Sessions Attendance</t>
  </si>
  <si>
    <t>Matchstick</t>
  </si>
  <si>
    <t>Divisability</t>
  </si>
  <si>
    <t>Add</t>
  </si>
  <si>
    <t>PRINT</t>
  </si>
  <si>
    <t>Different functions</t>
  </si>
  <si>
    <t>Combination function</t>
  </si>
  <si>
    <t>prime function</t>
  </si>
  <si>
    <t>Swap</t>
  </si>
  <si>
    <t>Sort</t>
  </si>
  <si>
    <t>Max and MIN</t>
  </si>
  <si>
    <t>binary function</t>
  </si>
  <si>
    <t>Pascal triangle</t>
  </si>
  <si>
    <t>Bit++</t>
  </si>
  <si>
    <t>Shape</t>
  </si>
  <si>
    <t>Equation</t>
  </si>
  <si>
    <t>Print from 1 to N</t>
  </si>
  <si>
    <t>Print from N to 1</t>
  </si>
  <si>
    <t>Max number</t>
  </si>
  <si>
    <t>Combination</t>
  </si>
  <si>
    <t>Base Converssion</t>
  </si>
  <si>
    <t>Count Vowels</t>
  </si>
  <si>
    <t>Print Even Indices</t>
  </si>
  <si>
    <t>Sum of an Array using Recursion</t>
  </si>
  <si>
    <t>Print Digits using Recursion</t>
  </si>
  <si>
    <t>Permutation</t>
  </si>
  <si>
    <t>Beautiful Matrix</t>
  </si>
  <si>
    <t>Presents</t>
  </si>
  <si>
    <t>Lucky Division</t>
  </si>
  <si>
    <t>Chat room</t>
  </si>
  <si>
    <t>Twins</t>
  </si>
  <si>
    <t>Helpful Maths</t>
  </si>
  <si>
    <t>Petya and Strings</t>
  </si>
  <si>
    <t>String Task</t>
  </si>
  <si>
    <t>Watermelon</t>
  </si>
  <si>
    <t>Vanya and Fence</t>
  </si>
  <si>
    <t>Word Capitalization</t>
  </si>
  <si>
    <t>Word</t>
  </si>
  <si>
    <t>Boy or Girl</t>
  </si>
  <si>
    <t>Gravity Flip</t>
  </si>
  <si>
    <t>Team</t>
  </si>
  <si>
    <t>Bear and Big Brother</t>
  </si>
  <si>
    <t>Anton and Danik</t>
  </si>
  <si>
    <t>Black Square</t>
  </si>
  <si>
    <t>Police Recruits</t>
  </si>
  <si>
    <t>Games</t>
  </si>
  <si>
    <t>Arrival of the General</t>
  </si>
  <si>
    <t>George and Accommodation</t>
  </si>
  <si>
    <t>Vasya the Hipster</t>
  </si>
  <si>
    <t>Fox And Snake</t>
  </si>
  <si>
    <t>The New Year: Meeting Friends</t>
  </si>
  <si>
    <t>Game With Sticks</t>
  </si>
  <si>
    <t>Dubstep</t>
  </si>
  <si>
    <t>Young Physicist</t>
  </si>
  <si>
    <t>Puzzles</t>
  </si>
  <si>
    <t>Expression</t>
  </si>
  <si>
    <t>Anton and Letters</t>
  </si>
  <si>
    <t>I Wanna Be the Guy</t>
  </si>
  <si>
    <t>Even Odds</t>
  </si>
  <si>
    <t>Cheap Travel</t>
  </si>
  <si>
    <t>Ilya and Bank Account</t>
  </si>
  <si>
    <t>Pashmak and Garden</t>
  </si>
  <si>
    <t>Dragons</t>
  </si>
  <si>
    <t>Dreamoon and Stairs</t>
  </si>
  <si>
    <t>Team Olympiad</t>
  </si>
  <si>
    <t>Devu, the Singer and Churu, the Joker</t>
  </si>
  <si>
    <t>IQ test</t>
  </si>
  <si>
    <t>Choosing Teams</t>
  </si>
  <si>
    <t>Cakeminator</t>
  </si>
  <si>
    <t>Colorful Stones (Simplified Edition)</t>
  </si>
  <si>
    <t>Is your horseshoe on the other hoof?</t>
  </si>
  <si>
    <t>Buy a Shovel</t>
  </si>
  <si>
    <t>Stones on the Table</t>
  </si>
  <si>
    <t>Sereja and Dima</t>
  </si>
  <si>
    <t>Magnets</t>
  </si>
  <si>
    <t>Die Roll</t>
  </si>
  <si>
    <t>Laptops</t>
  </si>
  <si>
    <t>Counterexample</t>
  </si>
  <si>
    <t>Cut Ribbon</t>
  </si>
  <si>
    <t>Marks</t>
  </si>
  <si>
    <t>Domino</t>
  </si>
  <si>
    <t>DZY Loves Chessboard</t>
  </si>
  <si>
    <t>Two Bags of Potatoes</t>
  </si>
  <si>
    <t>The Child and Homework</t>
  </si>
  <si>
    <t>Comparing Strings</t>
  </si>
  <si>
    <t>Sockets</t>
  </si>
  <si>
    <t>Snow Footprints</t>
  </si>
  <si>
    <t>Point on Spiral</t>
  </si>
  <si>
    <t>Rook, Bishop and King</t>
  </si>
  <si>
    <t>Next Test</t>
  </si>
  <si>
    <t>Cows and Primitive Roots</t>
  </si>
  <si>
    <t>Funky Numbers</t>
  </si>
  <si>
    <t>Lefthanders and Righthanders</t>
  </si>
  <si>
    <t>Strange Addition</t>
  </si>
  <si>
    <t>Plate Game</t>
  </si>
  <si>
    <t>Triangle</t>
  </si>
  <si>
    <t>Inna and Pink Pony</t>
  </si>
  <si>
    <t>Nineteen</t>
  </si>
  <si>
    <t>Inna and Alarm Clock</t>
  </si>
  <si>
    <t>On Segment's Own Points</t>
  </si>
  <si>
    <t>Cinema</t>
  </si>
  <si>
    <t>Night at the Museum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</si>
</sst>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</font>
    <font>
      <b/>
      <u/>
      <sz val="14.0"/>
      <color rgb="FFFFFF00"/>
    </font>
    <font/>
    <font>
      <sz val="14.0"/>
    </font>
    <font>
      <b/>
      <sz val="14.0"/>
      <color rgb="FFFFFFFF"/>
    </font>
    <font>
      <u/>
      <sz val="14.0"/>
      <color rgb="FFFFFFFF"/>
    </font>
    <font>
      <sz val="14.0"/>
      <color rgb="FF000000"/>
    </font>
    <font>
      <b/>
      <sz val="12.0"/>
      <color rgb="FFFFFFFF"/>
    </font>
    <font>
      <b/>
      <sz val="12.0"/>
      <color rgb="FF000000"/>
    </font>
    <font>
      <b/>
      <sz val="14.0"/>
      <color rgb="FFFFFFFF"/>
      <name val="Roboto"/>
    </font>
    <font>
      <b/>
      <u/>
      <sz val="14.0"/>
      <color rgb="FF1155CC"/>
    </font>
    <font>
      <b/>
      <u/>
      <sz val="14.0"/>
      <color rgb="FF0000FF"/>
    </font>
    <font>
      <b/>
      <sz val="14.0"/>
      <color rgb="FFFFFFFF"/>
      <name val="Arial"/>
    </font>
    <font>
      <b/>
      <u/>
      <sz val="14.0"/>
      <color rgb="FF0000FF"/>
    </font>
    <font>
      <b/>
      <sz val="14.0"/>
    </font>
    <font>
      <b/>
      <sz val="14.0"/>
      <color rgb="FFFFF2CC"/>
    </font>
    <font>
      <b/>
      <u/>
      <sz val="14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sz val="10.0"/>
      <color rgb="FFFFFFFF"/>
    </font>
    <font>
      <b/>
      <u/>
      <sz val="10.0"/>
      <color rgb="FFFFFFFF"/>
    </font>
    <font>
      <b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</font>
    <font>
      <b/>
      <u/>
      <sz val="11.0"/>
      <color rgb="FFFFFFFF"/>
      <name val="Roboto"/>
    </font>
    <font>
      <b/>
      <u/>
      <sz val="10.0"/>
      <color rgb="FFFFFFFF"/>
      <name val="Roboto"/>
    </font>
    <font>
      <b/>
      <u/>
      <sz val="11.0"/>
      <color rgb="FFFFFFFF"/>
    </font>
    <font>
      <b/>
      <u/>
      <sz val="10.0"/>
      <color rgb="FFFFFFFF"/>
      <name val="Roboto"/>
    </font>
    <font>
      <b/>
      <u/>
      <sz val="10.0"/>
      <color rgb="FFFFFFFF"/>
      <name val="Verdana"/>
    </font>
    <font>
      <sz val="11.0"/>
    </font>
    <font>
      <b/>
      <u/>
      <sz val="10.0"/>
      <color rgb="FFFFFFFF"/>
      <name val="Verdana"/>
    </font>
    <font>
      <b/>
      <u/>
      <color rgb="FFFFFFFF"/>
      <name val="Verdana"/>
    </font>
    <font>
      <b/>
      <u/>
      <color rgb="FFFFFFFF"/>
      <name val="Verdana"/>
    </font>
    <font>
      <b/>
      <u/>
      <color rgb="FFFFFFFF"/>
      <name val="Verdana"/>
    </font>
    <font>
      <sz val="11.0"/>
      <color rgb="FF000000"/>
    </font>
    <font>
      <b/>
      <u/>
      <color rgb="FFFFFFFF"/>
      <name val="Verdana"/>
    </font>
    <font>
      <b/>
      <u/>
      <color rgb="FFFFFFFF"/>
      <name val="Verdana"/>
    </font>
  </fonts>
  <fills count="1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9CB9C"/>
        <bgColor rgb="FFF9CB9C"/>
      </patternFill>
    </fill>
    <fill>
      <patternFill patternType="solid">
        <fgColor rgb="FFA61C00"/>
        <bgColor rgb="FFA61C00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4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4" fontId="4" numFmtId="0" xfId="0" applyAlignment="1" applyBorder="1" applyFill="1" applyFont="1">
      <alignment horizontal="left" readingOrder="0" vertical="center"/>
    </xf>
    <xf borderId="4" fillId="5" fontId="4" numFmtId="0" xfId="0" applyAlignment="1" applyBorder="1" applyFill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7" fontId="6" numFmtId="0" xfId="0" applyFill="1" applyFont="1"/>
    <xf borderId="10" fillId="7" fontId="6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8" fontId="7" numFmtId="0" xfId="0" applyAlignment="1" applyBorder="1" applyFill="1" applyFont="1">
      <alignment readingOrder="0"/>
    </xf>
    <xf borderId="0" fillId="7" fontId="8" numFmtId="0" xfId="0" applyAlignment="1" applyFont="1">
      <alignment readingOrder="0"/>
    </xf>
    <xf borderId="10" fillId="7" fontId="8" numFmtId="0" xfId="0" applyAlignment="1" applyBorder="1" applyFont="1">
      <alignment readingOrder="0"/>
    </xf>
    <xf borderId="4" fillId="9" fontId="7" numFmtId="0" xfId="0" applyAlignment="1" applyBorder="1" applyFill="1" applyFont="1">
      <alignment readingOrder="0"/>
    </xf>
    <xf borderId="13" fillId="10" fontId="7" numFmtId="0" xfId="0" applyAlignment="1" applyBorder="1" applyFill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3" fillId="11" fontId="7" numFmtId="0" xfId="0" applyAlignment="1" applyBorder="1" applyFill="1" applyFont="1">
      <alignment readingOrder="0"/>
    </xf>
    <xf borderId="0" fillId="7" fontId="3" numFmtId="0" xfId="0" applyFont="1"/>
    <xf borderId="10" fillId="0" fontId="2" numFmtId="0" xfId="0" applyBorder="1" applyFont="1"/>
    <xf borderId="13" fillId="4" fontId="9" numFmtId="0" xfId="0" applyAlignment="1" applyBorder="1" applyFont="1">
      <alignment vertical="bottom"/>
    </xf>
    <xf borderId="15" fillId="12" fontId="10" numFmtId="0" xfId="0" applyAlignment="1" applyBorder="1" applyFill="1" applyFont="1">
      <alignment readingOrder="0"/>
    </xf>
    <xf borderId="16" fillId="7" fontId="3" numFmtId="0" xfId="0" applyBorder="1" applyFont="1"/>
    <xf borderId="16" fillId="0" fontId="2" numFmtId="0" xfId="0" applyBorder="1" applyFont="1"/>
    <xf borderId="17" fillId="0" fontId="2" numFmtId="0" xfId="0" applyBorder="1" applyFont="1"/>
    <xf borderId="7" fillId="4" fontId="9" numFmtId="0" xfId="0" applyAlignment="1" applyBorder="1" applyFont="1">
      <alignment vertical="bottom"/>
    </xf>
    <xf borderId="15" fillId="12" fontId="11" numFmtId="0" xfId="0" applyAlignment="1" applyBorder="1" applyFont="1">
      <alignment readingOrder="0"/>
    </xf>
    <xf borderId="7" fillId="4" fontId="12" numFmtId="0" xfId="0" applyAlignment="1" applyBorder="1" applyFont="1">
      <alignment vertical="bottom"/>
    </xf>
    <xf borderId="18" fillId="12" fontId="13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0" fillId="13" fontId="14" numFmtId="0" xfId="0" applyAlignment="1" applyFill="1" applyFont="1">
      <alignment readingOrder="0"/>
    </xf>
    <xf borderId="21" fillId="4" fontId="15" numFmtId="0" xfId="0" applyAlignment="1" applyBorder="1" applyFont="1">
      <alignment readingOrder="0" vertical="center"/>
    </xf>
    <xf borderId="4" fillId="3" fontId="3" numFmtId="0" xfId="0" applyAlignment="1" applyBorder="1" applyFont="1">
      <alignment readingOrder="0" shrinkToFit="0" vertical="top" wrapText="1"/>
    </xf>
    <xf borderId="22" fillId="0" fontId="2" numFmtId="0" xfId="0" applyBorder="1" applyFont="1"/>
    <xf borderId="23" fillId="0" fontId="2" numFmtId="0" xfId="0" applyBorder="1" applyFont="1"/>
    <xf borderId="24" fillId="4" fontId="4" numFmtId="0" xfId="0" applyAlignment="1" applyBorder="1" applyFont="1">
      <alignment horizontal="center" readingOrder="0" vertical="center"/>
    </xf>
    <xf borderId="25" fillId="4" fontId="4" numFmtId="0" xfId="0" applyAlignment="1" applyBorder="1" applyFont="1">
      <alignment horizontal="center" readingOrder="0" vertical="center"/>
    </xf>
    <xf borderId="3" fillId="4" fontId="4" numFmtId="0" xfId="0" applyAlignment="1" applyBorder="1" applyFont="1">
      <alignment horizontal="center" readingOrder="0" vertical="center"/>
    </xf>
    <xf borderId="26" fillId="8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/>
    </xf>
    <xf borderId="10" fillId="10" fontId="16" numFmtId="0" xfId="0" applyAlignment="1" applyBorder="1" applyFont="1">
      <alignment horizontal="center" readingOrder="0" vertical="center"/>
    </xf>
    <xf borderId="10" fillId="11" fontId="4" numFmtId="0" xfId="0" applyAlignment="1" applyBorder="1" applyFont="1">
      <alignment horizontal="center" vertical="center"/>
    </xf>
    <xf borderId="26" fillId="0" fontId="2" numFmtId="0" xfId="0" applyBorder="1" applyFont="1"/>
    <xf borderId="27" fillId="8" fontId="4" numFmtId="0" xfId="0" applyAlignment="1" applyBorder="1" applyFont="1">
      <alignment horizontal="center" readingOrder="0" vertical="center"/>
    </xf>
    <xf borderId="28" fillId="8" fontId="4" numFmtId="0" xfId="0" applyAlignment="1" applyBorder="1" applyFont="1">
      <alignment horizontal="center" readingOrder="0" vertical="center"/>
    </xf>
    <xf borderId="29" fillId="9" fontId="17" numFmtId="0" xfId="0" applyAlignment="1" applyBorder="1" applyFont="1">
      <alignment horizontal="center" readingOrder="0" vertical="center"/>
    </xf>
    <xf borderId="30" fillId="9" fontId="18" numFmtId="0" xfId="0" applyAlignment="1" applyBorder="1" applyFont="1">
      <alignment horizontal="center" readingOrder="0" vertical="center"/>
    </xf>
    <xf borderId="31" fillId="9" fontId="19" numFmtId="0" xfId="0" applyAlignment="1" applyBorder="1" applyFont="1">
      <alignment horizontal="center" readingOrder="0" vertical="center"/>
    </xf>
    <xf borderId="32" fillId="9" fontId="20" numFmtId="0" xfId="0" applyAlignment="1" applyBorder="1" applyFont="1">
      <alignment horizontal="center" readingOrder="0" vertical="center"/>
    </xf>
    <xf borderId="33" fillId="9" fontId="21" numFmtId="0" xfId="0" applyAlignment="1" applyBorder="1" applyFont="1">
      <alignment horizontal="center" readingOrder="0" vertical="center"/>
    </xf>
    <xf borderId="34" fillId="9" fontId="21" numFmtId="0" xfId="0" applyAlignment="1" applyBorder="1" applyFont="1">
      <alignment horizontal="center" readingOrder="0" vertical="center"/>
    </xf>
    <xf borderId="34" fillId="9" fontId="22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8" fontId="23" numFmtId="0" xfId="0" applyAlignment="1" applyBorder="1" applyFont="1">
      <alignment horizontal="center" readingOrder="0" vertical="center"/>
    </xf>
    <xf borderId="27" fillId="8" fontId="23" numFmtId="0" xfId="0" applyAlignment="1" applyBorder="1" applyFont="1">
      <alignment horizontal="center" readingOrder="0" vertical="center"/>
    </xf>
    <xf borderId="35" fillId="9" fontId="23" numFmtId="0" xfId="0" applyAlignment="1" applyBorder="1" applyFont="1">
      <alignment horizontal="center" readingOrder="0" vertical="center"/>
    </xf>
    <xf borderId="10" fillId="9" fontId="24" numFmtId="0" xfId="0" applyAlignment="1" applyBorder="1" applyFont="1">
      <alignment horizontal="center" readingOrder="0" vertical="center"/>
    </xf>
    <xf borderId="29" fillId="9" fontId="25" numFmtId="0" xfId="0" applyAlignment="1" applyBorder="1" applyFont="1">
      <alignment horizontal="center" readingOrder="0" vertical="center"/>
    </xf>
    <xf borderId="17" fillId="9" fontId="26" numFmtId="0" xfId="0" applyAlignment="1" applyBorder="1" applyFont="1">
      <alignment horizontal="center" readingOrder="0" vertical="center"/>
    </xf>
    <xf borderId="33" fillId="9" fontId="27" numFmtId="0" xfId="0" applyAlignment="1" applyBorder="1" applyFont="1">
      <alignment horizontal="center" readingOrder="0" vertical="center"/>
    </xf>
    <xf borderId="31" fillId="9" fontId="28" numFmtId="0" xfId="0" applyAlignment="1" applyBorder="1" applyFont="1">
      <alignment horizontal="center" readingOrder="0" vertical="center"/>
    </xf>
    <xf borderId="31" fillId="9" fontId="29" numFmtId="0" xfId="0" applyAlignment="1" applyBorder="1" applyFont="1">
      <alignment horizontal="center" readingOrder="0" vertical="center"/>
    </xf>
    <xf borderId="33" fillId="9" fontId="30" numFmtId="0" xfId="0" applyAlignment="1" applyBorder="1" applyFont="1">
      <alignment horizontal="center" readingOrder="0" vertical="center"/>
    </xf>
    <xf borderId="31" fillId="9" fontId="23" numFmtId="0" xfId="0" applyAlignment="1" applyBorder="1" applyFont="1">
      <alignment horizontal="center" readingOrder="0" vertical="center"/>
    </xf>
    <xf borderId="31" fillId="9" fontId="23" numFmtId="0" xfId="0" applyAlignment="1" applyBorder="1" applyFont="1">
      <alignment horizontal="center" vertical="center"/>
    </xf>
    <xf borderId="36" fillId="0" fontId="2" numFmtId="0" xfId="0" applyBorder="1" applyFont="1"/>
    <xf borderId="37" fillId="9" fontId="23" numFmtId="0" xfId="0" applyAlignment="1" applyBorder="1" applyFont="1">
      <alignment horizontal="center" readingOrder="0" vertical="center"/>
    </xf>
    <xf borderId="37" fillId="9" fontId="23" numFmtId="0" xfId="0" applyAlignment="1" applyBorder="1" applyFont="1">
      <alignment horizontal="center" vertical="center"/>
    </xf>
    <xf borderId="37" fillId="9" fontId="31" numFmtId="0" xfId="0" applyAlignment="1" applyBorder="1" applyFont="1">
      <alignment horizontal="center" readingOrder="0" vertical="center"/>
    </xf>
    <xf borderId="38" fillId="0" fontId="2" numFmtId="0" xfId="0" applyBorder="1" applyFont="1"/>
    <xf borderId="0" fillId="5" fontId="4" numFmtId="0" xfId="0" applyAlignment="1" applyFont="1">
      <alignment horizontal="center" readingOrder="0"/>
    </xf>
    <xf borderId="10" fillId="11" fontId="12" numFmtId="0" xfId="0" applyAlignment="1" applyBorder="1" applyFont="1">
      <alignment horizontal="center" vertical="center"/>
    </xf>
    <xf borderId="30" fillId="9" fontId="32" numFmtId="0" xfId="0" applyAlignment="1" applyBorder="1" applyFont="1">
      <alignment horizontal="center" readingOrder="0" vertical="center"/>
    </xf>
    <xf borderId="31" fillId="9" fontId="23" numFmtId="0" xfId="0" applyAlignment="1" applyBorder="1" applyFont="1">
      <alignment horizontal="center" readingOrder="0" vertical="center"/>
    </xf>
    <xf borderId="32" fillId="9" fontId="23" numFmtId="0" xfId="0" applyAlignment="1" applyBorder="1" applyFont="1">
      <alignment horizontal="center" readingOrder="0" vertical="center"/>
    </xf>
    <xf borderId="32" fillId="9" fontId="33" numFmtId="0" xfId="0" applyAlignment="1" applyBorder="1" applyFont="1">
      <alignment horizontal="center" readingOrder="0" vertical="center"/>
    </xf>
    <xf borderId="33" fillId="9" fontId="23" numFmtId="0" xfId="0" applyAlignment="1" applyBorder="1" applyFont="1">
      <alignment horizontal="center" readingOrder="0" vertical="center"/>
    </xf>
    <xf borderId="34" fillId="9" fontId="23" numFmtId="0" xfId="0" applyAlignment="1" applyBorder="1" applyFont="1">
      <alignment horizontal="center" readingOrder="0" vertical="center"/>
    </xf>
    <xf borderId="34" fillId="9" fontId="34" numFmtId="0" xfId="0" applyAlignment="1" applyBorder="1" applyFont="1">
      <alignment horizontal="center" readingOrder="0" vertical="center"/>
    </xf>
    <xf borderId="2" fillId="5" fontId="4" numFmtId="0" xfId="0" applyAlignment="1" applyBorder="1" applyFont="1">
      <alignment horizontal="center" readingOrder="0" vertical="center"/>
    </xf>
    <xf borderId="35" fillId="8" fontId="23" numFmtId="0" xfId="0" applyAlignment="1" applyBorder="1" applyFont="1">
      <alignment horizontal="center" readingOrder="0" vertical="center"/>
    </xf>
    <xf borderId="39" fillId="9" fontId="35" numFmtId="0" xfId="0" applyAlignment="1" applyBorder="1" applyFont="1">
      <alignment horizontal="center" readingOrder="0" vertical="center"/>
    </xf>
    <xf borderId="29" fillId="9" fontId="36" numFmtId="0" xfId="0" applyAlignment="1" applyBorder="1" applyFont="1">
      <alignment horizontal="center" readingOrder="0" vertical="center"/>
    </xf>
    <xf borderId="27" fillId="8" fontId="4" numFmtId="0" xfId="0" applyAlignment="1" applyBorder="1" applyFont="1">
      <alignment horizontal="center" readingOrder="0" vertical="center"/>
    </xf>
    <xf borderId="3" fillId="8" fontId="4" numFmtId="0" xfId="0" applyAlignment="1" applyBorder="1" applyFont="1">
      <alignment horizontal="center" readingOrder="0" vertical="center"/>
    </xf>
    <xf borderId="10" fillId="9" fontId="37" numFmtId="0" xfId="0" applyAlignment="1" applyBorder="1" applyFont="1">
      <alignment horizontal="center" readingOrder="0" vertical="center"/>
    </xf>
    <xf borderId="33" fillId="9" fontId="23" numFmtId="0" xfId="0" applyAlignment="1" applyBorder="1" applyFont="1">
      <alignment horizontal="center" vertical="center"/>
    </xf>
    <xf borderId="37" fillId="9" fontId="38" numFmtId="0" xfId="0" applyAlignment="1" applyBorder="1" applyFont="1">
      <alignment horizontal="center" readingOrder="0" vertical="center"/>
    </xf>
    <xf borderId="40" fillId="9" fontId="39" numFmtId="0" xfId="0" applyAlignment="1" applyBorder="1" applyFont="1">
      <alignment horizontal="center" readingOrder="0" vertical="center"/>
    </xf>
    <xf borderId="41" fillId="9" fontId="40" numFmtId="0" xfId="0" applyAlignment="1" applyBorder="1" applyFont="1">
      <alignment horizontal="center" readingOrder="0" vertical="center"/>
    </xf>
    <xf borderId="29" fillId="9" fontId="41" numFmtId="0" xfId="0" applyAlignment="1" applyBorder="1" applyFont="1">
      <alignment horizontal="center" readingOrder="0" vertical="center"/>
    </xf>
    <xf borderId="29" fillId="9" fontId="42" numFmtId="0" xfId="0" applyAlignment="1" applyBorder="1" applyFont="1">
      <alignment horizontal="center" readingOrder="0" vertical="center"/>
    </xf>
    <xf borderId="42" fillId="9" fontId="23" numFmtId="0" xfId="0" applyAlignment="1" applyBorder="1" applyFont="1">
      <alignment horizontal="center" readingOrder="0" vertical="center"/>
    </xf>
    <xf borderId="42" fillId="9" fontId="43" numFmtId="0" xfId="0" applyAlignment="1" applyBorder="1" applyFont="1">
      <alignment horizontal="center" readingOrder="0" vertical="center"/>
    </xf>
    <xf borderId="37" fillId="9" fontId="23" numFmtId="0" xfId="0" applyAlignment="1" applyBorder="1" applyFont="1">
      <alignment horizontal="center" readingOrder="0" vertical="center"/>
    </xf>
    <xf borderId="43" fillId="9" fontId="23" numFmtId="0" xfId="0" applyAlignment="1" applyBorder="1" applyFont="1">
      <alignment horizontal="center" vertical="center"/>
    </xf>
    <xf borderId="10" fillId="9" fontId="44" numFmtId="0" xfId="0" applyAlignment="1" applyBorder="1" applyFont="1">
      <alignment horizontal="center" readingOrder="0" vertical="center"/>
    </xf>
    <xf borderId="1" fillId="9" fontId="4" numFmtId="0" xfId="0" applyAlignment="1" applyBorder="1" applyFont="1">
      <alignment horizontal="center" vertical="center"/>
    </xf>
    <xf borderId="27" fillId="10" fontId="4" numFmtId="0" xfId="0" applyAlignment="1" applyBorder="1" applyFont="1">
      <alignment horizontal="center" readingOrder="0" vertical="center"/>
    </xf>
    <xf borderId="27" fillId="11" fontId="4" numFmtId="0" xfId="0" applyAlignment="1" applyBorder="1" applyFont="1">
      <alignment horizontal="center" vertical="center"/>
    </xf>
    <xf borderId="44" fillId="4" fontId="4" numFmtId="0" xfId="0" applyAlignment="1" applyBorder="1" applyFont="1">
      <alignment horizontal="center" readingOrder="0" vertical="center"/>
    </xf>
    <xf borderId="45" fillId="4" fontId="4" numFmtId="0" xfId="0" applyAlignment="1" applyBorder="1" applyFont="1">
      <alignment horizontal="center" readingOrder="0" vertical="center"/>
    </xf>
    <xf borderId="37" fillId="4" fontId="4" numFmtId="0" xfId="0" applyAlignment="1" applyBorder="1" applyFont="1">
      <alignment horizontal="center" readingOrder="0" vertical="center"/>
    </xf>
    <xf borderId="10" fillId="5" fontId="45" numFmtId="0" xfId="0" applyAlignment="1" applyBorder="1" applyFont="1">
      <alignment horizontal="center" readingOrder="0"/>
    </xf>
    <xf borderId="41" fillId="14" fontId="46" numFmtId="0" xfId="0" applyAlignment="1" applyBorder="1" applyFill="1" applyFont="1">
      <alignment horizontal="center" readingOrder="0" vertical="center"/>
    </xf>
    <xf borderId="41" fillId="14" fontId="3" numFmtId="0" xfId="0" applyAlignment="1" applyBorder="1" applyFont="1">
      <alignment horizontal="center" readingOrder="0" vertical="center"/>
    </xf>
    <xf borderId="41" fillId="14" fontId="3" numFmtId="0" xfId="0" applyAlignment="1" applyBorder="1" applyFont="1">
      <alignment horizontal="center" vertical="center"/>
    </xf>
    <xf borderId="38" fillId="5" fontId="47" numFmtId="0" xfId="0" applyAlignment="1" applyBorder="1" applyFont="1">
      <alignment horizontal="center" readingOrder="0"/>
    </xf>
    <xf borderId="46" fillId="14" fontId="46" numFmtId="0" xfId="0" applyAlignment="1" applyBorder="1" applyFont="1">
      <alignment horizontal="center" readingOrder="0" vertical="center"/>
    </xf>
    <xf borderId="46" fillId="14" fontId="3" numFmtId="0" xfId="0" applyAlignment="1" applyBorder="1" applyFont="1">
      <alignment horizontal="center" vertical="center"/>
    </xf>
    <xf borderId="18" fillId="4" fontId="4" numFmtId="0" xfId="0" applyAlignment="1" applyBorder="1" applyFont="1">
      <alignment horizontal="center" readingOrder="0" vertical="center"/>
    </xf>
    <xf borderId="35" fillId="4" fontId="4" numFmtId="0" xfId="0" applyAlignment="1" applyBorder="1" applyFont="1">
      <alignment horizontal="center" readingOrder="0" vertical="center"/>
    </xf>
    <xf borderId="18" fillId="5" fontId="48" numFmtId="0" xfId="0" applyAlignment="1" applyBorder="1" applyFont="1">
      <alignment horizontal="center" readingOrder="0" vertical="center"/>
    </xf>
    <xf borderId="41" fillId="14" fontId="46" numFmtId="0" xfId="0" applyAlignment="1" applyBorder="1" applyFont="1">
      <alignment horizontal="center" vertical="center"/>
    </xf>
    <xf borderId="0" fillId="5" fontId="49" numFmtId="0" xfId="0" applyAlignment="1" applyFont="1">
      <alignment horizontal="center" readingOrder="0"/>
    </xf>
    <xf borderId="47" fillId="5" fontId="50" numFmtId="0" xfId="0" applyAlignment="1" applyBorder="1" applyFont="1">
      <alignment horizontal="center" readingOrder="0"/>
    </xf>
    <xf borderId="46" fillId="14" fontId="46" numFmtId="0" xfId="0" applyAlignment="1" applyBorder="1" applyFont="1">
      <alignment horizontal="center" vertical="center"/>
    </xf>
    <xf borderId="41" fillId="14" fontId="51" numFmtId="0" xfId="0" applyAlignment="1" applyBorder="1" applyFont="1">
      <alignment horizontal="center" readingOrder="0" vertical="center"/>
    </xf>
    <xf borderId="41" fillId="14" fontId="6" numFmtId="0" xfId="0" applyAlignment="1" applyBorder="1" applyFont="1">
      <alignment horizontal="center" readingOrder="0" vertical="center"/>
    </xf>
    <xf borderId="41" fillId="14" fontId="51" numFmtId="0" xfId="0" applyAlignment="1" applyBorder="1" applyFont="1">
      <alignment horizontal="center" vertical="center"/>
    </xf>
    <xf borderId="41" fillId="14" fontId="6" numFmtId="0" xfId="0" applyAlignment="1" applyBorder="1" applyFont="1">
      <alignment horizontal="center" vertical="center"/>
    </xf>
    <xf borderId="46" fillId="14" fontId="51" numFmtId="0" xfId="0" applyAlignment="1" applyBorder="1" applyFont="1">
      <alignment horizontal="center" vertical="center"/>
    </xf>
    <xf borderId="46" fillId="14" fontId="6" numFmtId="0" xfId="0" applyAlignment="1" applyBorder="1" applyFont="1">
      <alignment horizontal="center" vertical="center"/>
    </xf>
    <xf borderId="41" fillId="14" fontId="14" numFmtId="0" xfId="0" applyAlignment="1" applyBorder="1" applyFont="1">
      <alignment horizontal="center" readingOrder="0" vertical="center"/>
    </xf>
    <xf borderId="41" fillId="14" fontId="14" numFmtId="0" xfId="0" applyAlignment="1" applyBorder="1" applyFont="1">
      <alignment horizontal="center" vertical="center"/>
    </xf>
    <xf borderId="46" fillId="14" fontId="14" numFmtId="0" xfId="0" applyAlignment="1" applyBorder="1" applyFont="1">
      <alignment horizontal="center" vertical="center"/>
    </xf>
    <xf borderId="10" fillId="5" fontId="52" numFmtId="0" xfId="0" applyAlignment="1" applyBorder="1" applyFont="1">
      <alignment horizontal="center" readingOrder="0"/>
    </xf>
    <xf borderId="10" fillId="14" fontId="46" numFmtId="0" xfId="0" applyAlignment="1" applyBorder="1" applyFont="1">
      <alignment horizontal="center" vertical="center"/>
    </xf>
    <xf borderId="10" fillId="14" fontId="3" numFmtId="0" xfId="0" applyAlignment="1" applyBorder="1" applyFont="1">
      <alignment horizontal="center" vertical="center"/>
    </xf>
    <xf borderId="38" fillId="14" fontId="46" numFmtId="0" xfId="0" applyAlignment="1" applyBorder="1" applyFont="1">
      <alignment horizontal="center" vertical="center"/>
    </xf>
    <xf borderId="38" fillId="14" fontId="3" numFmtId="0" xfId="0" applyAlignment="1" applyBorder="1" applyFont="1">
      <alignment horizontal="center" vertical="center"/>
    </xf>
    <xf borderId="38" fillId="5" fontId="53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EA9999"/>
          <bgColor rgb="FFEA9999"/>
        </patternFill>
      </fill>
      <border/>
    </dxf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23206/problem/T" TargetMode="External"/><Relationship Id="rId22" Type="http://schemas.openxmlformats.org/officeDocument/2006/relationships/hyperlink" Target="http://codeforces.com/group/MWSDmqGsZm/contest/223206/problem/V" TargetMode="External"/><Relationship Id="rId21" Type="http://schemas.openxmlformats.org/officeDocument/2006/relationships/hyperlink" Target="http://codeforces.com/group/MWSDmqGsZm/contest/223206/problem/U" TargetMode="External"/><Relationship Id="rId24" Type="http://schemas.openxmlformats.org/officeDocument/2006/relationships/hyperlink" Target="http://codeforces.com/group/MWSDmqGsZm/contest/223206/problem/X" TargetMode="External"/><Relationship Id="rId23" Type="http://schemas.openxmlformats.org/officeDocument/2006/relationships/hyperlink" Target="http://codeforces.com/group/MWSDmqGsZm/contest/223206/problem/W" TargetMode="External"/><Relationship Id="rId1" Type="http://schemas.openxmlformats.org/officeDocument/2006/relationships/hyperlink" Target="http://codeforces.com/group/MWSDmqGsZm/contest/223206/problem/A" TargetMode="External"/><Relationship Id="rId2" Type="http://schemas.openxmlformats.org/officeDocument/2006/relationships/hyperlink" Target="http://codeforces.com/group/MWSDmqGsZm/contest/223206/problem/B" TargetMode="External"/><Relationship Id="rId3" Type="http://schemas.openxmlformats.org/officeDocument/2006/relationships/hyperlink" Target="http://codeforces.com/group/MWSDmqGsZm/contest/223206/problem/C" TargetMode="External"/><Relationship Id="rId4" Type="http://schemas.openxmlformats.org/officeDocument/2006/relationships/hyperlink" Target="http://codeforces.com/group/MWSDmqGsZm/contest/223206/problem/D" TargetMode="External"/><Relationship Id="rId9" Type="http://schemas.openxmlformats.org/officeDocument/2006/relationships/hyperlink" Target="http://codeforces.com/group/MWSDmqGsZm/contest/223206/problem/I" TargetMode="External"/><Relationship Id="rId26" Type="http://schemas.openxmlformats.org/officeDocument/2006/relationships/hyperlink" Target="http://codeforces.com/group/MWSDmqGsZm/contest/223206/problem/Z" TargetMode="External"/><Relationship Id="rId25" Type="http://schemas.openxmlformats.org/officeDocument/2006/relationships/hyperlink" Target="http://codeforces.com/group/MWSDmqGsZm/contest/223206/problem/Y" TargetMode="External"/><Relationship Id="rId27" Type="http://schemas.openxmlformats.org/officeDocument/2006/relationships/drawing" Target="../drawings/drawing10.xml"/><Relationship Id="rId5" Type="http://schemas.openxmlformats.org/officeDocument/2006/relationships/hyperlink" Target="http://codeforces.com/group/MWSDmqGsZm/contest/223206/problem/E" TargetMode="External"/><Relationship Id="rId6" Type="http://schemas.openxmlformats.org/officeDocument/2006/relationships/hyperlink" Target="http://codeforces.com/group/MWSDmqGsZm/contest/223206/problem/F" TargetMode="External"/><Relationship Id="rId7" Type="http://schemas.openxmlformats.org/officeDocument/2006/relationships/hyperlink" Target="http://codeforces.com/group/MWSDmqGsZm/contest/223206/problem/G" TargetMode="External"/><Relationship Id="rId8" Type="http://schemas.openxmlformats.org/officeDocument/2006/relationships/hyperlink" Target="http://codeforces.com/group/MWSDmqGsZm/contest/223206/problem/H" TargetMode="External"/><Relationship Id="rId11" Type="http://schemas.openxmlformats.org/officeDocument/2006/relationships/hyperlink" Target="http://codeforces.com/group/MWSDmqGsZm/contest/223206/problem/K" TargetMode="External"/><Relationship Id="rId10" Type="http://schemas.openxmlformats.org/officeDocument/2006/relationships/hyperlink" Target="http://codeforces.com/group/MWSDmqGsZm/contest/223206/problem/J" TargetMode="External"/><Relationship Id="rId13" Type="http://schemas.openxmlformats.org/officeDocument/2006/relationships/hyperlink" Target="http://codeforces.com/group/MWSDmqGsZm/contest/223206/problem/M" TargetMode="External"/><Relationship Id="rId12" Type="http://schemas.openxmlformats.org/officeDocument/2006/relationships/hyperlink" Target="http://codeforces.com/group/MWSDmqGsZm/contest/223206/problem/L" TargetMode="External"/><Relationship Id="rId15" Type="http://schemas.openxmlformats.org/officeDocument/2006/relationships/hyperlink" Target="http://codeforces.com/group/MWSDmqGsZm/contest/223206/problem/O" TargetMode="External"/><Relationship Id="rId14" Type="http://schemas.openxmlformats.org/officeDocument/2006/relationships/hyperlink" Target="http://codeforces.com/group/MWSDmqGsZm/contest/223206/problem/N" TargetMode="External"/><Relationship Id="rId17" Type="http://schemas.openxmlformats.org/officeDocument/2006/relationships/hyperlink" Target="http://codeforces.com/group/MWSDmqGsZm/contest/223206/problem/Q" TargetMode="External"/><Relationship Id="rId16" Type="http://schemas.openxmlformats.org/officeDocument/2006/relationships/hyperlink" Target="http://codeforces.com/group/MWSDmqGsZm/contest/223206/problem/P" TargetMode="External"/><Relationship Id="rId19" Type="http://schemas.openxmlformats.org/officeDocument/2006/relationships/hyperlink" Target="http://codeforces.com/group/MWSDmqGsZm/contest/223206/problem/S" TargetMode="External"/><Relationship Id="rId18" Type="http://schemas.openxmlformats.org/officeDocument/2006/relationships/hyperlink" Target="http://codeforces.com/group/MWSDmqGsZm/contest/223206/problem/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23207/problem/T" TargetMode="External"/><Relationship Id="rId22" Type="http://schemas.openxmlformats.org/officeDocument/2006/relationships/hyperlink" Target="http://codeforces.com/group/MWSDmqGsZm/contest/223207/problem/V" TargetMode="External"/><Relationship Id="rId21" Type="http://schemas.openxmlformats.org/officeDocument/2006/relationships/hyperlink" Target="http://codeforces.com/group/MWSDmqGsZm/contest/223207/problem/U" TargetMode="External"/><Relationship Id="rId24" Type="http://schemas.openxmlformats.org/officeDocument/2006/relationships/hyperlink" Target="http://codeforces.com/group/MWSDmqGsZm/contest/223207/problem/X" TargetMode="External"/><Relationship Id="rId23" Type="http://schemas.openxmlformats.org/officeDocument/2006/relationships/hyperlink" Target="http://codeforces.com/group/MWSDmqGsZm/contest/223207/problem/W" TargetMode="External"/><Relationship Id="rId1" Type="http://schemas.openxmlformats.org/officeDocument/2006/relationships/hyperlink" Target="http://codeforces.com/group/MWSDmqGsZm/contest/223207/problem/A" TargetMode="External"/><Relationship Id="rId2" Type="http://schemas.openxmlformats.org/officeDocument/2006/relationships/hyperlink" Target="http://codeforces.com/group/MWSDmqGsZm/contest/223207/problem/B" TargetMode="External"/><Relationship Id="rId3" Type="http://schemas.openxmlformats.org/officeDocument/2006/relationships/hyperlink" Target="http://codeforces.com/group/MWSDmqGsZm/contest/223207/problem/C" TargetMode="External"/><Relationship Id="rId4" Type="http://schemas.openxmlformats.org/officeDocument/2006/relationships/hyperlink" Target="http://codeforces.com/group/MWSDmqGsZm/contest/223207/problem/D" TargetMode="External"/><Relationship Id="rId9" Type="http://schemas.openxmlformats.org/officeDocument/2006/relationships/hyperlink" Target="http://codeforces.com/group/MWSDmqGsZm/contest/223207/problem/I" TargetMode="External"/><Relationship Id="rId26" Type="http://schemas.openxmlformats.org/officeDocument/2006/relationships/hyperlink" Target="http://codeforces.com/group/MWSDmqGsZm/contest/223207/problem/Z" TargetMode="External"/><Relationship Id="rId25" Type="http://schemas.openxmlformats.org/officeDocument/2006/relationships/hyperlink" Target="http://codeforces.com/group/MWSDmqGsZm/contest/223207/problem/Y" TargetMode="External"/><Relationship Id="rId27" Type="http://schemas.openxmlformats.org/officeDocument/2006/relationships/drawing" Target="../drawings/drawing11.xml"/><Relationship Id="rId5" Type="http://schemas.openxmlformats.org/officeDocument/2006/relationships/hyperlink" Target="http://codeforces.com/group/MWSDmqGsZm/contest/223207/problem/E" TargetMode="External"/><Relationship Id="rId6" Type="http://schemas.openxmlformats.org/officeDocument/2006/relationships/hyperlink" Target="http://codeforces.com/group/MWSDmqGsZm/contest/223207/problem/F" TargetMode="External"/><Relationship Id="rId7" Type="http://schemas.openxmlformats.org/officeDocument/2006/relationships/hyperlink" Target="http://codeforces.com/group/MWSDmqGsZm/contest/223207/problem/G" TargetMode="External"/><Relationship Id="rId8" Type="http://schemas.openxmlformats.org/officeDocument/2006/relationships/hyperlink" Target="http://codeforces.com/group/MWSDmqGsZm/contest/223207/problem/H" TargetMode="External"/><Relationship Id="rId11" Type="http://schemas.openxmlformats.org/officeDocument/2006/relationships/hyperlink" Target="http://codeforces.com/group/MWSDmqGsZm/contest/223207/problem/K" TargetMode="External"/><Relationship Id="rId10" Type="http://schemas.openxmlformats.org/officeDocument/2006/relationships/hyperlink" Target="http://codeforces.com/group/MWSDmqGsZm/contest/223207/problem/J" TargetMode="External"/><Relationship Id="rId13" Type="http://schemas.openxmlformats.org/officeDocument/2006/relationships/hyperlink" Target="http://codeforces.com/group/MWSDmqGsZm/contest/223207/problem/M" TargetMode="External"/><Relationship Id="rId12" Type="http://schemas.openxmlformats.org/officeDocument/2006/relationships/hyperlink" Target="http://codeforces.com/group/MWSDmqGsZm/contest/223207/problem/L" TargetMode="External"/><Relationship Id="rId15" Type="http://schemas.openxmlformats.org/officeDocument/2006/relationships/hyperlink" Target="http://codeforces.com/group/MWSDmqGsZm/contest/223207/problem/O" TargetMode="External"/><Relationship Id="rId14" Type="http://schemas.openxmlformats.org/officeDocument/2006/relationships/hyperlink" Target="http://codeforces.com/group/MWSDmqGsZm/contest/223207/problem/N" TargetMode="External"/><Relationship Id="rId17" Type="http://schemas.openxmlformats.org/officeDocument/2006/relationships/hyperlink" Target="http://codeforces.com/group/MWSDmqGsZm/contest/223207/problem/Q" TargetMode="External"/><Relationship Id="rId16" Type="http://schemas.openxmlformats.org/officeDocument/2006/relationships/hyperlink" Target="http://codeforces.com/group/MWSDmqGsZm/contest/223207/problem/P" TargetMode="External"/><Relationship Id="rId19" Type="http://schemas.openxmlformats.org/officeDocument/2006/relationships/hyperlink" Target="http://codeforces.com/group/MWSDmqGsZm/contest/223207/problem/S" TargetMode="External"/><Relationship Id="rId18" Type="http://schemas.openxmlformats.org/officeDocument/2006/relationships/hyperlink" Target="http://codeforces.com/group/MWSDmqGsZm/contest/223207/problem/R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23340/problem/T" TargetMode="External"/><Relationship Id="rId22" Type="http://schemas.openxmlformats.org/officeDocument/2006/relationships/hyperlink" Target="http://codeforces.com/group/MWSDmqGsZm/contest/223340/problem/V" TargetMode="External"/><Relationship Id="rId21" Type="http://schemas.openxmlformats.org/officeDocument/2006/relationships/hyperlink" Target="http://codeforces.com/group/MWSDmqGsZm/contest/223340/problem/U" TargetMode="External"/><Relationship Id="rId24" Type="http://schemas.openxmlformats.org/officeDocument/2006/relationships/hyperlink" Target="http://codeforces.com/group/MWSDmqGsZm/contest/223340/problem/X" TargetMode="External"/><Relationship Id="rId23" Type="http://schemas.openxmlformats.org/officeDocument/2006/relationships/hyperlink" Target="http://codeforces.com/group/MWSDmqGsZm/contest/223340/problem/W" TargetMode="External"/><Relationship Id="rId1" Type="http://schemas.openxmlformats.org/officeDocument/2006/relationships/hyperlink" Target="http://codeforces.com/group/MWSDmqGsZm/contest/223340/problem/A" TargetMode="External"/><Relationship Id="rId2" Type="http://schemas.openxmlformats.org/officeDocument/2006/relationships/hyperlink" Target="http://codeforces.com/group/MWSDmqGsZm/contest/223340/problem/B" TargetMode="External"/><Relationship Id="rId3" Type="http://schemas.openxmlformats.org/officeDocument/2006/relationships/hyperlink" Target="http://codeforces.com/group/MWSDmqGsZm/contest/223340/problem/C" TargetMode="External"/><Relationship Id="rId4" Type="http://schemas.openxmlformats.org/officeDocument/2006/relationships/hyperlink" Target="http://codeforces.com/group/MWSDmqGsZm/contest/223340/problem/D" TargetMode="External"/><Relationship Id="rId9" Type="http://schemas.openxmlformats.org/officeDocument/2006/relationships/hyperlink" Target="http://codeforces.com/group/MWSDmqGsZm/contest/223340/problem/I" TargetMode="External"/><Relationship Id="rId26" Type="http://schemas.openxmlformats.org/officeDocument/2006/relationships/hyperlink" Target="http://codeforces.com/group/MWSDmqGsZm/contest/223340/problem/Z" TargetMode="External"/><Relationship Id="rId25" Type="http://schemas.openxmlformats.org/officeDocument/2006/relationships/hyperlink" Target="http://codeforces.com/group/MWSDmqGsZm/contest/223340/problem/Y" TargetMode="External"/><Relationship Id="rId27" Type="http://schemas.openxmlformats.org/officeDocument/2006/relationships/drawing" Target="../drawings/drawing12.xml"/><Relationship Id="rId5" Type="http://schemas.openxmlformats.org/officeDocument/2006/relationships/hyperlink" Target="http://codeforces.com/group/MWSDmqGsZm/contest/223340/problem/E" TargetMode="External"/><Relationship Id="rId6" Type="http://schemas.openxmlformats.org/officeDocument/2006/relationships/hyperlink" Target="http://codeforces.com/group/MWSDmqGsZm/contest/223340/problem/F" TargetMode="External"/><Relationship Id="rId7" Type="http://schemas.openxmlformats.org/officeDocument/2006/relationships/hyperlink" Target="http://codeforces.com/group/MWSDmqGsZm/contest/223340/problem/G" TargetMode="External"/><Relationship Id="rId8" Type="http://schemas.openxmlformats.org/officeDocument/2006/relationships/hyperlink" Target="http://codeforces.com/group/MWSDmqGsZm/contest/223340/problem/H" TargetMode="External"/><Relationship Id="rId11" Type="http://schemas.openxmlformats.org/officeDocument/2006/relationships/hyperlink" Target="http://codeforces.com/group/MWSDmqGsZm/contest/223340/problem/K" TargetMode="External"/><Relationship Id="rId10" Type="http://schemas.openxmlformats.org/officeDocument/2006/relationships/hyperlink" Target="http://codeforces.com/group/MWSDmqGsZm/contest/223340/problem/J" TargetMode="External"/><Relationship Id="rId13" Type="http://schemas.openxmlformats.org/officeDocument/2006/relationships/hyperlink" Target="http://codeforces.com/group/MWSDmqGsZm/contest/223340/problem/M" TargetMode="External"/><Relationship Id="rId12" Type="http://schemas.openxmlformats.org/officeDocument/2006/relationships/hyperlink" Target="http://codeforces.com/group/MWSDmqGsZm/contest/223340/problem/L" TargetMode="External"/><Relationship Id="rId15" Type="http://schemas.openxmlformats.org/officeDocument/2006/relationships/hyperlink" Target="http://codeforces.com/group/MWSDmqGsZm/contest/223340/problem/O" TargetMode="External"/><Relationship Id="rId14" Type="http://schemas.openxmlformats.org/officeDocument/2006/relationships/hyperlink" Target="http://codeforces.com/group/MWSDmqGsZm/contest/223340/problem/N" TargetMode="External"/><Relationship Id="rId17" Type="http://schemas.openxmlformats.org/officeDocument/2006/relationships/hyperlink" Target="http://codeforces.com/group/MWSDmqGsZm/contest/223340/problem/Q" TargetMode="External"/><Relationship Id="rId16" Type="http://schemas.openxmlformats.org/officeDocument/2006/relationships/hyperlink" Target="http://codeforces.com/group/MWSDmqGsZm/contest/223340/problem/P" TargetMode="External"/><Relationship Id="rId19" Type="http://schemas.openxmlformats.org/officeDocument/2006/relationships/hyperlink" Target="http://codeforces.com/group/MWSDmqGsZm/contest/223340/problem/S" TargetMode="External"/><Relationship Id="rId18" Type="http://schemas.openxmlformats.org/officeDocument/2006/relationships/hyperlink" Target="http://codeforces.com/group/MWSDmqGsZm/contest/223340/problem/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0NAASclUm4k&amp;list=PLmdFyQYShrjfPLdHQxuNWvh2ct666Na3z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19158/problem/T" TargetMode="External"/><Relationship Id="rId22" Type="http://schemas.openxmlformats.org/officeDocument/2006/relationships/hyperlink" Target="http://codeforces.com/group/MWSDmqGsZm/contest/219158/problem/V" TargetMode="External"/><Relationship Id="rId21" Type="http://schemas.openxmlformats.org/officeDocument/2006/relationships/hyperlink" Target="http://codeforces.com/group/MWSDmqGsZm/contest/219158/problem/U" TargetMode="External"/><Relationship Id="rId24" Type="http://schemas.openxmlformats.org/officeDocument/2006/relationships/hyperlink" Target="http://codeforces.com/group/MWSDmqGsZm/contest/219158/problem/X" TargetMode="External"/><Relationship Id="rId23" Type="http://schemas.openxmlformats.org/officeDocument/2006/relationships/hyperlink" Target="http://codeforces.com/group/MWSDmqGsZm/contest/219158/problem/W" TargetMode="External"/><Relationship Id="rId1" Type="http://schemas.openxmlformats.org/officeDocument/2006/relationships/hyperlink" Target="http://codeforces.com/group/MWSDmqGsZm/contest/219158/problem/A" TargetMode="External"/><Relationship Id="rId2" Type="http://schemas.openxmlformats.org/officeDocument/2006/relationships/hyperlink" Target="http://codeforces.com/group/MWSDmqGsZm/contest/219158/problem/B" TargetMode="External"/><Relationship Id="rId3" Type="http://schemas.openxmlformats.org/officeDocument/2006/relationships/hyperlink" Target="http://codeforces.com/group/MWSDmqGsZm/contest/219158/problem/C" TargetMode="External"/><Relationship Id="rId4" Type="http://schemas.openxmlformats.org/officeDocument/2006/relationships/hyperlink" Target="http://codeforces.com/group/MWSDmqGsZm/contest/219158/problem/D" TargetMode="External"/><Relationship Id="rId9" Type="http://schemas.openxmlformats.org/officeDocument/2006/relationships/hyperlink" Target="http://codeforces.com/group/MWSDmqGsZm/contest/219158/problem/I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://codeforces.com/group/MWSDmqGsZm/contest/219158/problem/E" TargetMode="External"/><Relationship Id="rId6" Type="http://schemas.openxmlformats.org/officeDocument/2006/relationships/hyperlink" Target="http://codeforces.com/group/MWSDmqGsZm/contest/219158/problem/F" TargetMode="External"/><Relationship Id="rId7" Type="http://schemas.openxmlformats.org/officeDocument/2006/relationships/hyperlink" Target="http://codeforces.com/group/MWSDmqGsZm/contest/219158/problem/G" TargetMode="External"/><Relationship Id="rId8" Type="http://schemas.openxmlformats.org/officeDocument/2006/relationships/hyperlink" Target="http://codeforces.com/group/MWSDmqGsZm/contest/219158/problem/H" TargetMode="External"/><Relationship Id="rId11" Type="http://schemas.openxmlformats.org/officeDocument/2006/relationships/hyperlink" Target="http://codeforces.com/group/MWSDmqGsZm/contest/219158/problem/K" TargetMode="External"/><Relationship Id="rId10" Type="http://schemas.openxmlformats.org/officeDocument/2006/relationships/hyperlink" Target="http://codeforces.com/group/MWSDmqGsZm/contest/219158/problem/J" TargetMode="External"/><Relationship Id="rId13" Type="http://schemas.openxmlformats.org/officeDocument/2006/relationships/hyperlink" Target="http://codeforces.com/group/MWSDmqGsZm/contest/219158/problem/M" TargetMode="External"/><Relationship Id="rId12" Type="http://schemas.openxmlformats.org/officeDocument/2006/relationships/hyperlink" Target="http://codeforces.com/group/MWSDmqGsZm/contest/219158/problem/L" TargetMode="External"/><Relationship Id="rId15" Type="http://schemas.openxmlformats.org/officeDocument/2006/relationships/hyperlink" Target="http://codeforces.com/group/MWSDmqGsZm/contest/219158/problem/O" TargetMode="External"/><Relationship Id="rId14" Type="http://schemas.openxmlformats.org/officeDocument/2006/relationships/hyperlink" Target="http://codeforces.com/group/MWSDmqGsZm/contest/219158/problem/N" TargetMode="External"/><Relationship Id="rId17" Type="http://schemas.openxmlformats.org/officeDocument/2006/relationships/hyperlink" Target="http://codeforces.com/group/MWSDmqGsZm/contest/219158/problem/Q" TargetMode="External"/><Relationship Id="rId16" Type="http://schemas.openxmlformats.org/officeDocument/2006/relationships/hyperlink" Target="http://codeforces.com/group/MWSDmqGsZm/contest/219158/problem/P" TargetMode="External"/><Relationship Id="rId19" Type="http://schemas.openxmlformats.org/officeDocument/2006/relationships/hyperlink" Target="http://codeforces.com/group/MWSDmqGsZm/contest/219158/problem/S" TargetMode="External"/><Relationship Id="rId18" Type="http://schemas.openxmlformats.org/officeDocument/2006/relationships/hyperlink" Target="http://codeforces.com/group/MWSDmqGsZm/contest/219158/problem/R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19432/problem/T" TargetMode="External"/><Relationship Id="rId22" Type="http://schemas.openxmlformats.org/officeDocument/2006/relationships/hyperlink" Target="http://codeforces.com/group/MWSDmqGsZm/contest/219432/problem/V" TargetMode="External"/><Relationship Id="rId21" Type="http://schemas.openxmlformats.org/officeDocument/2006/relationships/hyperlink" Target="http://codeforces.com/group/MWSDmqGsZm/contest/219432/problem/U" TargetMode="External"/><Relationship Id="rId24" Type="http://schemas.openxmlformats.org/officeDocument/2006/relationships/hyperlink" Target="http://codeforces.com/group/MWSDmqGsZm/contest/219432/problem/X" TargetMode="External"/><Relationship Id="rId23" Type="http://schemas.openxmlformats.org/officeDocument/2006/relationships/hyperlink" Target="http://codeforces.com/group/MWSDmqGsZm/contest/219432/problem/W" TargetMode="External"/><Relationship Id="rId1" Type="http://schemas.openxmlformats.org/officeDocument/2006/relationships/hyperlink" Target="http://codeforces.com/group/MWSDmqGsZm/contest/219432/problem/A" TargetMode="External"/><Relationship Id="rId2" Type="http://schemas.openxmlformats.org/officeDocument/2006/relationships/hyperlink" Target="http://codeforces.com/group/MWSDmqGsZm/contest/219432/problem/B" TargetMode="External"/><Relationship Id="rId3" Type="http://schemas.openxmlformats.org/officeDocument/2006/relationships/hyperlink" Target="http://codeforces.com/group/MWSDmqGsZm/contest/219432/problem/C" TargetMode="External"/><Relationship Id="rId4" Type="http://schemas.openxmlformats.org/officeDocument/2006/relationships/hyperlink" Target="http://codeforces.com/group/MWSDmqGsZm/contest/219432/problem/D" TargetMode="External"/><Relationship Id="rId9" Type="http://schemas.openxmlformats.org/officeDocument/2006/relationships/hyperlink" Target="http://codeforces.com/group/MWSDmqGsZm/contest/219432/problem/I" TargetMode="External"/><Relationship Id="rId26" Type="http://schemas.openxmlformats.org/officeDocument/2006/relationships/hyperlink" Target="http://codeforces.com/group/MWSDmqGsZm/contest/219432/problem/Z" TargetMode="External"/><Relationship Id="rId25" Type="http://schemas.openxmlformats.org/officeDocument/2006/relationships/hyperlink" Target="http://codeforces.com/group/MWSDmqGsZm/contest/219432/problem/Y" TargetMode="External"/><Relationship Id="rId27" Type="http://schemas.openxmlformats.org/officeDocument/2006/relationships/drawing" Target="../drawings/drawing4.xml"/><Relationship Id="rId5" Type="http://schemas.openxmlformats.org/officeDocument/2006/relationships/hyperlink" Target="http://codeforces.com/group/MWSDmqGsZm/contest/219432/problem/E" TargetMode="External"/><Relationship Id="rId6" Type="http://schemas.openxmlformats.org/officeDocument/2006/relationships/hyperlink" Target="http://codeforces.com/group/MWSDmqGsZm/contest/219432/problem/F" TargetMode="External"/><Relationship Id="rId7" Type="http://schemas.openxmlformats.org/officeDocument/2006/relationships/hyperlink" Target="http://codeforces.com/group/MWSDmqGsZm/contest/219432/problem/G" TargetMode="External"/><Relationship Id="rId8" Type="http://schemas.openxmlformats.org/officeDocument/2006/relationships/hyperlink" Target="http://codeforces.com/group/MWSDmqGsZm/contest/219432/problem/H" TargetMode="External"/><Relationship Id="rId11" Type="http://schemas.openxmlformats.org/officeDocument/2006/relationships/hyperlink" Target="http://codeforces.com/group/MWSDmqGsZm/contest/219432/problem/K" TargetMode="External"/><Relationship Id="rId10" Type="http://schemas.openxmlformats.org/officeDocument/2006/relationships/hyperlink" Target="http://codeforces.com/group/MWSDmqGsZm/contest/219432/problem/J" TargetMode="External"/><Relationship Id="rId13" Type="http://schemas.openxmlformats.org/officeDocument/2006/relationships/hyperlink" Target="http://codeforces.com/group/MWSDmqGsZm/contest/219432/problem/M" TargetMode="External"/><Relationship Id="rId12" Type="http://schemas.openxmlformats.org/officeDocument/2006/relationships/hyperlink" Target="http://codeforces.com/group/MWSDmqGsZm/contest/219432/problem/L" TargetMode="External"/><Relationship Id="rId15" Type="http://schemas.openxmlformats.org/officeDocument/2006/relationships/hyperlink" Target="http://codeforces.com/group/MWSDmqGsZm/contest/219432/problem/O" TargetMode="External"/><Relationship Id="rId14" Type="http://schemas.openxmlformats.org/officeDocument/2006/relationships/hyperlink" Target="http://codeforces.com/group/MWSDmqGsZm/contest/219432/problem/N" TargetMode="External"/><Relationship Id="rId17" Type="http://schemas.openxmlformats.org/officeDocument/2006/relationships/hyperlink" Target="http://codeforces.com/group/MWSDmqGsZm/contest/219432/problem/Q" TargetMode="External"/><Relationship Id="rId16" Type="http://schemas.openxmlformats.org/officeDocument/2006/relationships/hyperlink" Target="http://codeforces.com/group/MWSDmqGsZm/contest/219432/problem/P" TargetMode="External"/><Relationship Id="rId19" Type="http://schemas.openxmlformats.org/officeDocument/2006/relationships/hyperlink" Target="http://codeforces.com/group/MWSDmqGsZm/contest/219432/problem/S" TargetMode="External"/><Relationship Id="rId18" Type="http://schemas.openxmlformats.org/officeDocument/2006/relationships/hyperlink" Target="http://codeforces.com/group/MWSDmqGsZm/contest/219432/problem/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19774/problem/T" TargetMode="External"/><Relationship Id="rId21" Type="http://schemas.openxmlformats.org/officeDocument/2006/relationships/drawing" Target="../drawings/drawing5.xml"/><Relationship Id="rId1" Type="http://schemas.openxmlformats.org/officeDocument/2006/relationships/hyperlink" Target="http://codeforces.com/group/MWSDmqGsZm/contest/219774/problem/A" TargetMode="External"/><Relationship Id="rId2" Type="http://schemas.openxmlformats.org/officeDocument/2006/relationships/hyperlink" Target="http://codeforces.com/group/MWSDmqGsZm/contest/219774/problem/B" TargetMode="External"/><Relationship Id="rId3" Type="http://schemas.openxmlformats.org/officeDocument/2006/relationships/hyperlink" Target="http://codeforces.com/group/MWSDmqGsZm/contest/219774/problem/C" TargetMode="External"/><Relationship Id="rId4" Type="http://schemas.openxmlformats.org/officeDocument/2006/relationships/hyperlink" Target="http://codeforces.com/group/MWSDmqGsZm/contest/219774/problem/D" TargetMode="External"/><Relationship Id="rId9" Type="http://schemas.openxmlformats.org/officeDocument/2006/relationships/hyperlink" Target="http://codeforces.com/group/MWSDmqGsZm/contest/219774/problem/I" TargetMode="External"/><Relationship Id="rId5" Type="http://schemas.openxmlformats.org/officeDocument/2006/relationships/hyperlink" Target="http://codeforces.com/group/MWSDmqGsZm/contest/219774/problem/E" TargetMode="External"/><Relationship Id="rId6" Type="http://schemas.openxmlformats.org/officeDocument/2006/relationships/hyperlink" Target="http://codeforces.com/group/MWSDmqGsZm/contest/219774/problem/F" TargetMode="External"/><Relationship Id="rId7" Type="http://schemas.openxmlformats.org/officeDocument/2006/relationships/hyperlink" Target="http://codeforces.com/group/MWSDmqGsZm/contest/219774/problem/G" TargetMode="External"/><Relationship Id="rId8" Type="http://schemas.openxmlformats.org/officeDocument/2006/relationships/hyperlink" Target="http://codeforces.com/group/MWSDmqGsZm/contest/219774/problem/H" TargetMode="External"/><Relationship Id="rId11" Type="http://schemas.openxmlformats.org/officeDocument/2006/relationships/hyperlink" Target="http://codeforces.com/group/MWSDmqGsZm/contest/219774/problem/K" TargetMode="External"/><Relationship Id="rId10" Type="http://schemas.openxmlformats.org/officeDocument/2006/relationships/hyperlink" Target="http://codeforces.com/group/MWSDmqGsZm/contest/219774/problem/J" TargetMode="External"/><Relationship Id="rId13" Type="http://schemas.openxmlformats.org/officeDocument/2006/relationships/hyperlink" Target="http://codeforces.com/group/MWSDmqGsZm/contest/219774/problem/M" TargetMode="External"/><Relationship Id="rId12" Type="http://schemas.openxmlformats.org/officeDocument/2006/relationships/hyperlink" Target="http://codeforces.com/group/MWSDmqGsZm/contest/219774/problem/L" TargetMode="External"/><Relationship Id="rId15" Type="http://schemas.openxmlformats.org/officeDocument/2006/relationships/hyperlink" Target="http://codeforces.com/group/MWSDmqGsZm/contest/219774/problem/O" TargetMode="External"/><Relationship Id="rId14" Type="http://schemas.openxmlformats.org/officeDocument/2006/relationships/hyperlink" Target="http://codeforces.com/group/MWSDmqGsZm/contest/219774/problem/N" TargetMode="External"/><Relationship Id="rId17" Type="http://schemas.openxmlformats.org/officeDocument/2006/relationships/hyperlink" Target="http://codeforces.com/group/MWSDmqGsZm/contest/219774/problem/Q" TargetMode="External"/><Relationship Id="rId16" Type="http://schemas.openxmlformats.org/officeDocument/2006/relationships/hyperlink" Target="http://codeforces.com/group/MWSDmqGsZm/contest/219774/problem/P" TargetMode="External"/><Relationship Id="rId19" Type="http://schemas.openxmlformats.org/officeDocument/2006/relationships/hyperlink" Target="http://codeforces.com/group/MWSDmqGsZm/contest/219774/problem/S" TargetMode="External"/><Relationship Id="rId18" Type="http://schemas.openxmlformats.org/officeDocument/2006/relationships/hyperlink" Target="http://codeforces.com/group/MWSDmqGsZm/contest/219774/problem/R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codeforces.com/group/MWSDmqGsZm/contest/219856/problem/A" TargetMode="External"/><Relationship Id="rId2" Type="http://schemas.openxmlformats.org/officeDocument/2006/relationships/hyperlink" Target="http://codeforces.com/group/MWSDmqGsZm/contest/219856/problem/B" TargetMode="External"/><Relationship Id="rId3" Type="http://schemas.openxmlformats.org/officeDocument/2006/relationships/hyperlink" Target="http://codeforces.com/group/MWSDmqGsZm/contest/219856/problem/C" TargetMode="External"/><Relationship Id="rId4" Type="http://schemas.openxmlformats.org/officeDocument/2006/relationships/hyperlink" Target="http://codeforces.com/group/MWSDmqGsZm/contest/219856/problem/D" TargetMode="External"/><Relationship Id="rId9" Type="http://schemas.openxmlformats.org/officeDocument/2006/relationships/hyperlink" Target="http://codeforces.com/group/MWSDmqGsZm/contest/219856/problem/I" TargetMode="External"/><Relationship Id="rId5" Type="http://schemas.openxmlformats.org/officeDocument/2006/relationships/hyperlink" Target="http://codeforces.com/group/MWSDmqGsZm/contest/219856/problem/E" TargetMode="External"/><Relationship Id="rId6" Type="http://schemas.openxmlformats.org/officeDocument/2006/relationships/hyperlink" Target="http://codeforces.com/group/MWSDmqGsZm/contest/219856/problem/F" TargetMode="External"/><Relationship Id="rId7" Type="http://schemas.openxmlformats.org/officeDocument/2006/relationships/hyperlink" Target="http://codeforces.com/group/MWSDmqGsZm/contest/219856/problem/G" TargetMode="External"/><Relationship Id="rId8" Type="http://schemas.openxmlformats.org/officeDocument/2006/relationships/hyperlink" Target="http://codeforces.com/group/MWSDmqGsZm/contest/219856/problem/H" TargetMode="External"/><Relationship Id="rId11" Type="http://schemas.openxmlformats.org/officeDocument/2006/relationships/hyperlink" Target="http://codeforces.com/group/MWSDmqGsZm/contest/219856/problem/K" TargetMode="External"/><Relationship Id="rId10" Type="http://schemas.openxmlformats.org/officeDocument/2006/relationships/hyperlink" Target="http://codeforces.com/group/MWSDmqGsZm/contest/219856/problem/J" TargetMode="External"/><Relationship Id="rId13" Type="http://schemas.openxmlformats.org/officeDocument/2006/relationships/hyperlink" Target="http://codeforces.com/group/MWSDmqGsZm/contest/219856/problem/M" TargetMode="External"/><Relationship Id="rId12" Type="http://schemas.openxmlformats.org/officeDocument/2006/relationships/hyperlink" Target="http://codeforces.com/group/MWSDmqGsZm/contest/219856/problem/L" TargetMode="External"/><Relationship Id="rId15" Type="http://schemas.openxmlformats.org/officeDocument/2006/relationships/hyperlink" Target="http://codeforces.com/group/MWSDmqGsZm/contest/219856/problem/O" TargetMode="External"/><Relationship Id="rId14" Type="http://schemas.openxmlformats.org/officeDocument/2006/relationships/hyperlink" Target="http://codeforces.com/group/MWSDmqGsZm/contest/219856/problem/N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://codeforces.com/group/MWSDmqGsZm/contest/219856/problem/P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codeforces.com/group/MWSDmqGsZm/contest/223205/problem/T" TargetMode="External"/><Relationship Id="rId22" Type="http://schemas.openxmlformats.org/officeDocument/2006/relationships/hyperlink" Target="http://codeforces.com/group/MWSDmqGsZm/contest/223205/problem/V" TargetMode="External"/><Relationship Id="rId21" Type="http://schemas.openxmlformats.org/officeDocument/2006/relationships/hyperlink" Target="http://codeforces.com/group/MWSDmqGsZm/contest/223205/problem/U" TargetMode="External"/><Relationship Id="rId23" Type="http://schemas.openxmlformats.org/officeDocument/2006/relationships/drawing" Target="../drawings/drawing7.xml"/><Relationship Id="rId1" Type="http://schemas.openxmlformats.org/officeDocument/2006/relationships/hyperlink" Target="http://codeforces.com/group/MWSDmqGsZm/contest/223205/problem/A" TargetMode="External"/><Relationship Id="rId2" Type="http://schemas.openxmlformats.org/officeDocument/2006/relationships/hyperlink" Target="http://codeforces.com/group/MWSDmqGsZm/contest/223205/problem/B" TargetMode="External"/><Relationship Id="rId3" Type="http://schemas.openxmlformats.org/officeDocument/2006/relationships/hyperlink" Target="http://codeforces.com/group/MWSDmqGsZm/contest/223205/problem/C" TargetMode="External"/><Relationship Id="rId4" Type="http://schemas.openxmlformats.org/officeDocument/2006/relationships/hyperlink" Target="http://codeforces.com/group/MWSDmqGsZm/contest/223205/problem/D" TargetMode="External"/><Relationship Id="rId9" Type="http://schemas.openxmlformats.org/officeDocument/2006/relationships/hyperlink" Target="http://codeforces.com/group/MWSDmqGsZm/contest/223205/problem/I" TargetMode="External"/><Relationship Id="rId5" Type="http://schemas.openxmlformats.org/officeDocument/2006/relationships/hyperlink" Target="http://codeforces.com/group/MWSDmqGsZm/contest/223205/problem/E" TargetMode="External"/><Relationship Id="rId6" Type="http://schemas.openxmlformats.org/officeDocument/2006/relationships/hyperlink" Target="http://codeforces.com/group/MWSDmqGsZm/contest/223205/problem/F" TargetMode="External"/><Relationship Id="rId7" Type="http://schemas.openxmlformats.org/officeDocument/2006/relationships/hyperlink" Target="http://codeforces.com/group/MWSDmqGsZm/contest/223205/problem/G" TargetMode="External"/><Relationship Id="rId8" Type="http://schemas.openxmlformats.org/officeDocument/2006/relationships/hyperlink" Target="http://codeforces.com/group/MWSDmqGsZm/contest/223205/problem/H" TargetMode="External"/><Relationship Id="rId11" Type="http://schemas.openxmlformats.org/officeDocument/2006/relationships/hyperlink" Target="http://codeforces.com/group/MWSDmqGsZm/contest/223205/problem/K" TargetMode="External"/><Relationship Id="rId10" Type="http://schemas.openxmlformats.org/officeDocument/2006/relationships/hyperlink" Target="http://codeforces.com/group/MWSDmqGsZm/contest/223205/problem/J" TargetMode="External"/><Relationship Id="rId13" Type="http://schemas.openxmlformats.org/officeDocument/2006/relationships/hyperlink" Target="http://codeforces.com/group/MWSDmqGsZm/contest/223205/problem/M" TargetMode="External"/><Relationship Id="rId12" Type="http://schemas.openxmlformats.org/officeDocument/2006/relationships/hyperlink" Target="http://codeforces.com/group/MWSDmqGsZm/contest/223205/problem/L" TargetMode="External"/><Relationship Id="rId15" Type="http://schemas.openxmlformats.org/officeDocument/2006/relationships/hyperlink" Target="http://codeforces.com/group/MWSDmqGsZm/contest/223205/problem/O" TargetMode="External"/><Relationship Id="rId14" Type="http://schemas.openxmlformats.org/officeDocument/2006/relationships/hyperlink" Target="http://codeforces.com/group/MWSDmqGsZm/contest/223205/problem/N" TargetMode="External"/><Relationship Id="rId17" Type="http://schemas.openxmlformats.org/officeDocument/2006/relationships/hyperlink" Target="http://codeforces.com/group/MWSDmqGsZm/contest/223205/problem/Q" TargetMode="External"/><Relationship Id="rId16" Type="http://schemas.openxmlformats.org/officeDocument/2006/relationships/hyperlink" Target="http://codeforces.com/group/MWSDmqGsZm/contest/223205/problem/P" TargetMode="External"/><Relationship Id="rId19" Type="http://schemas.openxmlformats.org/officeDocument/2006/relationships/hyperlink" Target="http://codeforces.com/group/MWSDmqGsZm/contest/223205/problem/S" TargetMode="External"/><Relationship Id="rId18" Type="http://schemas.openxmlformats.org/officeDocument/2006/relationships/hyperlink" Target="http://codeforces.com/group/MWSDmqGsZm/contest/223205/problem/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codeforces.com/group/MWSDmqGsZm/contest/223338/problem/A" TargetMode="External"/><Relationship Id="rId2" Type="http://schemas.openxmlformats.org/officeDocument/2006/relationships/hyperlink" Target="http://codeforces.com/group/MWSDmqGsZm/contest/223338/problem/B" TargetMode="External"/><Relationship Id="rId3" Type="http://schemas.openxmlformats.org/officeDocument/2006/relationships/hyperlink" Target="http://codeforces.com/group/MWSDmqGsZm/contest/223338/problem/C" TargetMode="External"/><Relationship Id="rId4" Type="http://schemas.openxmlformats.org/officeDocument/2006/relationships/hyperlink" Target="http://codeforces.com/group/MWSDmqGsZm/contest/223338/problem/D" TargetMode="External"/><Relationship Id="rId9" Type="http://schemas.openxmlformats.org/officeDocument/2006/relationships/hyperlink" Target="http://codeforces.com/group/MWSDmqGsZm/contest/223338/problem/I" TargetMode="External"/><Relationship Id="rId5" Type="http://schemas.openxmlformats.org/officeDocument/2006/relationships/hyperlink" Target="http://codeforces.com/group/MWSDmqGsZm/contest/223338/problem/E" TargetMode="External"/><Relationship Id="rId6" Type="http://schemas.openxmlformats.org/officeDocument/2006/relationships/hyperlink" Target="http://codeforces.com/group/MWSDmqGsZm/contest/223338/problem/F" TargetMode="External"/><Relationship Id="rId7" Type="http://schemas.openxmlformats.org/officeDocument/2006/relationships/hyperlink" Target="http://codeforces.com/group/MWSDmqGsZm/contest/223338/problem/G" TargetMode="External"/><Relationship Id="rId8" Type="http://schemas.openxmlformats.org/officeDocument/2006/relationships/hyperlink" Target="http://codeforces.com/group/MWSDmqGsZm/contest/223338/problem/H" TargetMode="External"/><Relationship Id="rId11" Type="http://schemas.openxmlformats.org/officeDocument/2006/relationships/hyperlink" Target="http://codeforces.com/group/MWSDmqGsZm/contest/223338/problem/K" TargetMode="External"/><Relationship Id="rId10" Type="http://schemas.openxmlformats.org/officeDocument/2006/relationships/hyperlink" Target="http://codeforces.com/group/MWSDmqGsZm/contest/223338/problem/J" TargetMode="External"/><Relationship Id="rId13" Type="http://schemas.openxmlformats.org/officeDocument/2006/relationships/hyperlink" Target="http://codeforces.com/group/MWSDmqGsZm/contest/223338/problem/M" TargetMode="External"/><Relationship Id="rId12" Type="http://schemas.openxmlformats.org/officeDocument/2006/relationships/hyperlink" Target="http://codeforces.com/group/MWSDmqGsZm/contest/223338/problem/L" TargetMode="External"/><Relationship Id="rId15" Type="http://schemas.openxmlformats.org/officeDocument/2006/relationships/hyperlink" Target="http://codeforces.com/group/MWSDmqGsZm/contest/223338/problem/O" TargetMode="External"/><Relationship Id="rId14" Type="http://schemas.openxmlformats.org/officeDocument/2006/relationships/hyperlink" Target="http://codeforces.com/group/MWSDmqGsZm/contest/223338/problem/N" TargetMode="External"/><Relationship Id="rId1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codeforces.com/group/MWSDmqGsZm/contest/223339/problem/A" TargetMode="External"/><Relationship Id="rId2" Type="http://schemas.openxmlformats.org/officeDocument/2006/relationships/hyperlink" Target="http://codeforces.com/group/MWSDmqGsZm/contest/223339/problem/B" TargetMode="External"/><Relationship Id="rId3" Type="http://schemas.openxmlformats.org/officeDocument/2006/relationships/hyperlink" Target="http://codeforces.com/group/MWSDmqGsZm/contest/223339/problem/C" TargetMode="External"/><Relationship Id="rId4" Type="http://schemas.openxmlformats.org/officeDocument/2006/relationships/hyperlink" Target="http://codeforces.com/group/MWSDmqGsZm/contest/223339/problem/D" TargetMode="External"/><Relationship Id="rId9" Type="http://schemas.openxmlformats.org/officeDocument/2006/relationships/hyperlink" Target="http://codeforces.com/group/MWSDmqGsZm/contest/223339/problem/I" TargetMode="External"/><Relationship Id="rId5" Type="http://schemas.openxmlformats.org/officeDocument/2006/relationships/hyperlink" Target="http://codeforces.com/group/MWSDmqGsZm/contest/223339/problem/E" TargetMode="External"/><Relationship Id="rId6" Type="http://schemas.openxmlformats.org/officeDocument/2006/relationships/hyperlink" Target="http://codeforces.com/group/MWSDmqGsZm/contest/223339/problem/F" TargetMode="External"/><Relationship Id="rId7" Type="http://schemas.openxmlformats.org/officeDocument/2006/relationships/hyperlink" Target="http://codeforces.com/group/MWSDmqGsZm/contest/223339/problem/G" TargetMode="External"/><Relationship Id="rId8" Type="http://schemas.openxmlformats.org/officeDocument/2006/relationships/hyperlink" Target="http://codeforces.com/group/MWSDmqGsZm/contest/223339/problem/H" TargetMode="External"/><Relationship Id="rId11" Type="http://schemas.openxmlformats.org/officeDocument/2006/relationships/hyperlink" Target="http://codeforces.com/group/MWSDmqGsZm/contest/223339/problem/K" TargetMode="External"/><Relationship Id="rId10" Type="http://schemas.openxmlformats.org/officeDocument/2006/relationships/hyperlink" Target="http://codeforces.com/group/MWSDmqGsZm/contest/223339/problem/J" TargetMode="External"/><Relationship Id="rId13" Type="http://schemas.openxmlformats.org/officeDocument/2006/relationships/hyperlink" Target="http://codeforces.com/group/MWSDmqGsZm/contest/223339/problem/M" TargetMode="External"/><Relationship Id="rId12" Type="http://schemas.openxmlformats.org/officeDocument/2006/relationships/hyperlink" Target="http://codeforces.com/group/MWSDmqGsZm/contest/223339/problem/L" TargetMode="External"/><Relationship Id="rId15" Type="http://schemas.openxmlformats.org/officeDocument/2006/relationships/hyperlink" Target="http://codeforces.com/group/MWSDmqGsZm/contest/223339/problem/O" TargetMode="External"/><Relationship Id="rId14" Type="http://schemas.openxmlformats.org/officeDocument/2006/relationships/hyperlink" Target="http://codeforces.com/group/MWSDmqGsZm/contest/223339/problem/N" TargetMode="External"/><Relationship Id="rId1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29"/>
    <col customWidth="1" min="2" max="2" width="24.43"/>
    <col customWidth="1" min="3" max="3" width="4.86"/>
    <col customWidth="1" min="4" max="4" width="28.57"/>
    <col customWidth="1" min="5" max="5" width="11.86"/>
    <col customWidth="1" min="6" max="7" width="19.14"/>
    <col customWidth="1" min="8" max="8" width="19.0"/>
    <col customWidth="1" min="9" max="9" width="30.57"/>
  </cols>
  <sheetData>
    <row r="1" ht="24.75" customHeight="1">
      <c r="A1" s="1" t="str">
        <f>HYPERLINK("https://www.facebook.com/icpc.assiut/?__tn__=kC-R&amp;eid=ARDfjrqu1I8PW3EtHgDzy_E16uM0roQC4gr0LwV2SojPKyflIAKVTKHfADY-FAPJqpsevA39xoVViBDc&amp;hc_ref=ARTpi9gkPmFEToioO_kUkKglpa4Ht2FyNyTA3xirM0HuDJlZgdTV1ojmajst5RavwmY&amp;fref=nf&amp;__xts__[0]=68.ARBzSeTQRXu0Jic0HW608xM"&amp;"GmR2UER_wb1YRfNxv3Vd47-N-yH7vGd_6nYSH3S-uc5x0mqjnqb4WxcmW3un67Zqfs9aTyLlNtQE72eua250H3x61WIX01oGYAutGSORQg793HoYC6sFqf7Ba44p_TdGz-cxSzKXqm3JxR3lNix6vEQGj8CgN61aSJ-pRF34vRNIV_1681_wPdGMECemIIZPWCLmAZu-zuPPrFok6y91kZaLsHHelLRsTedTO5biKnzesOxbkI9zLN1g7t0VJ99"&amp;"BHW2VLrPJV8oIogV9FFeeZRm7xrZQgCQT_Z1zEWEeYrlea8UhEeiwJcNSrwwLWcc0j6vBR5KQvNfOIjQ","This sheet belongs to ICPC Assiut Community")</f>
        <v>This sheet belongs to ICPC Assiut Community</v>
      </c>
      <c r="B1" s="2"/>
      <c r="C1" s="2"/>
      <c r="D1" s="2"/>
      <c r="E1" s="2"/>
      <c r="F1" s="2"/>
      <c r="G1" s="2"/>
      <c r="H1" s="2"/>
      <c r="I1" s="3"/>
    </row>
    <row r="2">
      <c r="A2" s="4" t="s">
        <v>0</v>
      </c>
      <c r="B2" s="5"/>
      <c r="C2" s="5"/>
      <c r="D2" s="5"/>
      <c r="E2" s="5"/>
      <c r="F2" s="5"/>
      <c r="G2" s="5"/>
      <c r="H2" s="5"/>
      <c r="I2" s="6"/>
    </row>
    <row r="3">
      <c r="A3" s="7"/>
      <c r="B3" s="8"/>
      <c r="C3" s="8"/>
      <c r="D3" s="8"/>
      <c r="E3" s="8"/>
      <c r="F3" s="8"/>
      <c r="G3" s="8"/>
      <c r="H3" s="8"/>
      <c r="I3" s="9"/>
    </row>
    <row r="4">
      <c r="A4" s="10" t="s">
        <v>1</v>
      </c>
      <c r="B4" s="6"/>
      <c r="C4" s="11" t="s">
        <v>2</v>
      </c>
      <c r="D4" s="5"/>
      <c r="E4" s="5"/>
      <c r="F4" s="6"/>
      <c r="G4" s="12" t="str">
        <f>HYPERLINK("https://goo.gl/mxpkZM","Link")</f>
        <v>Link</v>
      </c>
      <c r="H4" s="13"/>
      <c r="I4" s="14"/>
    </row>
    <row r="5">
      <c r="A5" s="15"/>
      <c r="B5" s="16"/>
      <c r="C5" s="17" t="s">
        <v>3</v>
      </c>
      <c r="D5" s="5"/>
      <c r="E5" s="5"/>
      <c r="F5" s="5"/>
      <c r="G5" s="6"/>
      <c r="H5" s="18"/>
      <c r="I5" s="19"/>
    </row>
    <row r="6">
      <c r="A6" s="15"/>
      <c r="B6" s="16"/>
      <c r="C6" s="20" t="s">
        <v>4</v>
      </c>
      <c r="D6" s="5"/>
      <c r="E6" s="5"/>
      <c r="F6" s="5"/>
      <c r="G6" s="5"/>
      <c r="H6" s="6"/>
      <c r="I6" s="19"/>
    </row>
    <row r="7">
      <c r="A7" s="15"/>
      <c r="B7" s="16"/>
      <c r="C7" s="21" t="s">
        <v>5</v>
      </c>
      <c r="D7" s="22"/>
      <c r="E7" s="22"/>
      <c r="F7" s="22"/>
      <c r="G7" s="22"/>
      <c r="H7" s="22"/>
      <c r="I7" s="23"/>
    </row>
    <row r="8">
      <c r="A8" s="7"/>
      <c r="B8" s="9"/>
      <c r="C8" s="24" t="s">
        <v>6</v>
      </c>
      <c r="D8" s="22"/>
      <c r="E8" s="22"/>
      <c r="F8" s="22"/>
      <c r="G8" s="22"/>
      <c r="H8" s="23"/>
      <c r="I8" s="19"/>
    </row>
    <row r="9">
      <c r="A9" s="25"/>
      <c r="I9" s="26"/>
    </row>
    <row r="10">
      <c r="A10" s="27" t="s">
        <v>7</v>
      </c>
      <c r="B10" s="22"/>
      <c r="C10" s="22"/>
      <c r="D10" s="23"/>
      <c r="E10" s="28" t="str">
        <f>HYPERLINK("https://www.youtube.com/watch?v=sqIQjgTYys8&amp;t=1s","SEE")</f>
        <v>SEE</v>
      </c>
      <c r="F10" s="29"/>
      <c r="G10" s="30"/>
      <c r="H10" s="30"/>
      <c r="I10" s="31"/>
    </row>
    <row r="11">
      <c r="A11" s="32" t="s">
        <v>8</v>
      </c>
      <c r="B11" s="8"/>
      <c r="C11" s="8"/>
      <c r="D11" s="9"/>
      <c r="E11" s="28" t="str">
        <f>HYPERLINK("https://www.youtube.com/watch?v=nJkfnxDu_uo","SEE")</f>
        <v>SEE</v>
      </c>
      <c r="I11" s="26"/>
    </row>
    <row r="12">
      <c r="A12" s="32" t="s">
        <v>9</v>
      </c>
      <c r="B12" s="8"/>
      <c r="C12" s="8"/>
      <c r="D12" s="9"/>
      <c r="E12" s="28" t="str">
        <f>HYPERLINK("https://www.youtube.com/watch?v=mURktueKdmU&amp;list=PLPt2dINI2MIaNcU070HIAO8JWYBcafuyG&amp;index=1","SEE")</f>
        <v>SEE</v>
      </c>
      <c r="I12" s="26"/>
    </row>
    <row r="13">
      <c r="A13" s="32" t="s">
        <v>10</v>
      </c>
      <c r="B13" s="8"/>
      <c r="C13" s="8"/>
      <c r="D13" s="9"/>
      <c r="E13" s="28" t="str">
        <f>HYPERLINK("https://goo.gl/Hm5e2Q","SEE")</f>
        <v>SEE</v>
      </c>
      <c r="I13" s="26"/>
    </row>
    <row r="14">
      <c r="A14" s="32" t="s">
        <v>11</v>
      </c>
      <c r="B14" s="8"/>
      <c r="C14" s="8"/>
      <c r="D14" s="9"/>
      <c r="E14" s="33" t="str">
        <f>HYPERLINK("https://www.youtube.com/watch?v=TngPtAFRcbE&amp;list=PLPt2dINI2MIaNcU070HIAO8JWYBcafuyG&amp;index=3","SEE")</f>
        <v>SEE</v>
      </c>
      <c r="I14" s="26"/>
    </row>
    <row r="15">
      <c r="A15" s="32" t="s">
        <v>12</v>
      </c>
      <c r="B15" s="8"/>
      <c r="C15" s="8"/>
      <c r="D15" s="9"/>
      <c r="E15" s="33" t="str">
        <f>HYPERLINK("https://goo.gl/2i9WFC","SEE")</f>
        <v>SEE</v>
      </c>
      <c r="I15" s="26"/>
    </row>
    <row r="16">
      <c r="A16" s="34" t="s">
        <v>13</v>
      </c>
      <c r="B16" s="8"/>
      <c r="C16" s="8"/>
      <c r="D16" s="9"/>
      <c r="E16" s="35" t="str">
        <f>HYPERLINK("http://codeforces.com/group/MWSDmqGsZm/contests","Assiut University Training - Newcomers")</f>
        <v>Assiut University Training - Newcomers</v>
      </c>
      <c r="F16" s="36"/>
      <c r="G16" s="37"/>
      <c r="H16" s="25"/>
      <c r="I16" s="26"/>
    </row>
    <row r="17">
      <c r="A17" s="34" t="s">
        <v>14</v>
      </c>
      <c r="B17" s="8"/>
      <c r="C17" s="8"/>
      <c r="D17" s="9"/>
      <c r="E17" s="33" t="str">
        <f>HYPERLINK("https://www.youtube.com/watch?v=WTha01S8uVA","SEE")</f>
        <v>SEE</v>
      </c>
      <c r="F17" s="38"/>
      <c r="I17" s="26"/>
    </row>
    <row r="18">
      <c r="A18" s="34" t="s">
        <v>15</v>
      </c>
      <c r="B18" s="8"/>
      <c r="C18" s="8"/>
      <c r="D18" s="9"/>
      <c r="E18" s="35" t="str">
        <f>HYPERLINK("https://goo.gl/bTQFot","Assiut University Training ")</f>
        <v>Assiut University Training </v>
      </c>
      <c r="F18" s="36"/>
      <c r="G18" s="37"/>
      <c r="I18" s="26"/>
    </row>
    <row r="19">
      <c r="A19" s="25"/>
      <c r="I19" s="26"/>
    </row>
    <row r="20">
      <c r="A20" s="39" t="s">
        <v>16</v>
      </c>
      <c r="B20" s="40" t="s">
        <v>17</v>
      </c>
      <c r="C20" s="5"/>
      <c r="D20" s="5"/>
      <c r="E20" s="5"/>
      <c r="F20" s="5"/>
      <c r="G20" s="5"/>
      <c r="H20" s="5"/>
      <c r="I20" s="6"/>
    </row>
    <row r="21">
      <c r="A21" s="41"/>
      <c r="B21" s="15"/>
      <c r="I21" s="16"/>
    </row>
    <row r="22">
      <c r="A22" s="42"/>
      <c r="B22" s="7"/>
      <c r="C22" s="8"/>
      <c r="D22" s="8"/>
      <c r="E22" s="8"/>
      <c r="F22" s="8"/>
      <c r="G22" s="8"/>
      <c r="H22" s="8"/>
      <c r="I22" s="9"/>
    </row>
  </sheetData>
  <mergeCells count="26">
    <mergeCell ref="A1:I1"/>
    <mergeCell ref="A2:I3"/>
    <mergeCell ref="A4:B8"/>
    <mergeCell ref="C4:F4"/>
    <mergeCell ref="C5:G5"/>
    <mergeCell ref="C6:H6"/>
    <mergeCell ref="C7:I7"/>
    <mergeCell ref="A14:D14"/>
    <mergeCell ref="A15:D15"/>
    <mergeCell ref="A16:D16"/>
    <mergeCell ref="A17:D17"/>
    <mergeCell ref="A18:D18"/>
    <mergeCell ref="A19:G19"/>
    <mergeCell ref="A20:A22"/>
    <mergeCell ref="B20:I22"/>
    <mergeCell ref="F10:I15"/>
    <mergeCell ref="H16:I19"/>
    <mergeCell ref="F17:G17"/>
    <mergeCell ref="E18:G18"/>
    <mergeCell ref="C8:H8"/>
    <mergeCell ref="A9:I9"/>
    <mergeCell ref="A10:D10"/>
    <mergeCell ref="A11:D11"/>
    <mergeCell ref="A12:D12"/>
    <mergeCell ref="A13:D13"/>
    <mergeCell ref="E16:G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71"/>
    <col customWidth="1" min="2" max="2" width="9.0"/>
    <col customWidth="1" min="3" max="3" width="59.14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34" t="s">
        <v>182</v>
      </c>
      <c r="B2" s="112"/>
      <c r="C2" s="113"/>
    </row>
    <row r="3">
      <c r="A3" s="134" t="s">
        <v>183</v>
      </c>
      <c r="B3" s="112"/>
      <c r="C3" s="113"/>
    </row>
    <row r="4">
      <c r="A4" s="134" t="s">
        <v>184</v>
      </c>
      <c r="B4" s="112"/>
      <c r="C4" s="113"/>
    </row>
    <row r="5">
      <c r="A5" s="134" t="s">
        <v>185</v>
      </c>
      <c r="B5" s="112"/>
      <c r="C5" s="113"/>
    </row>
    <row r="6">
      <c r="A6" s="134" t="s">
        <v>186</v>
      </c>
      <c r="B6" s="121"/>
      <c r="C6" s="114"/>
    </row>
    <row r="7">
      <c r="A7" s="134" t="s">
        <v>187</v>
      </c>
      <c r="B7" s="121"/>
      <c r="C7" s="114"/>
    </row>
    <row r="8">
      <c r="A8" s="134" t="s">
        <v>188</v>
      </c>
      <c r="B8" s="121"/>
      <c r="C8" s="114"/>
    </row>
    <row r="9">
      <c r="A9" s="134" t="s">
        <v>189</v>
      </c>
      <c r="B9" s="121"/>
      <c r="C9" s="114"/>
    </row>
    <row r="10">
      <c r="A10" s="134" t="s">
        <v>134</v>
      </c>
      <c r="B10" s="121"/>
      <c r="C10" s="114"/>
    </row>
    <row r="11">
      <c r="A11" s="134" t="s">
        <v>190</v>
      </c>
      <c r="B11" s="121"/>
      <c r="C11" s="114"/>
    </row>
    <row r="12">
      <c r="A12" s="134" t="s">
        <v>191</v>
      </c>
      <c r="B12" s="121"/>
      <c r="C12" s="114"/>
    </row>
    <row r="13">
      <c r="A13" s="134" t="s">
        <v>192</v>
      </c>
      <c r="B13" s="112"/>
      <c r="C13" s="114"/>
    </row>
    <row r="14">
      <c r="A14" s="134" t="s">
        <v>193</v>
      </c>
      <c r="B14" s="121"/>
      <c r="C14" s="114"/>
    </row>
    <row r="15">
      <c r="A15" s="134" t="s">
        <v>194</v>
      </c>
      <c r="B15" s="121"/>
      <c r="C15" s="114"/>
    </row>
    <row r="16">
      <c r="A16" s="134" t="s">
        <v>195</v>
      </c>
      <c r="B16" s="121"/>
      <c r="C16" s="114"/>
    </row>
    <row r="17">
      <c r="A17" s="134" t="s">
        <v>196</v>
      </c>
      <c r="B17" s="135"/>
      <c r="C17" s="136"/>
    </row>
    <row r="18">
      <c r="A18" s="134" t="s">
        <v>197</v>
      </c>
      <c r="B18" s="135"/>
      <c r="C18" s="136"/>
    </row>
    <row r="19">
      <c r="A19" s="134" t="s">
        <v>198</v>
      </c>
      <c r="B19" s="135"/>
      <c r="C19" s="136"/>
    </row>
    <row r="20">
      <c r="A20" s="134" t="s">
        <v>199</v>
      </c>
      <c r="B20" s="135"/>
      <c r="C20" s="136"/>
    </row>
    <row r="21">
      <c r="A21" s="134" t="s">
        <v>200</v>
      </c>
      <c r="B21" s="135"/>
      <c r="C21" s="136"/>
    </row>
    <row r="22">
      <c r="A22" s="134" t="s">
        <v>201</v>
      </c>
      <c r="B22" s="135"/>
      <c r="C22" s="136"/>
    </row>
    <row r="23">
      <c r="A23" s="134" t="s">
        <v>202</v>
      </c>
      <c r="B23" s="135"/>
      <c r="C23" s="136"/>
    </row>
    <row r="24">
      <c r="A24" s="134" t="s">
        <v>203</v>
      </c>
      <c r="B24" s="135"/>
      <c r="C24" s="136"/>
    </row>
    <row r="25">
      <c r="A25" s="134" t="s">
        <v>204</v>
      </c>
      <c r="B25" s="135"/>
      <c r="C25" s="136"/>
    </row>
    <row r="26">
      <c r="A26" s="134" t="s">
        <v>205</v>
      </c>
      <c r="B26" s="135"/>
      <c r="C26" s="136"/>
    </row>
    <row r="27">
      <c r="A27" s="134" t="s">
        <v>206</v>
      </c>
      <c r="B27" s="137"/>
      <c r="C27" s="138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8.43"/>
    <col customWidth="1" min="2" max="2" width="9.0"/>
    <col customWidth="1" min="3" max="3" width="59.14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207</v>
      </c>
      <c r="B2" s="112"/>
      <c r="C2" s="113"/>
    </row>
    <row r="3">
      <c r="A3" s="122" t="s">
        <v>201</v>
      </c>
      <c r="B3" s="112"/>
      <c r="C3" s="113"/>
    </row>
    <row r="4">
      <c r="A4" s="122" t="s">
        <v>208</v>
      </c>
      <c r="B4" s="112"/>
      <c r="C4" s="113"/>
    </row>
    <row r="5">
      <c r="A5" s="122" t="s">
        <v>209</v>
      </c>
      <c r="B5" s="112"/>
      <c r="C5" s="113"/>
    </row>
    <row r="6">
      <c r="A6" s="122" t="s">
        <v>210</v>
      </c>
      <c r="B6" s="121"/>
      <c r="C6" s="114"/>
    </row>
    <row r="7">
      <c r="A7" s="122" t="s">
        <v>211</v>
      </c>
      <c r="B7" s="121"/>
      <c r="C7" s="114"/>
    </row>
    <row r="8">
      <c r="A8" s="122" t="s">
        <v>212</v>
      </c>
      <c r="B8" s="121"/>
      <c r="C8" s="114"/>
    </row>
    <row r="9">
      <c r="A9" s="122" t="s">
        <v>213</v>
      </c>
      <c r="B9" s="112"/>
      <c r="C9" s="114"/>
    </row>
    <row r="10">
      <c r="A10" s="122" t="s">
        <v>214</v>
      </c>
      <c r="B10" s="121"/>
      <c r="C10" s="114"/>
    </row>
    <row r="11">
      <c r="A11" s="122" t="s">
        <v>215</v>
      </c>
      <c r="B11" s="121"/>
      <c r="C11" s="114"/>
    </row>
    <row r="12">
      <c r="A12" s="122" t="s">
        <v>216</v>
      </c>
      <c r="B12" s="121"/>
      <c r="C12" s="114"/>
    </row>
    <row r="13">
      <c r="A13" s="122" t="s">
        <v>217</v>
      </c>
      <c r="B13" s="112"/>
      <c r="C13" s="114"/>
    </row>
    <row r="14">
      <c r="A14" s="122" t="s">
        <v>218</v>
      </c>
      <c r="B14" s="121"/>
      <c r="C14" s="114"/>
    </row>
    <row r="15">
      <c r="A15" s="122" t="s">
        <v>219</v>
      </c>
      <c r="B15" s="121"/>
      <c r="C15" s="114"/>
    </row>
    <row r="16">
      <c r="A16" s="122" t="s">
        <v>220</v>
      </c>
      <c r="B16" s="121"/>
      <c r="C16" s="114"/>
    </row>
    <row r="17">
      <c r="A17" s="122" t="s">
        <v>221</v>
      </c>
      <c r="B17" s="121"/>
      <c r="C17" s="114"/>
    </row>
    <row r="18">
      <c r="A18" s="122" t="s">
        <v>222</v>
      </c>
      <c r="B18" s="121"/>
      <c r="C18" s="114"/>
    </row>
    <row r="19">
      <c r="A19" s="122" t="s">
        <v>223</v>
      </c>
      <c r="B19" s="121"/>
      <c r="C19" s="114"/>
    </row>
    <row r="20">
      <c r="A20" s="122" t="s">
        <v>224</v>
      </c>
      <c r="B20" s="121"/>
      <c r="C20" s="114"/>
    </row>
    <row r="21">
      <c r="A21" s="122" t="s">
        <v>225</v>
      </c>
      <c r="B21" s="121"/>
      <c r="C21" s="114"/>
    </row>
    <row r="22">
      <c r="A22" s="122" t="s">
        <v>226</v>
      </c>
      <c r="B22" s="121"/>
      <c r="C22" s="114"/>
    </row>
    <row r="23">
      <c r="A23" s="122" t="s">
        <v>227</v>
      </c>
      <c r="B23" s="121"/>
      <c r="C23" s="114"/>
    </row>
    <row r="24">
      <c r="A24" s="122" t="s">
        <v>228</v>
      </c>
      <c r="B24" s="121"/>
      <c r="C24" s="114"/>
    </row>
    <row r="25">
      <c r="A25" s="122" t="s">
        <v>229</v>
      </c>
      <c r="B25" s="121"/>
      <c r="C25" s="114"/>
    </row>
    <row r="26">
      <c r="A26" s="122" t="s">
        <v>230</v>
      </c>
      <c r="B26" s="121"/>
      <c r="C26" s="114"/>
    </row>
    <row r="27">
      <c r="A27" s="123" t="s">
        <v>231</v>
      </c>
      <c r="B27" s="124"/>
      <c r="C27" s="117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71"/>
    <col customWidth="1" min="2" max="2" width="9.0"/>
    <col customWidth="1" min="3" max="3" width="59.14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232</v>
      </c>
      <c r="B2" s="112"/>
      <c r="C2" s="113"/>
    </row>
    <row r="3">
      <c r="A3" s="122" t="s">
        <v>233</v>
      </c>
      <c r="B3" s="112"/>
      <c r="C3" s="113"/>
    </row>
    <row r="4">
      <c r="A4" s="122" t="s">
        <v>234</v>
      </c>
      <c r="B4" s="112"/>
      <c r="C4" s="113"/>
    </row>
    <row r="5">
      <c r="A5" s="122" t="s">
        <v>235</v>
      </c>
      <c r="B5" s="112"/>
      <c r="C5" s="113"/>
    </row>
    <row r="6">
      <c r="A6" s="122" t="s">
        <v>236</v>
      </c>
      <c r="B6" s="121"/>
      <c r="C6" s="114"/>
    </row>
    <row r="7">
      <c r="A7" s="122" t="s">
        <v>237</v>
      </c>
      <c r="B7" s="121"/>
      <c r="C7" s="114"/>
    </row>
    <row r="8">
      <c r="A8" s="122" t="s">
        <v>238</v>
      </c>
      <c r="B8" s="121"/>
      <c r="C8" s="114"/>
    </row>
    <row r="9">
      <c r="A9" s="122" t="s">
        <v>239</v>
      </c>
      <c r="B9" s="121"/>
      <c r="C9" s="114"/>
    </row>
    <row r="10">
      <c r="A10" s="122" t="s">
        <v>240</v>
      </c>
      <c r="B10" s="112"/>
      <c r="C10" s="114"/>
    </row>
    <row r="11">
      <c r="A11" s="122" t="s">
        <v>241</v>
      </c>
      <c r="B11" s="121"/>
      <c r="C11" s="114"/>
    </row>
    <row r="12">
      <c r="A12" s="122" t="s">
        <v>242</v>
      </c>
      <c r="B12" s="121"/>
      <c r="C12" s="114"/>
    </row>
    <row r="13">
      <c r="A13" s="122" t="s">
        <v>243</v>
      </c>
      <c r="B13" s="112"/>
      <c r="C13" s="114"/>
    </row>
    <row r="14">
      <c r="A14" s="122" t="s">
        <v>244</v>
      </c>
      <c r="B14" s="121"/>
      <c r="C14" s="114"/>
    </row>
    <row r="15">
      <c r="A15" s="122" t="s">
        <v>245</v>
      </c>
      <c r="B15" s="121"/>
      <c r="C15" s="114"/>
    </row>
    <row r="16">
      <c r="A16" s="122" t="s">
        <v>246</v>
      </c>
      <c r="B16" s="121"/>
      <c r="C16" s="114"/>
    </row>
    <row r="17">
      <c r="A17" s="122" t="s">
        <v>247</v>
      </c>
      <c r="B17" s="121"/>
      <c r="C17" s="114"/>
    </row>
    <row r="18">
      <c r="A18" s="122" t="s">
        <v>248</v>
      </c>
      <c r="B18" s="121"/>
      <c r="C18" s="114"/>
    </row>
    <row r="19">
      <c r="A19" s="122" t="s">
        <v>249</v>
      </c>
      <c r="B19" s="121"/>
      <c r="C19" s="114"/>
    </row>
    <row r="20">
      <c r="A20" s="122" t="s">
        <v>250</v>
      </c>
      <c r="B20" s="121"/>
      <c r="C20" s="114"/>
    </row>
    <row r="21">
      <c r="A21" s="122" t="s">
        <v>251</v>
      </c>
      <c r="B21" s="121"/>
      <c r="C21" s="114"/>
    </row>
    <row r="22">
      <c r="A22" s="122" t="s">
        <v>252</v>
      </c>
      <c r="B22" s="121"/>
      <c r="C22" s="114"/>
    </row>
    <row r="23">
      <c r="A23" s="122" t="s">
        <v>253</v>
      </c>
      <c r="B23" s="121"/>
      <c r="C23" s="114"/>
    </row>
    <row r="24">
      <c r="A24" s="122" t="s">
        <v>254</v>
      </c>
      <c r="B24" s="121"/>
      <c r="C24" s="114"/>
    </row>
    <row r="25">
      <c r="A25" s="122" t="s">
        <v>255</v>
      </c>
      <c r="B25" s="121"/>
      <c r="C25" s="114"/>
    </row>
    <row r="26">
      <c r="A26" s="134" t="s">
        <v>256</v>
      </c>
      <c r="B26" s="121"/>
      <c r="C26" s="114"/>
    </row>
    <row r="27">
      <c r="A27" s="139" t="s">
        <v>257</v>
      </c>
      <c r="B27" s="124"/>
      <c r="C27" s="117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86"/>
    <col customWidth="1" min="2" max="2" width="31.29"/>
    <col customWidth="1" min="3" max="3" width="35.71"/>
    <col customWidth="1" min="4" max="4" width="36.0"/>
    <col customWidth="1" min="5" max="5" width="20.57"/>
    <col customWidth="1" min="6" max="6" width="17.86"/>
  </cols>
  <sheetData>
    <row r="1" ht="35.25" customHeight="1">
      <c r="A1" s="43" t="s">
        <v>18</v>
      </c>
      <c r="B1" s="44" t="s">
        <v>19</v>
      </c>
      <c r="C1" s="2"/>
      <c r="D1" s="3"/>
      <c r="E1" s="45" t="s">
        <v>20</v>
      </c>
      <c r="F1" s="45" t="s">
        <v>21</v>
      </c>
    </row>
    <row r="2" ht="24.0" customHeight="1">
      <c r="A2" s="46" t="s">
        <v>22</v>
      </c>
      <c r="B2" s="47" t="s">
        <v>23</v>
      </c>
      <c r="C2" s="2"/>
      <c r="D2" s="3"/>
      <c r="E2" s="48" t="str">
        <f>HYPERLINK("https://docs.google.com/spreadsheets/d/18_ni_jYDVe5PnPKLoHq_1taHYRzmspPvEB9dma2RxN8/edit#gid=880637188","Sheet A")</f>
        <v>Sheet A</v>
      </c>
      <c r="F2" s="49">
        <f>COUNTIF(A!B2:B25,"AC")</f>
        <v>0</v>
      </c>
    </row>
    <row r="3" ht="24.0" customHeight="1">
      <c r="A3" s="50"/>
      <c r="B3" s="51" t="s">
        <v>24</v>
      </c>
      <c r="C3" s="52" t="s">
        <v>25</v>
      </c>
      <c r="D3" s="52" t="s">
        <v>26</v>
      </c>
      <c r="E3" s="26"/>
      <c r="F3" s="26"/>
    </row>
    <row r="4" ht="19.5" customHeight="1">
      <c r="A4" s="50"/>
      <c r="B4" s="53" t="str">
        <f>HYPERLINK("http://www.cplusplus.com/doc/tutorial/variables/","Variables and types")</f>
        <v>Variables and types</v>
      </c>
      <c r="C4" s="54" t="str">
        <f>HYPERLINK("https://www.geeksforgeeks.org/c-data-types/","C++ Data types")</f>
        <v>C++ Data types</v>
      </c>
      <c r="D4" s="54" t="str">
        <f>HYPERLINK("https://www.tutorialspoint.com/cplusplus/cpp_data_types.htm","Data types")</f>
        <v>Data types</v>
      </c>
      <c r="E4" s="26"/>
      <c r="F4" s="26"/>
    </row>
    <row r="5" ht="19.5" customHeight="1">
      <c r="A5" s="50"/>
      <c r="B5" s="55" t="str">
        <f>HYPERLINK("http://www.cplusplus.com/doc/tutorial/operators/","Operators in C++")</f>
        <v>Operators in C++</v>
      </c>
      <c r="C5" s="56" t="str">
        <f>HYPERLINK("https://www.geeksforgeeks.org/operators-c-c/","Operators in C / C++")</f>
        <v>Operators in C / C++</v>
      </c>
      <c r="D5" s="56" t="str">
        <f>HYPERLINK("https://www.tutorialspoint.com/cplusplus/cpp_operators.htm","Operators")</f>
        <v>Operators</v>
      </c>
      <c r="E5" s="26"/>
      <c r="F5" s="26"/>
    </row>
    <row r="6" ht="18.75" customHeight="1">
      <c r="A6" s="50"/>
      <c r="B6" s="55" t="str">
        <f>HYPERLINK("http://www.cplusplus.com/doc/tutorial/control/","Selection statements: if and else")</f>
        <v>Selection statements: if and else</v>
      </c>
      <c r="C6" s="56" t="str">
        <f>HYPERLINK("https://www.geeksforgeeks.org/decision-making-c-c-else-nested-else/","Decision making")</f>
        <v>Decision making</v>
      </c>
      <c r="D6" s="56" t="str">
        <f>HYPERLINK("https://www.tutorialspoint.com/cplusplus/cpp_if_else_statement.htm","if else statement")</f>
        <v>if else statement</v>
      </c>
      <c r="E6" s="26"/>
      <c r="F6" s="26"/>
    </row>
    <row r="7" ht="18.0" customHeight="1">
      <c r="A7" s="50"/>
      <c r="B7" s="57"/>
      <c r="C7" s="58"/>
      <c r="D7" s="59" t="str">
        <f>HYPERLINK("https://www.tutorialspoint.com/cplusplus/cpp_switch_statement.htm","Switch statement")</f>
        <v>Switch statement</v>
      </c>
      <c r="E7" s="26"/>
      <c r="F7" s="26"/>
    </row>
    <row r="8" ht="24.0" customHeight="1">
      <c r="A8" s="50"/>
      <c r="B8" s="60" t="s">
        <v>27</v>
      </c>
      <c r="C8" s="2"/>
      <c r="D8" s="3"/>
      <c r="E8" s="26"/>
      <c r="F8" s="26"/>
    </row>
    <row r="9" ht="24.0" customHeight="1">
      <c r="A9" s="50"/>
      <c r="B9" s="61" t="s">
        <v>28</v>
      </c>
      <c r="C9" s="3"/>
      <c r="D9" s="62" t="s">
        <v>29</v>
      </c>
      <c r="E9" s="26"/>
      <c r="F9" s="26"/>
    </row>
    <row r="10" ht="20.25" customHeight="1">
      <c r="A10" s="50"/>
      <c r="B10" s="62" t="s">
        <v>30</v>
      </c>
      <c r="C10" s="62" t="s">
        <v>31</v>
      </c>
      <c r="D10" s="63"/>
      <c r="E10" s="26"/>
      <c r="F10" s="26"/>
    </row>
    <row r="11" ht="20.25" customHeight="1">
      <c r="A11" s="50"/>
      <c r="B11" s="64" t="str">
        <f>HYPERLINK("https://www.youtube.com/watch?v=mh7SNBRc38c&amp;list=PLsECTUuTGe7pfm3TTshn5V3PFQQ_cZyvv&amp;index=2","Your first program ")</f>
        <v>Your first program </v>
      </c>
      <c r="C11" s="65" t="str">
        <f>HYPERLINK("https://www.youtube.com/watch?v=Fr6wJ5_Hok0&amp;list=PLJzrJ6NUlRb8e5o0jGe8yHYGy2Mu17Eeg&amp;index=0","Introduction")</f>
        <v>Introduction</v>
      </c>
      <c r="D11" s="66" t="str">
        <f>HYPERLINK("https://www.youtube.com/watch?v=tvC1WCdV1XU&amp;list=PLAE85DE8440AA6B83&amp;index=0","install codeblocks")</f>
        <v>install codeblocks</v>
      </c>
      <c r="E11" s="26"/>
      <c r="F11" s="26"/>
    </row>
    <row r="12" ht="20.25" customHeight="1">
      <c r="A12" s="50"/>
      <c r="B12" s="67" t="str">
        <f>HYPERLINK("https://www.youtube.com/watch?v=Vu3nN2sFblc&amp;index=3&amp;list=PLsECTUuTGe7pfm3TTshn5V3PFQQ_cZyvv","Cin, Variables")</f>
        <v>Cin, Variables</v>
      </c>
      <c r="C12" s="68" t="str">
        <f>HYPERLINK("https://www.youtube.com/watch?v=H7pUHZrgscY&amp;index=2&amp;list=PLJzrJ6NUlRb8e5o0jGe8yHYGy2Mu17Eeg","Data types, Cout, Cin")</f>
        <v>Data types, Cout, Cin</v>
      </c>
      <c r="D12" s="65" t="str">
        <f>HYPERLINK("https://www.youtube.com/watch?v=SWZfFNyUsxc&amp;list=PLAE85DE8440AA6B83&amp;index=2","Understanding a Simple code")</f>
        <v>Understanding a Simple code</v>
      </c>
      <c r="E12" s="26"/>
      <c r="F12" s="26"/>
    </row>
    <row r="13" ht="18.0" customHeight="1">
      <c r="A13" s="50"/>
      <c r="B13" s="67" t="str">
        <f>HYPERLINK("https://www.youtube.com/watch?v=SY84RXfVhFI&amp;list=PLsECTUuTGe7pfm3TTshn5V3PFQQ_cZyvv&amp;index=4","Mathmatical Operators")</f>
        <v>Mathmatical Operators</v>
      </c>
      <c r="C13" s="69" t="str">
        <f>HYPERLINK("https://www.youtube.com/watch?v=-ZRhEfMx7RU&amp;list=PLJzrJ6NUlRb8e5o0jGe8yHYGy2Mu17Eeg&amp;index=3","Arithmetic Operators, Expressions")</f>
        <v>Arithmetic Operators, Expressions</v>
      </c>
      <c r="D13" s="65" t="str">
        <f>HYPERLINK("https://www.youtube.com/watch?v=sPv0HQ8xOaU&amp;list=PLAE85DE8440AA6B83&amp;index=3","More on Printing Text")</f>
        <v>More on Printing Text</v>
      </c>
      <c r="E13" s="26"/>
      <c r="F13" s="26"/>
    </row>
    <row r="14" ht="18.0" customHeight="1">
      <c r="A14" s="50"/>
      <c r="B14" s="70" t="str">
        <f>HYPERLINK("https://www.youtube.com/watch?v=jsYmdyvhLQw&amp;list=PLsECTUuTGe7pfm3TTshn5V3PFQQ_cZyvv&amp;index=5","arithmetic operators")</f>
        <v>arithmetic operators</v>
      </c>
      <c r="C14" s="69" t="str">
        <f>HYPERLINK("https://www.youtube.com/watch?v=02ZmSVsoAV4&amp;list=PLJzrJ6NUlRb8e5o0jGe8yHYGy2Mu17Eeg&amp;index=4","IF , IF - Else , IF - Else If statements")</f>
        <v>IF , IF - Else , IF - Else If statements</v>
      </c>
      <c r="D14" s="69" t="str">
        <f>HYPERLINK("https://www.youtube.com/watch?v=3Iq_uFbc4L4&amp;list=PLAE85DE8440AA6B83&amp;index=6","Variables Memory Concepts")</f>
        <v>Variables Memory Concepts</v>
      </c>
      <c r="E14" s="26"/>
      <c r="F14" s="26"/>
    </row>
    <row r="15" ht="19.5" customHeight="1">
      <c r="A15" s="50"/>
      <c r="B15" s="68" t="str">
        <f>HYPERLINK("https://www.youtube.com/watch?v=RXpbdiySxmc&amp;index=6&amp;list=PLsECTUuTGe7pfm3TTshn5V3PFQQ_cZyvv","Shortcuts")</f>
        <v>Shortcuts</v>
      </c>
      <c r="C15" s="69" t="str">
        <f>HYPERLINK("https://www.youtube.com/watch?v=waw-DeBp_H0&amp;index=5&amp;list=PLJzrJ6NUlRb8e5o0jGe8yHYGy2Mu17Eeg","Switch - Case - default statement")</f>
        <v>Switch - Case - default statement</v>
      </c>
      <c r="D15" s="69" t="str">
        <f>HYPERLINK("https://www.youtube.com/watch?v=L1z2dpCosXU&amp;list=PLAE85DE8440AA6B83&amp;index=7","Basic Arithmetic")</f>
        <v>Basic Arithmetic</v>
      </c>
      <c r="E15" s="26"/>
      <c r="F15" s="26"/>
    </row>
    <row r="16" ht="19.5" customHeight="1">
      <c r="A16" s="50"/>
      <c r="B16" s="69" t="str">
        <f>HYPERLINK("https://www.youtube.com/watch?v=9nWoIfcBdlM&amp;list=PLsECTUuTGe7pfm3TTshn5V3PFQQ_cZyvv&amp;index=7","Boolean Expression, If, Else")</f>
        <v>Boolean Expression, If, Else</v>
      </c>
      <c r="C16" s="71"/>
      <c r="D16" s="69" t="str">
        <f>HYPERLINK("https://www.youtube.com/watch?v=T0kEDZ-tuNw&amp;list=PLAE85DE8440AA6B83&amp;index=21","Operators")</f>
        <v>Operators</v>
      </c>
      <c r="E16" s="26"/>
      <c r="F16" s="26"/>
    </row>
    <row r="17" ht="19.5" customHeight="1">
      <c r="A17" s="50"/>
      <c r="B17" s="69" t="str">
        <f>HYPERLINK("https://www.youtube.com/watch?v=xQl_G6wRvLI&amp;index=8&amp;list=PLsECTUuTGe7pfm3TTshn5V3PFQQ_cZyvv","if...else, logical operators")</f>
        <v>if...else, logical operators</v>
      </c>
      <c r="C17" s="72"/>
      <c r="D17" s="68" t="str">
        <f>HYPERLINK("https://www.youtube.com/watch?v=o78khWdmqIE&amp;index=26&amp;list=PLAE85DE8440AA6B83","Logical Operators")</f>
        <v>Logical Operators</v>
      </c>
      <c r="E17" s="26"/>
      <c r="F17" s="26"/>
    </row>
    <row r="18" ht="18.75" customHeight="1">
      <c r="A18" s="50"/>
      <c r="B18" s="69" t="str">
        <f>HYPERLINK("https://www.youtube.com/watch?v=zSkB0180zG8&amp;index=9&amp;list=PLsECTUuTGe7pfm3TTshn5V3PFQQ_cZyvv","Switch Case")</f>
        <v>Switch Case</v>
      </c>
      <c r="C18" s="72"/>
      <c r="D18" s="68" t="str">
        <f>HYPERLINK("https://www.youtube.com/watch?v=yEY8xlnarNo&amp;index=8&amp;list=PLAE85DE8440AA6B83","if Statement part1 , part 2 , part 3")</f>
        <v>if Statement part1 , part 2 , part 3</v>
      </c>
      <c r="E18" s="26"/>
      <c r="F18" s="26"/>
    </row>
    <row r="19" ht="17.25" customHeight="1">
      <c r="A19" s="73"/>
      <c r="B19" s="74"/>
      <c r="C19" s="75"/>
      <c r="D19" s="76" t="str">
        <f>HYPERLINK("https://www.youtube.com/watch?v=TNUCZpgPjrw&amp;index=25&amp;list=PLAE85DE8440AA6B83","switch")</f>
        <v>switch</v>
      </c>
      <c r="E19" s="77"/>
      <c r="F19" s="77"/>
    </row>
    <row r="20" ht="24.0" customHeight="1">
      <c r="A20" s="46" t="s">
        <v>32</v>
      </c>
      <c r="B20" s="78" t="s">
        <v>23</v>
      </c>
      <c r="D20" s="26"/>
      <c r="E20" s="48" t="s">
        <v>33</v>
      </c>
      <c r="F20" s="79">
        <f>COUNTIF(B!B2:B27,"AC")</f>
        <v>0</v>
      </c>
    </row>
    <row r="21" ht="24.0" customHeight="1">
      <c r="A21" s="50"/>
      <c r="B21" s="51" t="s">
        <v>24</v>
      </c>
      <c r="C21" s="52" t="s">
        <v>25</v>
      </c>
      <c r="D21" s="52" t="s">
        <v>34</v>
      </c>
      <c r="E21" s="26"/>
      <c r="F21" s="26"/>
    </row>
    <row r="22" ht="21.0" customHeight="1">
      <c r="A22" s="50"/>
      <c r="B22" s="65" t="str">
        <f>HYPERLINK("http://www.cplusplus.com/doc/tutorial/control/","Iteration statements (loops)")</f>
        <v>Iteration statements (loops)</v>
      </c>
      <c r="C22" s="80" t="str">
        <f>HYPERLINK("https://www.geeksforgeeks.org/loops-in-c/","loops")</f>
        <v>loops</v>
      </c>
      <c r="D22" s="80" t="str">
        <f>HYPERLINK("https://www.tutorialspoint.com/cplusplus/cpp_while_loop.htm","C++ while loop")</f>
        <v>C++ while loop</v>
      </c>
      <c r="E22" s="26"/>
      <c r="F22" s="26"/>
    </row>
    <row r="23" ht="20.25" customHeight="1">
      <c r="A23" s="50"/>
      <c r="B23" s="81"/>
      <c r="C23" s="82"/>
      <c r="D23" s="83" t="str">
        <f>HYPERLINK("https://www.tutorialspoint.com/cplusplus/cpp_for_loop.htm","C++ for loop")</f>
        <v>C++ for loop</v>
      </c>
      <c r="E23" s="26"/>
      <c r="F23" s="26"/>
    </row>
    <row r="24" ht="19.5" customHeight="1">
      <c r="A24" s="50"/>
      <c r="B24" s="84"/>
      <c r="C24" s="85"/>
      <c r="D24" s="86" t="str">
        <f>HYPERLINK("https://www.tutorialspoint.com/cplusplus/cpp_do_while_loop.htm","C++ do...while loop")</f>
        <v>C++ do...while loop</v>
      </c>
      <c r="E24" s="26"/>
      <c r="F24" s="26"/>
    </row>
    <row r="25" ht="24.0" customHeight="1">
      <c r="A25" s="50"/>
      <c r="B25" s="87" t="s">
        <v>27</v>
      </c>
      <c r="C25" s="2"/>
      <c r="D25" s="3"/>
      <c r="E25" s="26"/>
      <c r="F25" s="26"/>
    </row>
    <row r="26" ht="24.0" customHeight="1">
      <c r="A26" s="50"/>
      <c r="B26" s="61" t="s">
        <v>35</v>
      </c>
      <c r="C26" s="3"/>
      <c r="D26" s="88" t="s">
        <v>36</v>
      </c>
      <c r="E26" s="26"/>
      <c r="F26" s="26"/>
    </row>
    <row r="27" ht="24.0" customHeight="1">
      <c r="A27" s="50"/>
      <c r="B27" s="62" t="s">
        <v>37</v>
      </c>
      <c r="C27" s="61" t="s">
        <v>38</v>
      </c>
      <c r="D27" s="89" t="str">
        <f>HYPERLINK("https://www.youtube.com/watch?v=KLKhsaOPnLk&amp;list=PLAE85DE8440AA6B83&amp;index=18","while Loops")</f>
        <v>while Loops</v>
      </c>
      <c r="E27" s="26"/>
      <c r="F27" s="26"/>
    </row>
    <row r="28" ht="24.0" customHeight="1">
      <c r="A28" s="50"/>
      <c r="B28" s="67" t="str">
        <f>HYPERLINK("https://www.youtube.com/watch?v=5cCL9sBXtOY&amp;index=11&amp;list=PLsECTUuTGe7pfm3TTshn5V3PFQQ_cZyvv","For Loop, Break, Continue")</f>
        <v>For Loop, Break, Continue</v>
      </c>
      <c r="C28" s="67" t="str">
        <f>HYPERLINK("https://www.youtube.com/watch?v=TLIasndFVVc&amp;index=6&amp;list=PLJzrJ6NUlRb8e5o0jGe8yHYGy2Mu17Eeg","while loop , do while loop")</f>
        <v>while loop , do while loop</v>
      </c>
      <c r="D28" s="90" t="str">
        <f>HYPERLINK("https://www.youtube.com/watch?v=GGA0z_6tvOU&amp;list=PLAE85DE8440AA6B83&amp;index=19","Simple Program Using a Loop")</f>
        <v>Simple Program Using a Loop</v>
      </c>
      <c r="E28" s="26"/>
      <c r="F28" s="26"/>
    </row>
    <row r="29" ht="24.0" customHeight="1">
      <c r="A29" s="50"/>
      <c r="B29" s="67" t="str">
        <f>HYPERLINK("https://www.youtube.com/watch?v=WhyT9PT98d0&amp;list=PLsECTUuTGe7pfm3TTshn5V3PFQQ_cZyvv&amp;index=12","While, do..While")</f>
        <v>While, do..While</v>
      </c>
      <c r="C29" s="67" t="str">
        <f>HYPERLINK("https://www.youtube.com/watch?v=OGweo6b6k0c&amp;list=PLJzrJ6NUlRb8e5o0jGe8yHYGy2Mu17Eeg&amp;index=7","For loop")</f>
        <v>For loop</v>
      </c>
      <c r="D29" s="69" t="str">
        <f>HYPERLINK("https://www.youtube.com/watch?v=sBO8yvyyBI0&amp;list=PLAE85DE8440AA6B83&amp;index=22","for Loops")</f>
        <v>for Loops</v>
      </c>
      <c r="E29" s="26"/>
      <c r="F29" s="26"/>
    </row>
    <row r="30" ht="24.0" customHeight="1">
      <c r="A30" s="73"/>
      <c r="B30" s="76" t="str">
        <f>HYPERLINK("https://www.youtube.com/watch?v=kH3aDkRsplo&amp;list=PLsECTUuTGe7pfm3TTshn5V3PFQQ_cZyvv&amp;index=13","Nested loops")</f>
        <v>Nested loops</v>
      </c>
      <c r="C30" s="75"/>
      <c r="D30" s="76" t="str">
        <f>HYPERLINK("https://www.youtube.com/watch?v=yRdPe2acogw&amp;list=PLAE85DE8440AA6B83&amp;index=24","do while Loops")</f>
        <v>do while Loops</v>
      </c>
      <c r="E30" s="77"/>
      <c r="F30" s="77"/>
    </row>
    <row r="31" ht="24.0" customHeight="1">
      <c r="A31" s="46" t="s">
        <v>39</v>
      </c>
      <c r="B31" s="78" t="s">
        <v>23</v>
      </c>
      <c r="D31" s="26"/>
      <c r="E31" s="48" t="s">
        <v>40</v>
      </c>
      <c r="F31" s="49">
        <f>COUNTIF('C'!B2:B21,"AC")</f>
        <v>0</v>
      </c>
    </row>
    <row r="32" ht="24.0" customHeight="1">
      <c r="A32" s="50"/>
      <c r="B32" s="91" t="s">
        <v>24</v>
      </c>
      <c r="C32" s="92" t="s">
        <v>25</v>
      </c>
      <c r="D32" s="52" t="s">
        <v>34</v>
      </c>
      <c r="E32" s="26"/>
      <c r="F32" s="26"/>
    </row>
    <row r="33" ht="18.0" customHeight="1">
      <c r="A33" s="50"/>
      <c r="B33" s="93" t="str">
        <f>HYPERLINK("http://www.cplusplus.com/doc/tutorial/arrays/","Arrays")</f>
        <v>Arrays</v>
      </c>
      <c r="C33" s="93" t="str">
        <f>HYPERLINK("https://www.geeksforgeeks.org/arrays-in-c-language-set-1-introduction/","Arrays in C/C++")</f>
        <v>Arrays in C/C++</v>
      </c>
      <c r="D33" s="93" t="str">
        <f>HYPERLINK("https://www.tutorialspoint.com/cplusplus/cpp_arrays.htm","C++ Arrays")</f>
        <v>C++ Arrays</v>
      </c>
      <c r="E33" s="26"/>
      <c r="F33" s="26"/>
    </row>
    <row r="34" ht="24.0" customHeight="1">
      <c r="A34" s="50"/>
      <c r="B34" s="60" t="s">
        <v>27</v>
      </c>
      <c r="C34" s="2"/>
      <c r="D34" s="3"/>
      <c r="E34" s="26"/>
      <c r="F34" s="26"/>
    </row>
    <row r="35" ht="24.0" customHeight="1">
      <c r="A35" s="50"/>
      <c r="B35" s="61" t="s">
        <v>28</v>
      </c>
      <c r="C35" s="3"/>
      <c r="D35" s="88" t="s">
        <v>29</v>
      </c>
      <c r="E35" s="26"/>
      <c r="F35" s="26"/>
    </row>
    <row r="36" ht="24.0" customHeight="1">
      <c r="A36" s="50"/>
      <c r="B36" s="62" t="s">
        <v>30</v>
      </c>
      <c r="C36" s="61" t="s">
        <v>41</v>
      </c>
      <c r="D36" s="89" t="str">
        <f>HYPERLINK("https://www.youtube.com/watch?v=1kLw8kZuccQ&amp;list=PLAE85DE8440AA6B83&amp;index=32","Arrays")</f>
        <v>Arrays</v>
      </c>
      <c r="E36" s="26"/>
      <c r="F36" s="26"/>
    </row>
    <row r="37" ht="24.0" customHeight="1">
      <c r="A37" s="50"/>
      <c r="B37" s="67" t="str">
        <f>HYPERLINK("https://www.youtube.com/watch?v=UrZGvvILNls&amp;list=PLsECTUuTGe7pfm3TTshn5V3PFQQ_cZyvv&amp;index=23","One Dimensional Arrays part 1")</f>
        <v>One Dimensional Arrays part 1</v>
      </c>
      <c r="C37" s="67" t="str">
        <f>HYPERLINK("https://www.youtube.com/watch?v=UjItuSZ4plw","Arrays,Two dimensional array")</f>
        <v>Arrays,Two dimensional array</v>
      </c>
      <c r="D37" s="90" t="str">
        <f>HYPERLINK("https://www.youtube.com/watch?v=Z9Wc8EsGjJY&amp;index=33&amp;list=PLAE85DE8440AA6B83","Create an Array Using Loops")</f>
        <v>Create an Array Using Loops</v>
      </c>
      <c r="E37" s="26"/>
      <c r="F37" s="26"/>
    </row>
    <row r="38" ht="24.0" customHeight="1">
      <c r="A38" s="50"/>
      <c r="B38" s="67" t="str">
        <f>HYPERLINK("https://www.youtube.com/watch?v=57o4UPbsuLY&amp;index=24&amp;list=PLsECTUuTGe7pfm3TTshn5V3PFQQ_cZyvv","One Dimensional Arrays part 2")</f>
        <v>One Dimensional Arrays part 2</v>
      </c>
      <c r="C38" s="94"/>
      <c r="D38" s="69" t="str">
        <f>HYPERLINK("https://www.youtube.com/watch?v=v2dKtxtWT5o&amp;list=PLAE85DE8440AA6B83&amp;index=34","Using Arrays in Calculations")</f>
        <v>Using Arrays in Calculations</v>
      </c>
      <c r="E38" s="26"/>
      <c r="F38" s="26"/>
    </row>
    <row r="39" ht="24.0" customHeight="1">
      <c r="A39" s="50"/>
      <c r="B39" s="69" t="str">
        <f>HYPERLINK("https://www.youtube.com/watch?v=ZnIoZL08ddc&amp;list=PLsECTUuTGe7pfm3TTshn5V3PFQQ_cZyvv&amp;index=26","Two Dimensional Arrays")</f>
        <v>Two Dimensional Arrays</v>
      </c>
      <c r="C39" s="94"/>
      <c r="D39" s="69" t="str">
        <f>HYPERLINK("https://www.youtube.com/watch?v=B3iC40frU4M&amp;index=36&amp;list=PLAE85DE8440AA6B83","Multidimensional Arrays")</f>
        <v>Multidimensional Arrays</v>
      </c>
      <c r="E39" s="26"/>
      <c r="F39" s="26"/>
    </row>
    <row r="40" ht="24.0" customHeight="1">
      <c r="A40" s="73"/>
      <c r="B40" s="74"/>
      <c r="C40" s="75"/>
      <c r="D40" s="95" t="str">
        <f>HYPERLINK("https://www.youtube.com/watch?v=pAKZp_EucVg&amp;index=37&amp;list=PLAE85DE8440AA6B83","2d Arrays part2")</f>
        <v>2d Arrays part2</v>
      </c>
      <c r="E40" s="77"/>
      <c r="F40" s="77"/>
    </row>
    <row r="41" ht="24.0" customHeight="1">
      <c r="A41" s="46" t="s">
        <v>42</v>
      </c>
      <c r="B41" s="47" t="s">
        <v>23</v>
      </c>
      <c r="C41" s="2"/>
      <c r="D41" s="3"/>
      <c r="E41" s="48" t="s">
        <v>43</v>
      </c>
      <c r="F41" s="49">
        <f>COUNTIF(D!B2:B17,"AC")</f>
        <v>0</v>
      </c>
    </row>
    <row r="42" ht="24.0" customHeight="1">
      <c r="A42" s="50"/>
      <c r="B42" s="91" t="s">
        <v>24</v>
      </c>
      <c r="C42" s="92" t="s">
        <v>25</v>
      </c>
      <c r="D42" s="52" t="s">
        <v>34</v>
      </c>
      <c r="E42" s="26"/>
      <c r="F42" s="26"/>
    </row>
    <row r="43" ht="19.5" customHeight="1">
      <c r="A43" s="50"/>
      <c r="B43" s="68" t="str">
        <f>HYPERLINK("http://www.cplusplus.com/reference/string/string/size/","string length")</f>
        <v>string length</v>
      </c>
      <c r="C43" s="83" t="str">
        <f>HYPERLINK("https://www.geeksforgeeks.org/stdstring-class-in-c/","String Functions")</f>
        <v>String Functions</v>
      </c>
      <c r="D43" s="83" t="str">
        <f>HYPERLINK("https://www.tutorialspoint.com/cplusplus/cpp_strings.htm","C++ Strings")</f>
        <v>C++ Strings</v>
      </c>
      <c r="E43" s="26"/>
      <c r="F43" s="26"/>
    </row>
    <row r="44" ht="19.5" customHeight="1">
      <c r="A44" s="50"/>
      <c r="B44" s="68" t="str">
        <f>HYPERLINK("http://www.cplusplus.com/reference/string/string/operator+/","String operator")</f>
        <v>String operator</v>
      </c>
      <c r="C44" s="83" t="str">
        <f>HYPERLINK("https://www.geeksforgeeks.org/comparing-string-objects-using-relational-operators-c/","Relational Operators in C++")</f>
        <v>Relational Operators in C++</v>
      </c>
      <c r="D44" s="82"/>
      <c r="E44" s="26"/>
      <c r="F44" s="26"/>
    </row>
    <row r="45" ht="19.5" customHeight="1">
      <c r="A45" s="50"/>
      <c r="B45" s="70" t="str">
        <f>HYPERLINK("http://www.cplusplus.com/reference/string/string/operators/","relational operators")</f>
        <v>relational operators</v>
      </c>
      <c r="C45" s="85"/>
      <c r="D45" s="85"/>
      <c r="E45" s="26"/>
      <c r="F45" s="26"/>
    </row>
    <row r="46" ht="18.0" customHeight="1">
      <c r="A46" s="50"/>
      <c r="B46" s="70" t="str">
        <f>HYPERLINK("http://www.cplusplus.com/reference/string/string/getline/","Getline")</f>
        <v>Getline</v>
      </c>
      <c r="C46" s="85"/>
      <c r="D46" s="85"/>
      <c r="E46" s="26"/>
      <c r="F46" s="26"/>
    </row>
    <row r="47" ht="24.0" customHeight="1">
      <c r="A47" s="50"/>
      <c r="B47" s="60" t="s">
        <v>27</v>
      </c>
      <c r="C47" s="2"/>
      <c r="D47" s="3"/>
      <c r="E47" s="26"/>
      <c r="F47" s="26"/>
    </row>
    <row r="48" ht="24.0" customHeight="1">
      <c r="A48" s="50"/>
      <c r="B48" s="61" t="s">
        <v>28</v>
      </c>
      <c r="C48" s="3"/>
      <c r="D48" s="62" t="s">
        <v>29</v>
      </c>
      <c r="E48" s="26"/>
      <c r="F48" s="26"/>
    </row>
    <row r="49" ht="24.0" customHeight="1">
      <c r="A49" s="50"/>
      <c r="B49" s="62" t="s">
        <v>30</v>
      </c>
      <c r="C49" s="62" t="s">
        <v>41</v>
      </c>
      <c r="D49" s="89" t="str">
        <f>HYPERLINK("https://www.youtube.com/watch?v=nkKeA74p3RY&amp;list=PLAE85DE8440AA6B83&amp;index=72","string Class")</f>
        <v>string Class</v>
      </c>
      <c r="E49" s="26"/>
      <c r="F49" s="26"/>
    </row>
    <row r="50" ht="24.0" customHeight="1">
      <c r="A50" s="73"/>
      <c r="B50" s="67" t="str">
        <f>HYPERLINK("https://www.youtube.com/watch?v=RDSq9_pvDCw&amp;index=27&amp;list=PLsECTUuTGe7pfm3TTshn5V3PFQQ_cZyvv","Strings")</f>
        <v>Strings</v>
      </c>
      <c r="C50" s="67" t="str">
        <f>HYPERLINK("https://www.youtube.com/watch?v=d02MwEtOUis","C++ / Strings")</f>
        <v>C++ / Strings</v>
      </c>
      <c r="D50" s="72"/>
      <c r="E50" s="77"/>
      <c r="F50" s="77"/>
    </row>
    <row r="51" ht="24.0" customHeight="1">
      <c r="A51" s="46" t="s">
        <v>44</v>
      </c>
      <c r="B51" s="60" t="s">
        <v>23</v>
      </c>
      <c r="C51" s="2"/>
      <c r="D51" s="3"/>
      <c r="E51" s="48" t="s">
        <v>45</v>
      </c>
      <c r="F51" s="49">
        <f>COUNTIF(E!B2:B23,"AC")</f>
        <v>0</v>
      </c>
    </row>
    <row r="52" ht="24.0" customHeight="1">
      <c r="A52" s="50"/>
      <c r="B52" s="65" t="str">
        <f>HYPERLINK("https://www.mathsisfun.com/pascals-triangle.html","Pascals' triangle")</f>
        <v>Pascals' triangle</v>
      </c>
      <c r="C52" s="96" t="str">
        <f>HYPERLINK("https://www.shmoop.com/basic-geometry/area-formulas.html","AREA FORMULAS")</f>
        <v>AREA FORMULAS</v>
      </c>
      <c r="D52" s="96" t="str">
        <f>HYPERLINK("https://www.mathsisfun.com/algebra/distance-2-points.html","Distance Between 2 Points")</f>
        <v>Distance Between 2 Points</v>
      </c>
      <c r="E52" s="26"/>
      <c r="F52" s="26"/>
    </row>
    <row r="53" ht="24.0" customHeight="1">
      <c r="A53" s="50"/>
      <c r="B53" s="95" t="str">
        <f>HYPERLINK("https://www.mathsisfun.com/combinatorics/combinations-permutations.html","Compination and permutation")</f>
        <v>Compination and permutation</v>
      </c>
      <c r="C53" s="97" t="str">
        <f>HYPERLINK("https://www.mathsisfun.com/geometry/common-3d-shapes.html","Common 3D Shapes")</f>
        <v>Common 3D Shapes</v>
      </c>
      <c r="D53" s="97" t="str">
        <f>HYPERLINK("https://www.wikihow.com/Convert-from-Decimal-to-Binary","Decimal to Binary")</f>
        <v>Decimal to Binary</v>
      </c>
      <c r="E53" s="26"/>
      <c r="F53" s="26"/>
    </row>
    <row r="54" ht="24.0" customHeight="1">
      <c r="A54" s="50"/>
      <c r="B54" s="60" t="s">
        <v>27</v>
      </c>
      <c r="C54" s="2"/>
      <c r="D54" s="3"/>
      <c r="E54" s="26"/>
      <c r="F54" s="26"/>
    </row>
    <row r="55" ht="24.0" customHeight="1">
      <c r="A55" s="50"/>
      <c r="B55" s="61" t="s">
        <v>28</v>
      </c>
      <c r="C55" s="3"/>
      <c r="D55" s="62" t="s">
        <v>29</v>
      </c>
      <c r="E55" s="26"/>
      <c r="F55" s="26"/>
    </row>
    <row r="56" ht="24.0" customHeight="1">
      <c r="A56" s="50"/>
      <c r="B56" s="98" t="str">
        <f>HYPERLINK("https://www.youtube.com/watch?v=DUa_lIC6qwM&amp;index=20&amp;list=PLsECTUuTGe7pfm3TTshn5V3PFQQ_cZyvv","Cmath class built in functions")</f>
        <v>Cmath class built in functions</v>
      </c>
      <c r="C56" s="96" t="str">
        <f>HYPERLINK("https://www.youtube.com/watch?v=-yrwpEuRjl0","Decimal to Binary")</f>
        <v>Decimal to Binary</v>
      </c>
      <c r="D56" s="99" t="str">
        <f>HYPERLINK("https://www.youtube.com/watch?v=OmaMehb5NDA","Cmath library C++")</f>
        <v>Cmath library C++</v>
      </c>
      <c r="E56" s="26"/>
      <c r="F56" s="26"/>
    </row>
    <row r="57" ht="24.0" customHeight="1">
      <c r="A57" s="50"/>
      <c r="B57" s="81"/>
      <c r="C57" s="100"/>
      <c r="D57" s="101" t="str">
        <f>HYPERLINK("https://www.youtube.com/watch?v=UydLkx1R3B0","Pascal triangle")</f>
        <v>Pascal triangle</v>
      </c>
      <c r="E57" s="26"/>
      <c r="F57" s="26"/>
    </row>
    <row r="58" ht="24.0" customHeight="1">
      <c r="A58" s="73"/>
      <c r="B58" s="102"/>
      <c r="C58" s="103"/>
      <c r="D58" s="104" t="s">
        <v>46</v>
      </c>
      <c r="E58" s="77"/>
      <c r="F58" s="77"/>
    </row>
    <row r="59" ht="24.0" customHeight="1">
      <c r="A59" s="46" t="s">
        <v>47</v>
      </c>
      <c r="B59" s="47" t="s">
        <v>23</v>
      </c>
      <c r="C59" s="2"/>
      <c r="D59" s="3"/>
      <c r="E59" s="48" t="s">
        <v>48</v>
      </c>
      <c r="F59" s="49">
        <f>COUNTIF(F!B2:B16,"AC")</f>
        <v>0</v>
      </c>
    </row>
    <row r="60" ht="24.0" customHeight="1">
      <c r="A60" s="50"/>
      <c r="B60" s="91" t="s">
        <v>24</v>
      </c>
      <c r="C60" s="92" t="s">
        <v>25</v>
      </c>
      <c r="D60" s="52" t="s">
        <v>34</v>
      </c>
      <c r="E60" s="26"/>
      <c r="F60" s="26"/>
    </row>
    <row r="61" ht="20.25" customHeight="1">
      <c r="A61" s="50"/>
      <c r="B61" s="68" t="str">
        <f>HYPERLINK("http://www.cplusplus.com/doc/tutorial/functions/","Functions")</f>
        <v>Functions</v>
      </c>
      <c r="C61" s="83" t="str">
        <f>HYPERLINK("https://www.geeksforgeeks.org/functions-in-c/","Functions in C/C++")</f>
        <v>Functions in C/C++</v>
      </c>
      <c r="D61" s="83" t="str">
        <f>HYPERLINK("https://www.tutorialspoint.com/cplusplus/cpp_functions.htm","C++ Functions")</f>
        <v>C++ Functions</v>
      </c>
      <c r="E61" s="26"/>
      <c r="F61" s="26"/>
    </row>
    <row r="62" ht="24.0" customHeight="1">
      <c r="A62" s="50"/>
      <c r="B62" s="60" t="s">
        <v>27</v>
      </c>
      <c r="C62" s="2"/>
      <c r="D62" s="3"/>
      <c r="E62" s="26"/>
      <c r="F62" s="26"/>
    </row>
    <row r="63" ht="24.0" customHeight="1">
      <c r="A63" s="50"/>
      <c r="B63" s="61" t="s">
        <v>28</v>
      </c>
      <c r="C63" s="3"/>
      <c r="D63" s="62" t="s">
        <v>29</v>
      </c>
      <c r="E63" s="26"/>
      <c r="F63" s="26"/>
    </row>
    <row r="64" ht="24.0" customHeight="1">
      <c r="A64" s="50"/>
      <c r="B64" s="62" t="s">
        <v>30</v>
      </c>
      <c r="C64" s="62" t="s">
        <v>41</v>
      </c>
      <c r="D64" s="89" t="str">
        <f>HYPERLINK("https://www.youtube.com/watch?v=bsWWHo4KDHE&amp;list=PLAE85DE8440AA6B83&amp;index=9","Functions")</f>
        <v>Functions</v>
      </c>
      <c r="E64" s="26"/>
      <c r="F64" s="26"/>
    </row>
    <row r="65" ht="24.0" customHeight="1">
      <c r="A65" s="50"/>
      <c r="B65" s="67" t="str">
        <f>HYPERLINK("https://www.youtube.com/watch?v=PerVR3qstVA&amp;list=PLsECTUuTGe7pfm3TTshn5V3PFQQ_cZyvv&amp;index=14","Void Functions")</f>
        <v>Void Functions</v>
      </c>
      <c r="C65" s="67" t="str">
        <f>HYPERLINK("https://www.youtube.com/watch?v=t6qw8_G0JxA&amp;list=PLJzrJ6NUlRb8e5o0jGe8yHYGy2Mu17Eeg&amp;index=8","Functions")</f>
        <v>Functions</v>
      </c>
      <c r="D65" s="68" t="str">
        <f>HYPERLINK("https://www.youtube.com/watch?v=-87KQS-rZCA&amp;index=10&amp;list=PLAE85DE8440AA6B83","Function Parameters")</f>
        <v>Function Parameters</v>
      </c>
      <c r="E65" s="26"/>
      <c r="F65" s="26"/>
    </row>
    <row r="66" ht="24.0" customHeight="1">
      <c r="A66" s="50"/>
      <c r="B66" s="67" t="str">
        <f>HYPERLINK("https://www.youtube.com/watch?v=Sem_YdlpqgI&amp;index=15&amp;list=PLsECTUuTGe7pfm3TTshn5V3PFQQ_cZyvv","Functions with return value")</f>
        <v>Functions with return value</v>
      </c>
      <c r="C66" s="94"/>
      <c r="D66" s="69" t="str">
        <f>HYPERLINK("https://www.youtube.com/watch?v=fQ_CBGVfGbM&amp;list=PLAE85DE8440AA6B83&amp;index=11","Multiple Parameters")</f>
        <v>Multiple Parameters</v>
      </c>
      <c r="E66" s="26"/>
      <c r="F66" s="26"/>
    </row>
    <row r="67" ht="24.0" customHeight="1">
      <c r="A67" s="50"/>
      <c r="B67" s="67" t="str">
        <f>HYPERLINK("https://www.youtube.com/watch?v=4Pim0RMMfjM&amp;list=PLsECTUuTGe7pfm3TTshn5V3PFQQ_cZyvv&amp;index=16","Passing By Reference")</f>
        <v>Passing By Reference</v>
      </c>
      <c r="C67" s="94"/>
      <c r="D67" s="69" t="str">
        <f>HYPERLINK("https://www.youtube.com/watch?v=VnZbghMhfOY&amp;list=PLAE85DE8440AA6B83&amp;index=35","Passing Arrays")</f>
        <v>Passing Arrays</v>
      </c>
      <c r="E67" s="26"/>
      <c r="F67" s="26"/>
    </row>
    <row r="68" ht="24.0" customHeight="1">
      <c r="A68" s="73"/>
      <c r="B68" s="76" t="str">
        <f>HYPERLINK("https://www.youtube.com/watch?v=uD2cRV5kfxE&amp;index=25&amp;list=PLsECTUuTGe7pfm3TTshn5V3PFQQ_cZyvv","Passing Arrays to Functions")</f>
        <v>Passing Arrays to Functions</v>
      </c>
      <c r="C68" s="75"/>
      <c r="D68" s="76" t="str">
        <f>HYPERLINK("https://www.youtube.com/watch?v=_ja8iizm7nk&amp;list=PLAE85DE8440AA6B83&amp;index=39","Pass by Reference")</f>
        <v>Pass by Reference</v>
      </c>
      <c r="E68" s="77"/>
      <c r="F68" s="77"/>
    </row>
    <row r="69" ht="24.0" customHeight="1">
      <c r="A69" s="46" t="s">
        <v>49</v>
      </c>
      <c r="B69" s="47" t="s">
        <v>23</v>
      </c>
      <c r="C69" s="2"/>
      <c r="D69" s="3"/>
      <c r="E69" s="48" t="s">
        <v>50</v>
      </c>
      <c r="F69" s="49">
        <f>COUNTIF(G!B2:B16,"AC")</f>
        <v>0</v>
      </c>
    </row>
    <row r="70" ht="24.0" customHeight="1">
      <c r="A70" s="50"/>
      <c r="B70" s="91" t="s">
        <v>24</v>
      </c>
      <c r="C70" s="92" t="s">
        <v>25</v>
      </c>
      <c r="D70" s="52" t="s">
        <v>34</v>
      </c>
      <c r="E70" s="26"/>
      <c r="F70" s="26"/>
    </row>
    <row r="71" ht="22.5" customHeight="1">
      <c r="A71" s="50"/>
      <c r="B71" s="68" t="str">
        <f>HYPERLINK("http://www.cplusplus.com/articles/D2N36Up4/","Recursion")</f>
        <v>Recursion</v>
      </c>
      <c r="C71" s="83" t="str">
        <f>HYPERLINK("https://www.geeksforgeeks.org/recursion/","Recursion")</f>
        <v>Recursion</v>
      </c>
      <c r="D71" s="83" t="str">
        <f>HYPERLINK("https://www.tutorialspoint.com//cprogramming/c_recursion.htm","C++ Recursion")</f>
        <v>C++ Recursion</v>
      </c>
      <c r="E71" s="26"/>
      <c r="F71" s="26"/>
    </row>
    <row r="72" ht="24.0" customHeight="1">
      <c r="A72" s="50"/>
      <c r="B72" s="60" t="s">
        <v>27</v>
      </c>
      <c r="C72" s="2"/>
      <c r="D72" s="3"/>
      <c r="E72" s="26"/>
      <c r="F72" s="26"/>
    </row>
    <row r="73" ht="24.0" customHeight="1">
      <c r="A73" s="50"/>
      <c r="B73" s="61" t="s">
        <v>28</v>
      </c>
      <c r="C73" s="3"/>
      <c r="D73" s="62" t="s">
        <v>29</v>
      </c>
      <c r="E73" s="26"/>
      <c r="F73" s="26"/>
    </row>
    <row r="74" ht="24.0" customHeight="1">
      <c r="A74" s="50"/>
      <c r="B74" s="62" t="s">
        <v>30</v>
      </c>
      <c r="C74" s="62" t="s">
        <v>41</v>
      </c>
      <c r="D74" s="89" t="str">
        <f>HYPERLINK("https://www.youtube.com/watch?v=QwBSv4-_Lmk&amp;list=PLAE85DE8440AA6B83&amp;index=4","Recursion")</f>
        <v>Recursion</v>
      </c>
      <c r="E74" s="26"/>
      <c r="F74" s="26"/>
    </row>
    <row r="75" ht="24.0" customHeight="1">
      <c r="A75" s="73"/>
      <c r="B75" s="67" t="str">
        <f>HYPERLINK("https://www.youtube.com/watch?v=4XMQNAGAQOQ&amp;index=31&amp;list=PLsECTUuTGe7pfm3TTshn5V3PFQQ_cZyvv","Function Recursion")</f>
        <v>Function Recursion</v>
      </c>
      <c r="C75" s="67" t="str">
        <f>HYPERLINK("https://www.youtube.com/watch?v=hyk46UmJPS4","Recursion")</f>
        <v>Recursion</v>
      </c>
      <c r="D75" s="72"/>
      <c r="E75" s="77"/>
      <c r="F75" s="77"/>
    </row>
    <row r="76" ht="24.0" customHeight="1">
      <c r="A76" s="91" t="s">
        <v>51</v>
      </c>
      <c r="B76" s="105"/>
      <c r="C76" s="2"/>
      <c r="D76" s="3"/>
      <c r="E76" s="106" t="s">
        <v>52</v>
      </c>
      <c r="F76" s="107">
        <f>COUNTIF(H!B2:B27,"AC")</f>
        <v>0</v>
      </c>
    </row>
    <row r="77" ht="24.0" customHeight="1">
      <c r="A77" s="91" t="s">
        <v>53</v>
      </c>
      <c r="B77" s="105"/>
      <c r="C77" s="2"/>
      <c r="D77" s="3"/>
      <c r="E77" s="106" t="s">
        <v>54</v>
      </c>
      <c r="F77" s="107">
        <f>COUNTIF(I!B2:B27,"AC")</f>
        <v>0</v>
      </c>
    </row>
    <row r="78" ht="24.0" customHeight="1">
      <c r="A78" s="91" t="s">
        <v>55</v>
      </c>
      <c r="B78" s="105"/>
      <c r="C78" s="2"/>
      <c r="D78" s="3"/>
      <c r="E78" s="106" t="s">
        <v>56</v>
      </c>
      <c r="F78" s="107">
        <f>COUNTIF(J!B2:B27,"AC")</f>
        <v>0</v>
      </c>
    </row>
  </sheetData>
  <mergeCells count="46">
    <mergeCell ref="B1:D1"/>
    <mergeCell ref="A2:A19"/>
    <mergeCell ref="B2:D2"/>
    <mergeCell ref="E2:E19"/>
    <mergeCell ref="F2:F19"/>
    <mergeCell ref="B8:D8"/>
    <mergeCell ref="B9:C9"/>
    <mergeCell ref="B31:D31"/>
    <mergeCell ref="B34:D34"/>
    <mergeCell ref="A31:A40"/>
    <mergeCell ref="A41:A50"/>
    <mergeCell ref="A51:A58"/>
    <mergeCell ref="A59:A68"/>
    <mergeCell ref="A69:A75"/>
    <mergeCell ref="A20:A30"/>
    <mergeCell ref="B20:D20"/>
    <mergeCell ref="F20:F30"/>
    <mergeCell ref="B25:D25"/>
    <mergeCell ref="B26:C26"/>
    <mergeCell ref="F31:F40"/>
    <mergeCell ref="B35:C35"/>
    <mergeCell ref="B62:D62"/>
    <mergeCell ref="B63:C63"/>
    <mergeCell ref="B69:D69"/>
    <mergeCell ref="B72:D72"/>
    <mergeCell ref="B73:C73"/>
    <mergeCell ref="B76:D76"/>
    <mergeCell ref="B77:D77"/>
    <mergeCell ref="B78:D78"/>
    <mergeCell ref="B41:D41"/>
    <mergeCell ref="B47:D47"/>
    <mergeCell ref="B48:C48"/>
    <mergeCell ref="B51:D51"/>
    <mergeCell ref="B54:D54"/>
    <mergeCell ref="B55:C55"/>
    <mergeCell ref="B59:D59"/>
    <mergeCell ref="E59:E68"/>
    <mergeCell ref="E69:E75"/>
    <mergeCell ref="E20:E30"/>
    <mergeCell ref="E31:E40"/>
    <mergeCell ref="E41:E50"/>
    <mergeCell ref="F41:F50"/>
    <mergeCell ref="E51:E58"/>
    <mergeCell ref="F51:F58"/>
    <mergeCell ref="F59:F68"/>
    <mergeCell ref="F69:F75"/>
  </mergeCells>
  <hyperlinks>
    <hyperlink display="Sheet B" location="B!A1" ref="E20"/>
    <hyperlink display="Sheet C" location="C!A1" ref="E31"/>
    <hyperlink display="Sheet D" location="D!A1" ref="E41"/>
    <hyperlink display="Sheet E" location="E!A1" ref="E51"/>
    <hyperlink r:id="rId1" ref="D58"/>
    <hyperlink display="Sheet F" location="F!A1" ref="E59"/>
    <hyperlink display="Sheet G" location="G!A1" ref="E6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3.29"/>
    <col customWidth="1" min="2" max="2" width="9.86"/>
    <col customWidth="1" min="3" max="3" width="55.71"/>
  </cols>
  <sheetData>
    <row r="1" ht="30.0" customHeight="1">
      <c r="A1" s="108" t="s">
        <v>20</v>
      </c>
      <c r="B1" s="109" t="s">
        <v>57</v>
      </c>
      <c r="C1" s="110" t="s">
        <v>58</v>
      </c>
    </row>
    <row r="2" ht="20.25" customHeight="1">
      <c r="A2" s="111" t="s">
        <v>59</v>
      </c>
      <c r="B2" s="112"/>
      <c r="C2" s="113"/>
    </row>
    <row r="3">
      <c r="A3" s="111" t="s">
        <v>60</v>
      </c>
      <c r="B3" s="112"/>
      <c r="C3" s="113"/>
    </row>
    <row r="4">
      <c r="A4" s="111" t="s">
        <v>61</v>
      </c>
      <c r="B4" s="112"/>
      <c r="C4" s="113"/>
    </row>
    <row r="5">
      <c r="A5" s="111" t="s">
        <v>62</v>
      </c>
      <c r="B5" s="112"/>
      <c r="C5" s="113"/>
    </row>
    <row r="6">
      <c r="A6" s="111" t="s">
        <v>63</v>
      </c>
      <c r="B6" s="112"/>
      <c r="C6" s="114"/>
    </row>
    <row r="7">
      <c r="A7" s="111" t="s">
        <v>64</v>
      </c>
      <c r="B7" s="112"/>
      <c r="C7" s="114"/>
    </row>
    <row r="8">
      <c r="A8" s="111" t="s">
        <v>65</v>
      </c>
      <c r="B8" s="112"/>
      <c r="C8" s="114"/>
    </row>
    <row r="9">
      <c r="A9" s="111" t="s">
        <v>66</v>
      </c>
      <c r="B9" s="112"/>
      <c r="C9" s="114"/>
    </row>
    <row r="10">
      <c r="A10" s="111" t="s">
        <v>67</v>
      </c>
      <c r="B10" s="112"/>
      <c r="C10" s="114"/>
    </row>
    <row r="11">
      <c r="A11" s="111" t="s">
        <v>68</v>
      </c>
      <c r="B11" s="112"/>
      <c r="C11" s="114"/>
    </row>
    <row r="12">
      <c r="A12" s="111" t="s">
        <v>69</v>
      </c>
      <c r="B12" s="112"/>
      <c r="C12" s="114"/>
    </row>
    <row r="13">
      <c r="A13" s="111" t="s">
        <v>70</v>
      </c>
      <c r="B13" s="112"/>
      <c r="C13" s="114"/>
    </row>
    <row r="14">
      <c r="A14" s="111" t="s">
        <v>71</v>
      </c>
      <c r="B14" s="112"/>
      <c r="C14" s="114"/>
    </row>
    <row r="15">
      <c r="A15" s="111" t="s">
        <v>72</v>
      </c>
      <c r="B15" s="112"/>
      <c r="C15" s="114"/>
    </row>
    <row r="16">
      <c r="A16" s="111" t="s">
        <v>73</v>
      </c>
      <c r="B16" s="112"/>
      <c r="C16" s="114"/>
    </row>
    <row r="17">
      <c r="A17" s="111" t="s">
        <v>74</v>
      </c>
      <c r="B17" s="112"/>
      <c r="C17" s="114"/>
    </row>
    <row r="18">
      <c r="A18" s="111" t="s">
        <v>75</v>
      </c>
      <c r="B18" s="112"/>
      <c r="C18" s="114"/>
    </row>
    <row r="19">
      <c r="A19" s="111" t="s">
        <v>76</v>
      </c>
      <c r="B19" s="112"/>
      <c r="C19" s="114"/>
    </row>
    <row r="20">
      <c r="A20" s="111" t="s">
        <v>77</v>
      </c>
      <c r="B20" s="112"/>
      <c r="C20" s="114"/>
    </row>
    <row r="21">
      <c r="A21" s="111" t="s">
        <v>78</v>
      </c>
      <c r="B21" s="112"/>
      <c r="C21" s="114"/>
    </row>
    <row r="22">
      <c r="A22" s="111" t="s">
        <v>79</v>
      </c>
      <c r="B22" s="112"/>
      <c r="C22" s="114"/>
    </row>
    <row r="23">
      <c r="A23" s="111" t="s">
        <v>80</v>
      </c>
      <c r="B23" s="112"/>
      <c r="C23" s="114"/>
    </row>
    <row r="24">
      <c r="A24" s="111" t="s">
        <v>81</v>
      </c>
      <c r="B24" s="112"/>
      <c r="C24" s="114"/>
    </row>
    <row r="25">
      <c r="A25" s="115" t="s">
        <v>82</v>
      </c>
      <c r="B25" s="116"/>
      <c r="C25" s="117"/>
    </row>
  </sheetData>
  <conditionalFormatting sqref="B2:C25">
    <cfRule type="containsText" dxfId="0" priority="1" operator="containsText" text="AC">
      <formula>NOT(ISERROR(SEARCH(("AC"),(B2))))</formula>
    </cfRule>
  </conditionalFormatting>
  <conditionalFormatting sqref="B2:C25">
    <cfRule type="containsText" dxfId="1" priority="2" operator="containsText" text="WA">
      <formula>NOT(ISERROR(SEARCH(("WA"),(B2))))</formula>
    </cfRule>
  </conditionalFormatting>
  <conditionalFormatting sqref="B2:B25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7.86"/>
    <col customWidth="1" min="2" max="2" width="9.86"/>
    <col customWidth="1" min="3" max="3" width="59.86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0" t="s">
        <v>83</v>
      </c>
      <c r="B2" s="112"/>
      <c r="C2" s="113"/>
    </row>
    <row r="3">
      <c r="A3" s="120" t="s">
        <v>84</v>
      </c>
      <c r="B3" s="112"/>
      <c r="C3" s="113"/>
    </row>
    <row r="4">
      <c r="A4" s="120" t="s">
        <v>85</v>
      </c>
      <c r="B4" s="112"/>
      <c r="C4" s="113"/>
    </row>
    <row r="5">
      <c r="A5" s="120" t="s">
        <v>86</v>
      </c>
      <c r="B5" s="112"/>
      <c r="C5" s="113"/>
    </row>
    <row r="6">
      <c r="A6" s="120" t="s">
        <v>87</v>
      </c>
      <c r="B6" s="121"/>
      <c r="C6" s="114"/>
    </row>
    <row r="7">
      <c r="A7" s="120" t="s">
        <v>88</v>
      </c>
      <c r="B7" s="121"/>
      <c r="C7" s="114"/>
    </row>
    <row r="8">
      <c r="A8" s="120" t="s">
        <v>89</v>
      </c>
      <c r="B8" s="121"/>
      <c r="C8" s="114"/>
    </row>
    <row r="9">
      <c r="A9" s="120" t="s">
        <v>90</v>
      </c>
      <c r="B9" s="112"/>
      <c r="C9" s="114"/>
    </row>
    <row r="10">
      <c r="A10" s="120" t="s">
        <v>91</v>
      </c>
      <c r="B10" s="121"/>
      <c r="C10" s="114"/>
    </row>
    <row r="11">
      <c r="A11" s="120" t="s">
        <v>92</v>
      </c>
      <c r="B11" s="112"/>
      <c r="C11" s="114"/>
    </row>
    <row r="12">
      <c r="A12" s="120" t="s">
        <v>93</v>
      </c>
      <c r="B12" s="112"/>
      <c r="C12" s="114"/>
    </row>
    <row r="13">
      <c r="A13" s="120" t="s">
        <v>94</v>
      </c>
      <c r="B13" s="121"/>
      <c r="C13" s="114"/>
    </row>
    <row r="14">
      <c r="A14" s="120" t="s">
        <v>95</v>
      </c>
      <c r="B14" s="121"/>
      <c r="C14" s="114"/>
    </row>
    <row r="15">
      <c r="A15" s="120" t="s">
        <v>96</v>
      </c>
      <c r="B15" s="121"/>
      <c r="C15" s="114"/>
    </row>
    <row r="16">
      <c r="A16" s="120" t="s">
        <v>97</v>
      </c>
      <c r="B16" s="121"/>
      <c r="C16" s="114"/>
    </row>
    <row r="17">
      <c r="A17" s="120" t="s">
        <v>98</v>
      </c>
      <c r="B17" s="121"/>
      <c r="C17" s="114"/>
    </row>
    <row r="18">
      <c r="A18" s="120" t="s">
        <v>99</v>
      </c>
      <c r="B18" s="121"/>
      <c r="C18" s="114"/>
    </row>
    <row r="19">
      <c r="A19" s="120" t="s">
        <v>100</v>
      </c>
      <c r="B19" s="121"/>
      <c r="C19" s="114"/>
    </row>
    <row r="20">
      <c r="A20" s="120" t="s">
        <v>101</v>
      </c>
      <c r="B20" s="121"/>
      <c r="C20" s="114"/>
    </row>
    <row r="21">
      <c r="A21" s="120" t="s">
        <v>102</v>
      </c>
      <c r="B21" s="121"/>
      <c r="C21" s="114"/>
    </row>
    <row r="22">
      <c r="A22" s="120" t="s">
        <v>103</v>
      </c>
      <c r="B22" s="121"/>
      <c r="C22" s="114"/>
    </row>
    <row r="23">
      <c r="A23" s="120" t="s">
        <v>104</v>
      </c>
      <c r="B23" s="121"/>
      <c r="C23" s="114"/>
    </row>
    <row r="24">
      <c r="A24" s="120" t="s">
        <v>105</v>
      </c>
      <c r="B24" s="121"/>
      <c r="C24" s="114"/>
    </row>
    <row r="25">
      <c r="A25" s="120" t="s">
        <v>106</v>
      </c>
      <c r="B25" s="121"/>
      <c r="C25" s="114"/>
    </row>
    <row r="26">
      <c r="A26" s="120" t="s">
        <v>107</v>
      </c>
      <c r="B26" s="121"/>
      <c r="C26" s="114"/>
    </row>
    <row r="27">
      <c r="A27" s="122" t="s">
        <v>108</v>
      </c>
      <c r="B27" s="116"/>
      <c r="C27" s="117"/>
    </row>
  </sheetData>
  <conditionalFormatting sqref="B2:C27">
    <cfRule type="containsText" dxfId="0" priority="1" operator="containsText" text="AC">
      <formula>NOT(ISERROR(SEARCH(("AC"),(B2))))</formula>
    </cfRule>
  </conditionalFormatting>
  <conditionalFormatting sqref="B2:C27">
    <cfRule type="containsText" dxfId="1" priority="2" operator="containsText" text="WA">
      <formula>NOT(ISERROR(SEARCH(("WA"),(B2))))</formula>
    </cfRule>
  </conditionalFormatting>
  <conditionalFormatting sqref="B2:B27">
    <cfRule type="containsText" dxfId="3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71"/>
    <col customWidth="1" min="2" max="2" width="9.71"/>
    <col customWidth="1" min="3" max="3" width="53.86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109</v>
      </c>
      <c r="B2" s="112"/>
      <c r="C2" s="113"/>
    </row>
    <row r="3">
      <c r="A3" s="122" t="s">
        <v>110</v>
      </c>
      <c r="B3" s="112"/>
      <c r="C3" s="113"/>
    </row>
    <row r="4">
      <c r="A4" s="122" t="s">
        <v>111</v>
      </c>
      <c r="B4" s="112"/>
      <c r="C4" s="113"/>
    </row>
    <row r="5">
      <c r="A5" s="122" t="s">
        <v>112</v>
      </c>
      <c r="B5" s="112"/>
      <c r="C5" s="113"/>
    </row>
    <row r="6">
      <c r="A6" s="122" t="s">
        <v>113</v>
      </c>
      <c r="B6" s="121"/>
      <c r="C6" s="114"/>
    </row>
    <row r="7">
      <c r="A7" s="122" t="s">
        <v>114</v>
      </c>
      <c r="B7" s="121"/>
      <c r="C7" s="114"/>
    </row>
    <row r="8">
      <c r="A8" s="122" t="s">
        <v>115</v>
      </c>
      <c r="B8" s="121"/>
      <c r="C8" s="114"/>
    </row>
    <row r="9">
      <c r="A9" s="122" t="s">
        <v>116</v>
      </c>
      <c r="B9" s="112"/>
      <c r="C9" s="114"/>
    </row>
    <row r="10">
      <c r="A10" s="122" t="s">
        <v>117</v>
      </c>
      <c r="B10" s="112"/>
      <c r="C10" s="114"/>
    </row>
    <row r="11">
      <c r="A11" s="122" t="s">
        <v>118</v>
      </c>
      <c r="B11" s="121"/>
      <c r="C11" s="114"/>
    </row>
    <row r="12">
      <c r="A12" s="122" t="s">
        <v>119</v>
      </c>
      <c r="B12" s="121"/>
      <c r="C12" s="114"/>
    </row>
    <row r="13">
      <c r="A13" s="122" t="s">
        <v>120</v>
      </c>
      <c r="B13" s="121"/>
      <c r="C13" s="114"/>
    </row>
    <row r="14">
      <c r="A14" s="122" t="s">
        <v>121</v>
      </c>
      <c r="B14" s="121"/>
      <c r="C14" s="114"/>
    </row>
    <row r="15">
      <c r="A15" s="122" t="s">
        <v>122</v>
      </c>
      <c r="B15" s="121"/>
      <c r="C15" s="114"/>
    </row>
    <row r="16">
      <c r="A16" s="122" t="s">
        <v>123</v>
      </c>
      <c r="B16" s="121"/>
      <c r="C16" s="114"/>
    </row>
    <row r="17">
      <c r="A17" s="122" t="s">
        <v>124</v>
      </c>
      <c r="B17" s="121"/>
      <c r="C17" s="114"/>
    </row>
    <row r="18">
      <c r="A18" s="122" t="s">
        <v>125</v>
      </c>
      <c r="B18" s="121"/>
      <c r="C18" s="114"/>
    </row>
    <row r="19">
      <c r="A19" s="122" t="s">
        <v>126</v>
      </c>
      <c r="B19" s="121"/>
      <c r="C19" s="114"/>
    </row>
    <row r="20">
      <c r="A20" s="122" t="s">
        <v>39</v>
      </c>
      <c r="B20" s="121"/>
      <c r="C20" s="114"/>
    </row>
    <row r="21">
      <c r="A21" s="123" t="s">
        <v>127</v>
      </c>
      <c r="B21" s="124"/>
      <c r="C21" s="117"/>
    </row>
  </sheetData>
  <conditionalFormatting sqref="B2:C21">
    <cfRule type="containsText" dxfId="0" priority="1" operator="containsText" text="AC">
      <formula>NOT(ISERROR(SEARCH(("AC"),(B2))))</formula>
    </cfRule>
  </conditionalFormatting>
  <conditionalFormatting sqref="B2:C21">
    <cfRule type="containsText" dxfId="1" priority="2" operator="containsText" text="WA">
      <formula>NOT(ISERROR(SEARCH(("WA"),(B2))))</formula>
    </cfRule>
  </conditionalFormatting>
  <conditionalFormatting sqref="B2:B21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  <col customWidth="1" min="2" max="2" width="10.14"/>
    <col customWidth="1" min="3" max="3" width="62.71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128</v>
      </c>
      <c r="B2" s="112"/>
      <c r="C2" s="113"/>
    </row>
    <row r="3">
      <c r="A3" s="122" t="s">
        <v>129</v>
      </c>
      <c r="B3" s="112"/>
      <c r="C3" s="113"/>
    </row>
    <row r="4">
      <c r="A4" s="122" t="s">
        <v>130</v>
      </c>
      <c r="B4" s="112"/>
      <c r="C4" s="113"/>
    </row>
    <row r="5">
      <c r="A5" s="122" t="s">
        <v>131</v>
      </c>
      <c r="B5" s="112"/>
      <c r="C5" s="113"/>
    </row>
    <row r="6">
      <c r="A6" s="122" t="s">
        <v>42</v>
      </c>
      <c r="B6" s="121"/>
      <c r="C6" s="114"/>
    </row>
    <row r="7">
      <c r="A7" s="122" t="s">
        <v>132</v>
      </c>
      <c r="B7" s="121"/>
      <c r="C7" s="114"/>
    </row>
    <row r="8">
      <c r="A8" s="122" t="s">
        <v>133</v>
      </c>
      <c r="B8" s="121"/>
      <c r="C8" s="114"/>
    </row>
    <row r="9">
      <c r="A9" s="122" t="s">
        <v>134</v>
      </c>
      <c r="B9" s="121"/>
      <c r="C9" s="114"/>
    </row>
    <row r="10">
      <c r="A10" s="122" t="s">
        <v>135</v>
      </c>
      <c r="B10" s="112"/>
      <c r="C10" s="114"/>
    </row>
    <row r="11">
      <c r="A11" s="122" t="s">
        <v>136</v>
      </c>
      <c r="B11" s="112"/>
      <c r="C11" s="114"/>
    </row>
    <row r="12">
      <c r="A12" s="122" t="s">
        <v>137</v>
      </c>
      <c r="B12" s="112"/>
      <c r="C12" s="114"/>
    </row>
    <row r="13">
      <c r="A13" s="122" t="s">
        <v>138</v>
      </c>
      <c r="B13" s="121"/>
      <c r="C13" s="114"/>
    </row>
    <row r="14">
      <c r="A14" s="122" t="s">
        <v>139</v>
      </c>
      <c r="B14" s="121"/>
      <c r="C14" s="114"/>
    </row>
    <row r="15">
      <c r="A15" s="122" t="s">
        <v>140</v>
      </c>
      <c r="B15" s="121"/>
      <c r="C15" s="114"/>
    </row>
    <row r="16">
      <c r="A16" s="122" t="s">
        <v>141</v>
      </c>
      <c r="B16" s="121"/>
      <c r="C16" s="114"/>
    </row>
    <row r="17">
      <c r="A17" s="123" t="s">
        <v>142</v>
      </c>
      <c r="B17" s="124"/>
      <c r="C17" s="117"/>
    </row>
  </sheetData>
  <conditionalFormatting sqref="B2:C17">
    <cfRule type="containsText" dxfId="0" priority="1" operator="containsText" text="AC">
      <formula>NOT(ISERROR(SEARCH(("AC"),(B2))))</formula>
    </cfRule>
  </conditionalFormatting>
  <conditionalFormatting sqref="B2:C17">
    <cfRule type="containsText" dxfId="1" priority="2" operator="containsText" text="WA">
      <formula>NOT(ISERROR(SEARCH(("WA"),(B2))))</formula>
    </cfRule>
  </conditionalFormatting>
  <conditionalFormatting sqref="B2:B17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9.43"/>
    <col customWidth="1" min="2" max="2" width="10.29"/>
    <col customWidth="1" min="3" max="3" width="60.0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62</v>
      </c>
      <c r="B2" s="125"/>
      <c r="C2" s="126"/>
    </row>
    <row r="3">
      <c r="A3" s="122" t="s">
        <v>67</v>
      </c>
      <c r="B3" s="125"/>
      <c r="C3" s="126"/>
    </row>
    <row r="4">
      <c r="A4" s="122" t="s">
        <v>143</v>
      </c>
      <c r="B4" s="125"/>
      <c r="C4" s="126"/>
    </row>
    <row r="5">
      <c r="A5" s="122" t="s">
        <v>144</v>
      </c>
      <c r="B5" s="125"/>
      <c r="C5" s="126"/>
    </row>
    <row r="6">
      <c r="A6" s="122" t="s">
        <v>145</v>
      </c>
      <c r="B6" s="127"/>
      <c r="C6" s="128"/>
    </row>
    <row r="7">
      <c r="A7" s="122" t="s">
        <v>146</v>
      </c>
      <c r="B7" s="127"/>
      <c r="C7" s="128"/>
    </row>
    <row r="8">
      <c r="A8" s="122" t="s">
        <v>147</v>
      </c>
      <c r="B8" s="127"/>
      <c r="C8" s="128"/>
    </row>
    <row r="9">
      <c r="A9" s="122" t="s">
        <v>97</v>
      </c>
      <c r="B9" s="127"/>
      <c r="C9" s="128"/>
    </row>
    <row r="10">
      <c r="A10" s="122" t="s">
        <v>101</v>
      </c>
      <c r="B10" s="127"/>
      <c r="C10" s="128"/>
    </row>
    <row r="11">
      <c r="A11" s="122" t="s">
        <v>148</v>
      </c>
      <c r="B11" s="127"/>
      <c r="C11" s="128"/>
    </row>
    <row r="12">
      <c r="A12" s="122" t="s">
        <v>149</v>
      </c>
      <c r="B12" s="125"/>
      <c r="C12" s="128"/>
    </row>
    <row r="13">
      <c r="A13" s="122" t="s">
        <v>150</v>
      </c>
      <c r="B13" s="127"/>
      <c r="C13" s="128"/>
    </row>
    <row r="14">
      <c r="A14" s="122" t="s">
        <v>100</v>
      </c>
      <c r="B14" s="127"/>
      <c r="C14" s="128"/>
    </row>
    <row r="15">
      <c r="A15" s="122" t="s">
        <v>151</v>
      </c>
      <c r="B15" s="127"/>
      <c r="C15" s="128"/>
    </row>
    <row r="16">
      <c r="A16" s="122" t="s">
        <v>152</v>
      </c>
      <c r="B16" s="127"/>
      <c r="C16" s="128"/>
    </row>
    <row r="17">
      <c r="A17" s="122" t="s">
        <v>153</v>
      </c>
      <c r="B17" s="127"/>
      <c r="C17" s="128"/>
    </row>
    <row r="18">
      <c r="A18" s="122" t="s">
        <v>107</v>
      </c>
      <c r="B18" s="127"/>
      <c r="C18" s="128"/>
    </row>
    <row r="19">
      <c r="A19" s="122" t="s">
        <v>154</v>
      </c>
      <c r="B19" s="127"/>
      <c r="C19" s="128"/>
    </row>
    <row r="20">
      <c r="A20" s="122" t="s">
        <v>155</v>
      </c>
      <c r="B20" s="127"/>
      <c r="C20" s="128"/>
    </row>
    <row r="21">
      <c r="A21" s="122" t="s">
        <v>156</v>
      </c>
      <c r="B21" s="127"/>
      <c r="C21" s="128"/>
    </row>
    <row r="22">
      <c r="A22" s="122" t="s">
        <v>157</v>
      </c>
      <c r="B22" s="127"/>
      <c r="C22" s="128"/>
    </row>
    <row r="23">
      <c r="A23" s="123" t="s">
        <v>158</v>
      </c>
      <c r="B23" s="129"/>
      <c r="C23" s="130"/>
    </row>
  </sheetData>
  <conditionalFormatting sqref="B2:C23">
    <cfRule type="containsText" dxfId="0" priority="1" operator="containsText" text="AC">
      <formula>NOT(ISERROR(SEARCH(("AC"),(B2))))</formula>
    </cfRule>
  </conditionalFormatting>
  <conditionalFormatting sqref="B2:C23">
    <cfRule type="containsText" dxfId="1" priority="2" operator="containsText" text="WA">
      <formula>NOT(ISERROR(SEARCH(("WA"),(B2))))</formula>
    </cfRule>
  </conditionalFormatting>
  <conditionalFormatting sqref="B2:B23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  <col customWidth="1" min="2" max="2" width="9.71"/>
    <col customWidth="1" min="3" max="3" width="58.43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159</v>
      </c>
      <c r="B2" s="112"/>
      <c r="C2" s="131"/>
    </row>
    <row r="3">
      <c r="A3" s="122" t="s">
        <v>160</v>
      </c>
      <c r="B3" s="112"/>
      <c r="C3" s="131"/>
    </row>
    <row r="4">
      <c r="A4" s="122" t="s">
        <v>161</v>
      </c>
      <c r="B4" s="112"/>
      <c r="C4" s="131"/>
    </row>
    <row r="5">
      <c r="A5" s="122" t="s">
        <v>162</v>
      </c>
      <c r="B5" s="112"/>
      <c r="C5" s="131"/>
    </row>
    <row r="6">
      <c r="A6" s="122" t="s">
        <v>163</v>
      </c>
      <c r="B6" s="112"/>
      <c r="C6" s="132"/>
    </row>
    <row r="7">
      <c r="A7" s="122" t="s">
        <v>164</v>
      </c>
      <c r="B7" s="112"/>
      <c r="C7" s="132"/>
    </row>
    <row r="8">
      <c r="A8" s="122" t="s">
        <v>165</v>
      </c>
      <c r="B8" s="121"/>
      <c r="C8" s="132"/>
    </row>
    <row r="9">
      <c r="A9" s="122" t="s">
        <v>166</v>
      </c>
      <c r="B9" s="121"/>
      <c r="C9" s="132"/>
    </row>
    <row r="10">
      <c r="A10" s="122" t="s">
        <v>140</v>
      </c>
      <c r="B10" s="121"/>
      <c r="C10" s="132"/>
    </row>
    <row r="11">
      <c r="A11" s="122" t="s">
        <v>167</v>
      </c>
      <c r="B11" s="121"/>
      <c r="C11" s="132"/>
    </row>
    <row r="12">
      <c r="A12" s="122" t="s">
        <v>168</v>
      </c>
      <c r="B12" s="121"/>
      <c r="C12" s="132"/>
    </row>
    <row r="13">
      <c r="A13" s="122" t="s">
        <v>169</v>
      </c>
      <c r="B13" s="121"/>
      <c r="C13" s="132"/>
    </row>
    <row r="14">
      <c r="A14" s="122" t="s">
        <v>93</v>
      </c>
      <c r="B14" s="121"/>
      <c r="C14" s="132"/>
    </row>
    <row r="15">
      <c r="A15" s="122" t="s">
        <v>170</v>
      </c>
      <c r="B15" s="121"/>
      <c r="C15" s="132"/>
    </row>
    <row r="16">
      <c r="A16" s="122" t="s">
        <v>171</v>
      </c>
      <c r="B16" s="124"/>
      <c r="C16" s="133"/>
    </row>
  </sheetData>
  <conditionalFormatting sqref="B2:C16">
    <cfRule type="containsText" dxfId="0" priority="1" operator="containsText" text="AC">
      <formula>NOT(ISERROR(SEARCH(("AC"),(B2))))</formula>
    </cfRule>
  </conditionalFormatting>
  <conditionalFormatting sqref="B2:C16">
    <cfRule type="containsText" dxfId="1" priority="2" operator="containsText" text="WA">
      <formula>NOT(ISERROR(SEARCH(("WA"),(B2))))</formula>
    </cfRule>
  </conditionalFormatting>
  <conditionalFormatting sqref="B2:B16">
    <cfRule type="containsText" dxfId="2" priority="3" operator="containsText" text="TLE">
      <formula>NOT(ISERROR(SEARCH(("TLE"),(B2))))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71"/>
    <col customWidth="1" min="2" max="2" width="9.0"/>
    <col customWidth="1" min="3" max="3" width="59.14"/>
  </cols>
  <sheetData>
    <row r="1" ht="30.0" customHeight="1">
      <c r="A1" s="118" t="s">
        <v>20</v>
      </c>
      <c r="B1" s="119" t="s">
        <v>57</v>
      </c>
      <c r="C1" s="119" t="s">
        <v>58</v>
      </c>
    </row>
    <row r="2" ht="20.25" customHeight="1">
      <c r="A2" s="122" t="s">
        <v>172</v>
      </c>
      <c r="B2" s="112"/>
      <c r="C2" s="113"/>
    </row>
    <row r="3">
      <c r="A3" s="122" t="s">
        <v>173</v>
      </c>
      <c r="B3" s="112"/>
      <c r="C3" s="113"/>
    </row>
    <row r="4">
      <c r="A4" s="122" t="s">
        <v>93</v>
      </c>
      <c r="B4" s="112"/>
      <c r="C4" s="113"/>
    </row>
    <row r="5">
      <c r="A5" s="122" t="s">
        <v>174</v>
      </c>
      <c r="B5" s="112"/>
      <c r="C5" s="113"/>
    </row>
    <row r="6">
      <c r="A6" s="122" t="s">
        <v>175</v>
      </c>
      <c r="B6" s="121"/>
      <c r="C6" s="114"/>
    </row>
    <row r="7">
      <c r="A7" s="122" t="s">
        <v>100</v>
      </c>
      <c r="B7" s="121"/>
      <c r="C7" s="114"/>
    </row>
    <row r="8">
      <c r="A8" s="122" t="s">
        <v>176</v>
      </c>
      <c r="B8" s="121"/>
      <c r="C8" s="114"/>
    </row>
    <row r="9">
      <c r="A9" s="122" t="s">
        <v>177</v>
      </c>
      <c r="B9" s="112"/>
      <c r="C9" s="114"/>
    </row>
    <row r="10">
      <c r="A10" s="122" t="s">
        <v>124</v>
      </c>
      <c r="B10" s="121"/>
      <c r="C10" s="114"/>
    </row>
    <row r="11">
      <c r="A11" s="122" t="s">
        <v>145</v>
      </c>
      <c r="B11" s="121"/>
      <c r="C11" s="114"/>
    </row>
    <row r="12">
      <c r="A12" s="122" t="s">
        <v>152</v>
      </c>
      <c r="B12" s="121"/>
      <c r="C12" s="114"/>
    </row>
    <row r="13">
      <c r="A13" s="122" t="s">
        <v>178</v>
      </c>
      <c r="B13" s="112"/>
      <c r="C13" s="114"/>
    </row>
    <row r="14">
      <c r="A14" s="122" t="s">
        <v>179</v>
      </c>
      <c r="B14" s="121"/>
      <c r="C14" s="114"/>
    </row>
    <row r="15">
      <c r="A15" s="122" t="s">
        <v>180</v>
      </c>
      <c r="B15" s="121"/>
      <c r="C15" s="114"/>
    </row>
    <row r="16">
      <c r="A16" s="123" t="s">
        <v>181</v>
      </c>
      <c r="B16" s="124"/>
      <c r="C16" s="117"/>
    </row>
  </sheetData>
  <conditionalFormatting sqref="B2:C16">
    <cfRule type="containsText" dxfId="0" priority="1" operator="containsText" text="AC">
      <formula>NOT(ISERROR(SEARCH(("AC"),(B2))))</formula>
    </cfRule>
  </conditionalFormatting>
  <conditionalFormatting sqref="B2:C16">
    <cfRule type="containsText" dxfId="1" priority="2" operator="containsText" text="WA">
      <formula>NOT(ISERROR(SEARCH(("WA"),(B2))))</formula>
    </cfRule>
  </conditionalFormatting>
  <conditionalFormatting sqref="B2:B16">
    <cfRule type="notContainsBlanks" dxfId="2" priority="3">
      <formula>LEN(TRIM(B2))&gt;0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