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lusicheng/Desktop/ME370/Project 2/"/>
    </mc:Choice>
  </mc:AlternateContent>
  <xr:revisionPtr revIDLastSave="0" documentId="13_ncr:1_{D506E80C-067A-F44F-8C04-BA82CDA0140D}" xr6:coauthVersionLast="47" xr6:coauthVersionMax="47" xr10:uidLastSave="{00000000-0000-0000-0000-000000000000}"/>
  <bookViews>
    <workbookView xWindow="640" yWindow="760" windowWidth="28840" windowHeight="1626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 i="11" l="1"/>
  <c r="H7" i="11"/>
  <c r="E9" i="11" l="1"/>
  <c r="E26" i="11" s="1"/>
  <c r="F9" i="11" l="1"/>
  <c r="E10" i="11" s="1"/>
  <c r="I5" i="11"/>
  <c r="H31" i="11"/>
  <c r="H30" i="11"/>
  <c r="H25" i="11"/>
  <c r="H16" i="11"/>
  <c r="H11" i="11"/>
  <c r="H8" i="11"/>
  <c r="F10" i="11" l="1"/>
  <c r="H9" i="11"/>
  <c r="I6" i="11"/>
  <c r="E12" i="11" l="1"/>
  <c r="E13" i="11" s="1"/>
  <c r="H10" i="11"/>
  <c r="J5" i="11"/>
  <c r="K5" i="11" s="1"/>
  <c r="L5" i="11" s="1"/>
  <c r="M5" i="11" s="1"/>
  <c r="N5" i="11" s="1"/>
  <c r="O5" i="11" s="1"/>
  <c r="P5" i="11" s="1"/>
  <c r="I4" i="11"/>
  <c r="F12" i="11" l="1"/>
  <c r="F13" i="11" s="1"/>
  <c r="E14" i="11"/>
  <c r="P4" i="11"/>
  <c r="Q5" i="11"/>
  <c r="R5" i="11" s="1"/>
  <c r="S5" i="11" s="1"/>
  <c r="T5" i="11" s="1"/>
  <c r="U5" i="11" s="1"/>
  <c r="V5" i="11" s="1"/>
  <c r="W5" i="11" s="1"/>
  <c r="J6" i="11"/>
  <c r="F14" i="11" l="1"/>
  <c r="H14" i="11" s="1"/>
  <c r="E15" i="11"/>
  <c r="F15" i="11" s="1"/>
  <c r="E17" i="11" s="1"/>
  <c r="H12" i="11"/>
  <c r="H13" i="11"/>
  <c r="W4" i="11"/>
  <c r="X5" i="11"/>
  <c r="Y5" i="11" s="1"/>
  <c r="Z5" i="11" s="1"/>
  <c r="AA5" i="11" s="1"/>
  <c r="AB5" i="11" s="1"/>
  <c r="AC5" i="11" s="1"/>
  <c r="AD5" i="11" s="1"/>
  <c r="K6" i="11"/>
  <c r="F17" i="11" l="1"/>
  <c r="E18" i="11" s="1"/>
  <c r="E19" i="11" s="1"/>
  <c r="F19" i="11" s="1"/>
  <c r="E27" i="11"/>
  <c r="E28" i="11" s="1"/>
  <c r="H15" i="11"/>
  <c r="AE5" i="11"/>
  <c r="AF5" i="11" s="1"/>
  <c r="AG5" i="11" s="1"/>
  <c r="AH5" i="11" s="1"/>
  <c r="AI5" i="11" s="1"/>
  <c r="AJ5" i="11" s="1"/>
  <c r="AD4" i="11"/>
  <c r="L6" i="11"/>
  <c r="H17" i="11" l="1"/>
  <c r="F18" i="11"/>
  <c r="H18" i="11" s="1"/>
  <c r="E21" i="11"/>
  <c r="E23" i="11"/>
  <c r="E24" i="11" s="1"/>
  <c r="E20" i="11"/>
  <c r="F20" i="11" s="1"/>
  <c r="F21" i="11"/>
  <c r="E29" i="11"/>
  <c r="AK5" i="11"/>
  <c r="AL5" i="11" s="1"/>
  <c r="AM5" i="11" s="1"/>
  <c r="AN5" i="11" s="1"/>
  <c r="AO5" i="11" s="1"/>
  <c r="AP5" i="11" s="1"/>
  <c r="AQ5" i="11" s="1"/>
  <c r="M6" i="11"/>
  <c r="H21" i="11" l="1"/>
  <c r="E22" i="11"/>
  <c r="F22" i="11" s="1"/>
  <c r="AR5" i="11"/>
  <c r="AS5" i="11" s="1"/>
  <c r="AK4" i="11"/>
  <c r="N6" i="11"/>
  <c r="F23" i="11" l="1"/>
  <c r="F27" i="11" s="1"/>
  <c r="H22" i="11"/>
  <c r="H19" i="11"/>
  <c r="AT5" i="11"/>
  <c r="AS6" i="11"/>
  <c r="AR4" i="11"/>
  <c r="O6" i="11"/>
  <c r="H23" i="11" l="1"/>
  <c r="F24" i="11"/>
  <c r="H20" i="11"/>
  <c r="AU5" i="11"/>
  <c r="AT6" i="11"/>
  <c r="F28" i="11" l="1"/>
  <c r="F29" i="11"/>
  <c r="H29" i="11" s="1"/>
  <c r="F26" i="11"/>
  <c r="H24" i="11"/>
  <c r="AV5" i="11"/>
  <c r="AU6" i="11"/>
  <c r="P6" i="11"/>
  <c r="Q6" i="11"/>
  <c r="H26"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27" i="11"/>
  <c r="H28" i="11"/>
</calcChain>
</file>

<file path=xl/sharedStrings.xml><?xml version="1.0" encoding="utf-8"?>
<sst xmlns="http://schemas.openxmlformats.org/spreadsheetml/2006/main" count="65" uniqueCount="55">
  <si>
    <t>Europa project</t>
  </si>
  <si>
    <t>Project start:</t>
  </si>
  <si>
    <t>Display week:</t>
  </si>
  <si>
    <t>SIMPLE GANTT CHART by Vertex42.com</t>
  </si>
  <si>
    <t>TASK</t>
  </si>
  <si>
    <t>ASSIGNED TO</t>
  </si>
  <si>
    <t>PROGRESS</t>
  </si>
  <si>
    <t>START</t>
  </si>
  <si>
    <t>END</t>
  </si>
  <si>
    <t xml:space="preserve">Do not delete this row. This row is hidden to preserve a formula that is used to highlight the current day within the project schedule. </t>
  </si>
  <si>
    <t>Initiation</t>
  </si>
  <si>
    <t>Planning and design</t>
  </si>
  <si>
    <t>Monitor progress</t>
  </si>
  <si>
    <t>Evaluation</t>
  </si>
  <si>
    <t>Track expenses</t>
  </si>
  <si>
    <t>Evaluate progress</t>
  </si>
  <si>
    <t>Gather feedback</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</si>
  <si>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</si>
  <si>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</si>
  <si>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</si>
  <si>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</si>
  <si>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</si>
  <si>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</si>
  <si>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</si>
  <si>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</si>
  <si>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</si>
  <si>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</si>
  <si>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</si>
  <si>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</si>
  <si>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</si>
  <si>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Group 37</t>
    <phoneticPr fontId="32" type="noConversion"/>
  </si>
  <si>
    <t>Sicheng Lu</t>
    <phoneticPr fontId="32" type="noConversion"/>
  </si>
  <si>
    <t>Zikang Liu, Zhiliang He</t>
    <phoneticPr fontId="32" type="noConversion"/>
  </si>
  <si>
    <t>Zikang Liu</t>
    <phoneticPr fontId="32" type="noConversion"/>
  </si>
  <si>
    <t>Sicheng Lu, Hongye Dong</t>
    <phoneticPr fontId="32" type="noConversion"/>
  </si>
  <si>
    <t>Zhiliang He</t>
    <phoneticPr fontId="32" type="noConversion"/>
  </si>
  <si>
    <t>Execution</t>
    <phoneticPr fontId="32" type="noConversion"/>
  </si>
  <si>
    <t>Critical Design Report</t>
    <phoneticPr fontId="32" type="noConversion"/>
  </si>
  <si>
    <t>Hongye Dong</t>
    <phoneticPr fontId="32" type="noConversion"/>
  </si>
  <si>
    <t>Define Goals</t>
    <phoneticPr fontId="32" type="noConversion"/>
  </si>
  <si>
    <t>Conduct Studies</t>
    <phoneticPr fontId="32" type="noConversion"/>
  </si>
  <si>
    <t>Create Schedule</t>
    <phoneticPr fontId="32" type="noConversion"/>
  </si>
  <si>
    <t>Identify Deliverables</t>
    <phoneticPr fontId="32" type="noConversion"/>
  </si>
  <si>
    <t>Develop Budget</t>
    <phoneticPr fontId="32" type="noConversion"/>
  </si>
  <si>
    <t>Identify Risks</t>
    <phoneticPr fontId="32" type="noConversion"/>
  </si>
  <si>
    <t>Critical Design &amp; Prototype Review</t>
    <phoneticPr fontId="32" type="noConversion"/>
  </si>
  <si>
    <t>CAD model for Conceptual Design Review</t>
    <phoneticPr fontId="32" type="noConversion"/>
  </si>
  <si>
    <t>Power Point for Conceptual Design Review</t>
    <phoneticPr fontId="32" type="noConversion"/>
  </si>
  <si>
    <t>Prototype Analysis</t>
    <phoneticPr fontId="32" type="noConversion"/>
  </si>
  <si>
    <t>All Group Members</t>
    <phoneticPr fontId="32" type="noConversion"/>
  </si>
  <si>
    <t xml:space="preserve">	
Video</t>
    <phoneticPr fontId="32" type="noConversion"/>
  </si>
  <si>
    <t>Final Demo</t>
    <phoneticPr fontId="32" type="noConversion"/>
  </si>
  <si>
    <t>Final Report</t>
    <phoneticPr fontId="32" type="noConversion"/>
  </si>
  <si>
    <t>Zhiliang He, Zikang Liu</t>
    <phoneticPr fontId="32" type="noConversion"/>
  </si>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</sst>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76" formatCode="m/d/yy;@"/>
    <numFmt numFmtId="177" formatCode="ddd\,\ m/d/yyyy"/>
    <numFmt numFmtId="178" formatCode="mmm\ d\,\ yyyy"/>
    <numFmt numFmtId="179" formatCode="d"/>
  </numFmts>
  <fonts count="33">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9"/>
      <name val="宋体"/>
      <family val="3"/>
      <charset val="134"/>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77" fontId="4" fillId="0" borderId="2">
      <alignment horizontal="center" vertical="center"/>
    </xf>
    <xf numFmtId="176"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79" fontId="21" fillId="12" borderId="20" xfId="0" applyNumberFormat="1" applyFont="1" applyFill="1" applyBorder="1" applyAlignment="1">
      <alignment horizontal="center" vertical="center"/>
    </xf>
    <xf numFmtId="179" fontId="21" fillId="12" borderId="18" xfId="0" applyNumberFormat="1" applyFont="1" applyFill="1" applyBorder="1" applyAlignment="1">
      <alignment horizontal="center" vertical="center"/>
    </xf>
    <xf numFmtId="179"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76" fontId="19" fillId="6" borderId="0" xfId="0" applyNumberFormat="1" applyFont="1" applyFill="1" applyAlignment="1">
      <alignment horizontal="center" vertical="center"/>
    </xf>
    <xf numFmtId="176"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76"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76"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76" fontId="19" fillId="7" borderId="0" xfId="0" applyNumberFormat="1" applyFont="1" applyFill="1" applyAlignment="1">
      <alignment horizontal="center" vertical="center"/>
    </xf>
    <xf numFmtId="176"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76"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76" fontId="19" fillId="8" borderId="0" xfId="0" applyNumberFormat="1" applyFont="1" applyFill="1" applyAlignment="1">
      <alignment horizontal="center" vertical="center"/>
    </xf>
    <xf numFmtId="176"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76"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76" fontId="19" fillId="9" borderId="0" xfId="0" applyNumberFormat="1" applyFont="1" applyFill="1" applyAlignment="1">
      <alignment horizontal="center" vertical="center"/>
    </xf>
    <xf numFmtId="176"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76"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76"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76" fontId="25" fillId="2" borderId="0" xfId="0" applyNumberFormat="1" applyFont="1" applyFill="1" applyAlignment="1">
      <alignment horizontal="left" vertical="center"/>
    </xf>
    <xf numFmtId="176"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77" fontId="27" fillId="0" borderId="0" xfId="9" applyFont="1" applyBorder="1" applyAlignment="1">
      <alignment horizontal="left"/>
    </xf>
    <xf numFmtId="0" fontId="26" fillId="0" borderId="0" xfId="8" applyFont="1" applyAlignment="1">
      <alignment horizontal="left"/>
    </xf>
    <xf numFmtId="0" fontId="4" fillId="0" borderId="0" xfId="0" applyFont="1"/>
    <xf numFmtId="178" fontId="19" fillId="2" borderId="13" xfId="0" applyNumberFormat="1" applyFont="1" applyFill="1" applyBorder="1" applyAlignment="1">
      <alignment horizontal="center" vertical="center" wrapText="1"/>
    </xf>
    <xf numFmtId="178" fontId="19" fillId="2" borderId="19" xfId="0" applyNumberFormat="1" applyFont="1" applyFill="1" applyBorder="1" applyAlignment="1">
      <alignment horizontal="center" vertical="center" wrapText="1"/>
    </xf>
    <xf numFmtId="178" fontId="19" fillId="2" borderId="18" xfId="0" applyNumberFormat="1" applyFont="1" applyFill="1" applyBorder="1" applyAlignment="1">
      <alignment horizontal="center" vertical="center" wrapText="1"/>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百分比" xfId="2" builtinId="5"/>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s>
  <dxfs count="18">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4"/>
  <sheetViews>
    <sheetView showGridLines="0" tabSelected="1" showRuler="0" topLeftCell="A4" zoomScale="68" zoomScaleNormal="125" zoomScalePageLayoutView="70" workbookViewId="0">
      <selection activeCell="Q3" sqref="Q3"/>
    </sheetView>
  </sheetViews>
  <sheetFormatPr baseColWidth="10" defaultColWidth="8.6640625" defaultRowHeight="30" customHeight="1"/>
  <cols>
    <col min="1" max="1" width="2.6640625" style="13" customWidth="1"/>
    <col min="2" max="2" width="35.1640625" customWidth="1"/>
    <col min="3" max="3" width="24.5"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c r="A1" s="14"/>
      <c r="B1" s="98" t="s">
        <v>0</v>
      </c>
      <c r="C1" s="18"/>
      <c r="D1" s="19"/>
      <c r="E1" s="20"/>
      <c r="F1" s="21"/>
      <c r="H1" s="1"/>
      <c r="I1" s="115" t="s">
        <v>1</v>
      </c>
      <c r="J1" s="116"/>
      <c r="K1" s="116"/>
      <c r="L1" s="116"/>
      <c r="M1" s="116"/>
      <c r="N1" s="116"/>
      <c r="O1" s="116"/>
      <c r="P1" s="24"/>
      <c r="Q1" s="114">
        <f ca="1">TODAY()-9</f>
        <v>45209</v>
      </c>
      <c r="R1" s="113"/>
      <c r="S1" s="113"/>
      <c r="T1" s="113"/>
      <c r="U1" s="113"/>
      <c r="V1" s="113"/>
      <c r="W1" s="113"/>
      <c r="X1" s="113"/>
      <c r="Y1" s="113"/>
      <c r="Z1" s="113"/>
    </row>
    <row r="2" spans="1:64" ht="30" customHeight="1">
      <c r="B2" s="96" t="s">
        <v>30</v>
      </c>
      <c r="C2" s="97"/>
      <c r="D2" s="22"/>
      <c r="E2" s="23"/>
      <c r="F2" s="22"/>
      <c r="I2" s="115" t="s">
        <v>2</v>
      </c>
      <c r="J2" s="116"/>
      <c r="K2" s="116"/>
      <c r="L2" s="116"/>
      <c r="M2" s="116"/>
      <c r="N2" s="116"/>
      <c r="O2" s="116"/>
      <c r="P2" s="24"/>
      <c r="Q2" s="112">
        <v>4</v>
      </c>
      <c r="R2" s="113"/>
      <c r="S2" s="113"/>
      <c r="T2" s="113"/>
      <c r="U2" s="113"/>
      <c r="V2" s="113"/>
      <c r="W2" s="113"/>
      <c r="X2" s="113"/>
      <c r="Y2" s="113"/>
      <c r="Z2" s="113"/>
    </row>
    <row r="3" spans="1:64" s="26" customFormat="1" ht="30" customHeight="1">
      <c r="A3" s="13"/>
      <c r="B3" s="25"/>
      <c r="D3" s="27"/>
      <c r="E3" s="28"/>
    </row>
    <row r="4" spans="1:64" s="26" customFormat="1" ht="30" customHeight="1">
      <c r="A4" s="14"/>
      <c r="B4" s="29"/>
      <c r="E4" s="30"/>
      <c r="I4" s="119">
        <f ca="1">I5</f>
        <v>45229</v>
      </c>
      <c r="J4" s="117"/>
      <c r="K4" s="117"/>
      <c r="L4" s="117"/>
      <c r="M4" s="117"/>
      <c r="N4" s="117"/>
      <c r="O4" s="117"/>
      <c r="P4" s="117">
        <f ca="1">P5</f>
        <v>45236</v>
      </c>
      <c r="Q4" s="117"/>
      <c r="R4" s="117"/>
      <c r="S4" s="117"/>
      <c r="T4" s="117"/>
      <c r="U4" s="117"/>
      <c r="V4" s="117"/>
      <c r="W4" s="117">
        <f ca="1">W5</f>
        <v>45243</v>
      </c>
      <c r="X4" s="117"/>
      <c r="Y4" s="117"/>
      <c r="Z4" s="117"/>
      <c r="AA4" s="117"/>
      <c r="AB4" s="117"/>
      <c r="AC4" s="117"/>
      <c r="AD4" s="117">
        <f ca="1">AD5</f>
        <v>45250</v>
      </c>
      <c r="AE4" s="117"/>
      <c r="AF4" s="117"/>
      <c r="AG4" s="117"/>
      <c r="AH4" s="117"/>
      <c r="AI4" s="117"/>
      <c r="AJ4" s="117"/>
      <c r="AK4" s="117">
        <f ca="1">AK5</f>
        <v>45257</v>
      </c>
      <c r="AL4" s="117"/>
      <c r="AM4" s="117"/>
      <c r="AN4" s="117"/>
      <c r="AO4" s="117"/>
      <c r="AP4" s="117"/>
      <c r="AQ4" s="117"/>
      <c r="AR4" s="117">
        <f ca="1">AR5</f>
        <v>45264</v>
      </c>
      <c r="AS4" s="117"/>
      <c r="AT4" s="117"/>
      <c r="AU4" s="117"/>
      <c r="AV4" s="117"/>
      <c r="AW4" s="117"/>
      <c r="AX4" s="117"/>
      <c r="AY4" s="117">
        <f ca="1">AY5</f>
        <v>45271</v>
      </c>
      <c r="AZ4" s="117"/>
      <c r="BA4" s="117"/>
      <c r="BB4" s="117"/>
      <c r="BC4" s="117"/>
      <c r="BD4" s="117"/>
      <c r="BE4" s="117"/>
      <c r="BF4" s="117">
        <f ca="1">BF5</f>
        <v>45278</v>
      </c>
      <c r="BG4" s="117"/>
      <c r="BH4" s="117"/>
      <c r="BI4" s="117"/>
      <c r="BJ4" s="117"/>
      <c r="BK4" s="117"/>
      <c r="BL4" s="118"/>
    </row>
    <row r="5" spans="1:64" s="26" customFormat="1" ht="15" customHeight="1">
      <c r="A5" s="106"/>
      <c r="B5" s="107" t="s">
        <v>4</v>
      </c>
      <c r="C5" s="109" t="s">
        <v>5</v>
      </c>
      <c r="D5" s="111" t="s">
        <v>6</v>
      </c>
      <c r="E5" s="111" t="s">
        <v>7</v>
      </c>
      <c r="F5" s="111" t="s">
        <v>8</v>
      </c>
      <c r="I5" s="31">
        <f ca="1">Project_Start-WEEKDAY(Project_Start,1)+2+7*(Display_Week-1)</f>
        <v>45229</v>
      </c>
      <c r="J5" s="31">
        <f ca="1">I5+1</f>
        <v>45230</v>
      </c>
      <c r="K5" s="31">
        <f t="shared" ref="K5:AX5" ca="1" si="0">J5+1</f>
        <v>45231</v>
      </c>
      <c r="L5" s="31">
        <f t="shared" ca="1" si="0"/>
        <v>45232</v>
      </c>
      <c r="M5" s="31">
        <f t="shared" ca="1" si="0"/>
        <v>45233</v>
      </c>
      <c r="N5" s="31">
        <f t="shared" ca="1" si="0"/>
        <v>45234</v>
      </c>
      <c r="O5" s="32">
        <f t="shared" ca="1" si="0"/>
        <v>45235</v>
      </c>
      <c r="P5" s="33">
        <f ca="1">O5+1</f>
        <v>45236</v>
      </c>
      <c r="Q5" s="31">
        <f ca="1">P5+1</f>
        <v>45237</v>
      </c>
      <c r="R5" s="31">
        <f t="shared" ca="1" si="0"/>
        <v>45238</v>
      </c>
      <c r="S5" s="31">
        <f t="shared" ca="1" si="0"/>
        <v>45239</v>
      </c>
      <c r="T5" s="31">
        <f t="shared" ca="1" si="0"/>
        <v>45240</v>
      </c>
      <c r="U5" s="31">
        <f t="shared" ca="1" si="0"/>
        <v>45241</v>
      </c>
      <c r="V5" s="32">
        <f t="shared" ca="1" si="0"/>
        <v>45242</v>
      </c>
      <c r="W5" s="33">
        <f ca="1">V5+1</f>
        <v>45243</v>
      </c>
      <c r="X5" s="31">
        <f ca="1">W5+1</f>
        <v>45244</v>
      </c>
      <c r="Y5" s="31">
        <f t="shared" ca="1" si="0"/>
        <v>45245</v>
      </c>
      <c r="Z5" s="31">
        <f t="shared" ca="1" si="0"/>
        <v>45246</v>
      </c>
      <c r="AA5" s="31">
        <f t="shared" ca="1" si="0"/>
        <v>45247</v>
      </c>
      <c r="AB5" s="31">
        <f t="shared" ca="1" si="0"/>
        <v>45248</v>
      </c>
      <c r="AC5" s="32">
        <f t="shared" ca="1" si="0"/>
        <v>45249</v>
      </c>
      <c r="AD5" s="33">
        <f ca="1">AC5+1</f>
        <v>45250</v>
      </c>
      <c r="AE5" s="31">
        <f ca="1">AD5+1</f>
        <v>45251</v>
      </c>
      <c r="AF5" s="31">
        <f t="shared" ca="1" si="0"/>
        <v>45252</v>
      </c>
      <c r="AG5" s="31">
        <f t="shared" ca="1" si="0"/>
        <v>45253</v>
      </c>
      <c r="AH5" s="31">
        <f t="shared" ca="1" si="0"/>
        <v>45254</v>
      </c>
      <c r="AI5" s="31">
        <f t="shared" ca="1" si="0"/>
        <v>45255</v>
      </c>
      <c r="AJ5" s="32">
        <f t="shared" ca="1" si="0"/>
        <v>45256</v>
      </c>
      <c r="AK5" s="33">
        <f ca="1">AJ5+1</f>
        <v>45257</v>
      </c>
      <c r="AL5" s="31">
        <f ca="1">AK5+1</f>
        <v>45258</v>
      </c>
      <c r="AM5" s="31">
        <f t="shared" ca="1" si="0"/>
        <v>45259</v>
      </c>
      <c r="AN5" s="31">
        <f t="shared" ca="1" si="0"/>
        <v>45260</v>
      </c>
      <c r="AO5" s="31">
        <f t="shared" ca="1" si="0"/>
        <v>45261</v>
      </c>
      <c r="AP5" s="31">
        <f t="shared" ca="1" si="0"/>
        <v>45262</v>
      </c>
      <c r="AQ5" s="32">
        <f t="shared" ca="1" si="0"/>
        <v>45263</v>
      </c>
      <c r="AR5" s="33">
        <f ca="1">AQ5+1</f>
        <v>45264</v>
      </c>
      <c r="AS5" s="31">
        <f ca="1">AR5+1</f>
        <v>45265</v>
      </c>
      <c r="AT5" s="31">
        <f t="shared" ca="1" si="0"/>
        <v>45266</v>
      </c>
      <c r="AU5" s="31">
        <f t="shared" ca="1" si="0"/>
        <v>45267</v>
      </c>
      <c r="AV5" s="31">
        <f t="shared" ca="1" si="0"/>
        <v>45268</v>
      </c>
      <c r="AW5" s="31">
        <f t="shared" ca="1" si="0"/>
        <v>45269</v>
      </c>
      <c r="AX5" s="32">
        <f t="shared" ca="1" si="0"/>
        <v>45270</v>
      </c>
      <c r="AY5" s="33">
        <f ca="1">AX5+1</f>
        <v>45271</v>
      </c>
      <c r="AZ5" s="31">
        <f ca="1">AY5+1</f>
        <v>45272</v>
      </c>
      <c r="BA5" s="31">
        <f t="shared" ref="BA5:BE5" ca="1" si="1">AZ5+1</f>
        <v>45273</v>
      </c>
      <c r="BB5" s="31">
        <f t="shared" ca="1" si="1"/>
        <v>45274</v>
      </c>
      <c r="BC5" s="31">
        <f t="shared" ca="1" si="1"/>
        <v>45275</v>
      </c>
      <c r="BD5" s="31">
        <f t="shared" ca="1" si="1"/>
        <v>45276</v>
      </c>
      <c r="BE5" s="32">
        <f t="shared" ca="1" si="1"/>
        <v>45277</v>
      </c>
      <c r="BF5" s="33">
        <f ca="1">BE5+1</f>
        <v>45278</v>
      </c>
      <c r="BG5" s="31">
        <f ca="1">BF5+1</f>
        <v>45279</v>
      </c>
      <c r="BH5" s="31">
        <f t="shared" ref="BH5:BL5" ca="1" si="2">BG5+1</f>
        <v>45280</v>
      </c>
      <c r="BI5" s="31">
        <f t="shared" ca="1" si="2"/>
        <v>45281</v>
      </c>
      <c r="BJ5" s="31">
        <f t="shared" ca="1" si="2"/>
        <v>45282</v>
      </c>
      <c r="BK5" s="31">
        <f t="shared" ca="1" si="2"/>
        <v>45283</v>
      </c>
      <c r="BL5" s="31">
        <f t="shared" ca="1" si="2"/>
        <v>45284</v>
      </c>
    </row>
    <row r="6" spans="1:64" s="26" customFormat="1" ht="15" customHeight="1" thickBot="1">
      <c r="A6" s="106"/>
      <c r="B6" s="108"/>
      <c r="C6" s="110"/>
      <c r="D6" s="110"/>
      <c r="E6" s="110"/>
      <c r="F6" s="110"/>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c r="A7" s="13" t="s">
        <v>9</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c r="A8" s="14"/>
      <c r="B8" s="40" t="s">
        <v>10</v>
      </c>
      <c r="C8" s="41"/>
      <c r="D8" s="42"/>
      <c r="E8" s="43"/>
      <c r="F8" s="44"/>
      <c r="G8" s="17"/>
      <c r="H8" s="5" t="str">
        <f t="shared" ref="H8:H31"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c r="A9" s="14"/>
      <c r="B9" s="47" t="s">
        <v>39</v>
      </c>
      <c r="C9" s="48" t="s">
        <v>49</v>
      </c>
      <c r="D9" s="49">
        <v>1</v>
      </c>
      <c r="E9" s="50">
        <f ca="1">Project_Start</f>
        <v>45209</v>
      </c>
      <c r="F9" s="50">
        <f ca="1">E9+2</f>
        <v>45211</v>
      </c>
      <c r="G9" s="17"/>
      <c r="H9" s="5">
        <f t="shared" ca="1" si="5"/>
        <v>3</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c r="A10" s="14"/>
      <c r="B10" s="52" t="s">
        <v>40</v>
      </c>
      <c r="C10" s="53" t="s">
        <v>32</v>
      </c>
      <c r="D10" s="54">
        <v>1</v>
      </c>
      <c r="E10" s="55">
        <f ca="1">F9</f>
        <v>45211</v>
      </c>
      <c r="F10" s="55">
        <f ca="1">E10+1</f>
        <v>45212</v>
      </c>
      <c r="G10" s="17"/>
      <c r="H10" s="5">
        <f t="shared" ca="1" si="5"/>
        <v>2</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c r="A11" s="14"/>
      <c r="B11" s="57" t="s">
        <v>11</v>
      </c>
      <c r="C11" s="58"/>
      <c r="D11" s="59"/>
      <c r="E11" s="60"/>
      <c r="F11" s="61"/>
      <c r="G11" s="17"/>
      <c r="H11" s="5" t="str">
        <f t="shared" si="5"/>
        <v/>
      </c>
    </row>
    <row r="12" spans="1:64" s="46" customFormat="1" ht="30" customHeight="1" thickBot="1">
      <c r="A12" s="14"/>
      <c r="B12" s="62" t="s">
        <v>41</v>
      </c>
      <c r="C12" s="63" t="s">
        <v>31</v>
      </c>
      <c r="D12" s="64">
        <v>1</v>
      </c>
      <c r="E12" s="65">
        <f ca="1">F10</f>
        <v>45212</v>
      </c>
      <c r="F12" s="65">
        <f ca="1">E12+1</f>
        <v>45213</v>
      </c>
      <c r="G12" s="17"/>
      <c r="H12" s="5">
        <f t="shared" ca="1" si="5"/>
        <v>2</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c r="A13" s="13"/>
      <c r="B13" s="62" t="s">
        <v>42</v>
      </c>
      <c r="C13" s="63" t="s">
        <v>33</v>
      </c>
      <c r="D13" s="64">
        <v>1</v>
      </c>
      <c r="E13" s="65">
        <f ca="1">E12</f>
        <v>45212</v>
      </c>
      <c r="F13" s="65">
        <f ca="1">F12</f>
        <v>45213</v>
      </c>
      <c r="G13" s="17"/>
      <c r="H13" s="5">
        <f t="shared" ca="1" si="5"/>
        <v>2</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c r="A14" s="13"/>
      <c r="B14" s="62" t="s">
        <v>43</v>
      </c>
      <c r="C14" s="63" t="s">
        <v>34</v>
      </c>
      <c r="D14" s="64">
        <v>1</v>
      </c>
      <c r="E14" s="65">
        <f ca="1">E13+1</f>
        <v>45213</v>
      </c>
      <c r="F14" s="65">
        <f ca="1">E14+1</f>
        <v>45214</v>
      </c>
      <c r="G14" s="17"/>
      <c r="H14" s="5">
        <f t="shared" ca="1" si="5"/>
        <v>2</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c r="A15" s="13"/>
      <c r="B15" s="62" t="s">
        <v>44</v>
      </c>
      <c r="C15" s="63" t="s">
        <v>35</v>
      </c>
      <c r="D15" s="64">
        <v>1</v>
      </c>
      <c r="E15" s="65">
        <f ca="1">E14</f>
        <v>45213</v>
      </c>
      <c r="F15" s="65">
        <f ca="1">E15+1</f>
        <v>45214</v>
      </c>
      <c r="G15" s="17"/>
      <c r="H15" s="5">
        <f t="shared" ca="1" si="5"/>
        <v>2</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c r="A16" s="13"/>
      <c r="B16" s="66" t="s">
        <v>36</v>
      </c>
      <c r="C16" s="67"/>
      <c r="D16" s="68"/>
      <c r="E16" s="69"/>
      <c r="F16" s="70"/>
      <c r="G16" s="17"/>
      <c r="H16" s="5" t="str">
        <f t="shared" si="5"/>
        <v/>
      </c>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row>
    <row r="17" spans="1:64" s="46" customFormat="1" ht="30" customHeight="1" thickBot="1">
      <c r="A17" s="13"/>
      <c r="B17" s="72" t="s">
        <v>46</v>
      </c>
      <c r="C17" s="73" t="s">
        <v>32</v>
      </c>
      <c r="D17" s="74">
        <v>1</v>
      </c>
      <c r="E17" s="75">
        <f ca="1">F15</f>
        <v>45214</v>
      </c>
      <c r="F17" s="75">
        <f ca="1">E17+2</f>
        <v>45216</v>
      </c>
      <c r="G17" s="17"/>
      <c r="H17" s="5">
        <f t="shared" ca="1" si="5"/>
        <v>3</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c r="A18" s="13"/>
      <c r="B18" s="72" t="s">
        <v>47</v>
      </c>
      <c r="C18" s="73" t="s">
        <v>34</v>
      </c>
      <c r="D18" s="74">
        <v>1</v>
      </c>
      <c r="E18" s="75">
        <f ca="1">F17</f>
        <v>45216</v>
      </c>
      <c r="F18" s="75">
        <f ca="1">E18+1</f>
        <v>45217</v>
      </c>
      <c r="G18" s="17"/>
      <c r="H18" s="5">
        <f t="shared" ca="1" si="5"/>
        <v>2</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c r="A19" s="13"/>
      <c r="B19" s="72" t="s">
        <v>37</v>
      </c>
      <c r="C19" s="73" t="s">
        <v>38</v>
      </c>
      <c r="D19" s="74">
        <v>0.2</v>
      </c>
      <c r="E19" s="75">
        <f ca="1">E18+4</f>
        <v>45220</v>
      </c>
      <c r="F19" s="75">
        <f ca="1">E19+9</f>
        <v>45229</v>
      </c>
      <c r="G19" s="17"/>
      <c r="H19" s="5">
        <f t="shared" ca="1" si="5"/>
        <v>10</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c r="A20" s="13"/>
      <c r="B20" s="72" t="s">
        <v>45</v>
      </c>
      <c r="C20" s="73" t="s">
        <v>49</v>
      </c>
      <c r="D20" s="74">
        <v>0.05</v>
      </c>
      <c r="E20" s="75">
        <f ca="1">F19+3</f>
        <v>45232</v>
      </c>
      <c r="F20" s="75">
        <f ca="1">E20+4</f>
        <v>45236</v>
      </c>
      <c r="G20" s="17"/>
      <c r="H20" s="5">
        <f t="shared" ca="1" si="5"/>
        <v>5</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c r="A21" s="13"/>
      <c r="B21" s="72" t="s">
        <v>48</v>
      </c>
      <c r="C21" s="73" t="s">
        <v>31</v>
      </c>
      <c r="D21" s="74">
        <v>0</v>
      </c>
      <c r="E21" s="75">
        <f ca="1">F19</f>
        <v>45229</v>
      </c>
      <c r="F21" s="75">
        <f ca="1">F19+28</f>
        <v>45257</v>
      </c>
      <c r="G21" s="17"/>
      <c r="H21" s="5">
        <f t="shared" ca="1" si="5"/>
        <v>29</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c r="A22" s="13"/>
      <c r="B22" s="72" t="s">
        <v>50</v>
      </c>
      <c r="C22" s="73" t="s">
        <v>35</v>
      </c>
      <c r="D22" s="74">
        <v>0</v>
      </c>
      <c r="E22" s="75">
        <f ca="1">F21+2</f>
        <v>45259</v>
      </c>
      <c r="F22" s="75">
        <f ca="1">E22+12</f>
        <v>45271</v>
      </c>
      <c r="G22" s="17"/>
      <c r="H22" s="5">
        <f t="shared" ca="1" si="5"/>
        <v>13</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c r="A23" s="13"/>
      <c r="B23" s="72" t="s">
        <v>51</v>
      </c>
      <c r="C23" s="73" t="s">
        <v>53</v>
      </c>
      <c r="D23" s="74">
        <v>0</v>
      </c>
      <c r="E23" s="75">
        <f ca="1">F19+15</f>
        <v>45244</v>
      </c>
      <c r="F23" s="75">
        <f ca="1">F22+2</f>
        <v>45273</v>
      </c>
      <c r="G23" s="17"/>
      <c r="H23" s="5">
        <f t="shared" ca="1" si="5"/>
        <v>30</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c r="A24" s="13"/>
      <c r="B24" s="72" t="s">
        <v>52</v>
      </c>
      <c r="C24" s="73" t="s">
        <v>34</v>
      </c>
      <c r="D24" s="74">
        <v>0</v>
      </c>
      <c r="E24" s="75">
        <f ca="1">E23+10</f>
        <v>45254</v>
      </c>
      <c r="F24" s="75">
        <f ca="1">F23+2</f>
        <v>45275</v>
      </c>
      <c r="G24" s="17"/>
      <c r="H24" s="5">
        <f t="shared" ca="1" si="5"/>
        <v>22</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c r="A25" s="13"/>
      <c r="B25" s="76" t="s">
        <v>13</v>
      </c>
      <c r="C25" s="77"/>
      <c r="D25" s="78"/>
      <c r="E25" s="79"/>
      <c r="F25" s="80"/>
      <c r="G25" s="17"/>
      <c r="H25" s="5" t="str">
        <f t="shared" si="5"/>
        <v/>
      </c>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row>
    <row r="26" spans="1:64" s="46" customFormat="1" ht="30" customHeight="1" thickBot="1">
      <c r="A26" s="13"/>
      <c r="B26" s="82" t="s">
        <v>12</v>
      </c>
      <c r="C26" s="83" t="s">
        <v>31</v>
      </c>
      <c r="D26" s="84">
        <v>0.2</v>
      </c>
      <c r="E26" s="85">
        <f ca="1">E9</f>
        <v>45209</v>
      </c>
      <c r="F26" s="85">
        <f ca="1">F24</f>
        <v>45275</v>
      </c>
      <c r="G26" s="17"/>
      <c r="H26" s="5">
        <f t="shared" ca="1" si="5"/>
        <v>67</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thickBot="1">
      <c r="A27" s="13"/>
      <c r="B27" s="82" t="s">
        <v>14</v>
      </c>
      <c r="C27" s="83" t="s">
        <v>35</v>
      </c>
      <c r="D27" s="84">
        <v>0.05</v>
      </c>
      <c r="E27" s="85">
        <f ca="1">E17</f>
        <v>45214</v>
      </c>
      <c r="F27" s="85">
        <f ca="1">F23</f>
        <v>45273</v>
      </c>
      <c r="G27" s="17"/>
      <c r="H27" s="5">
        <f t="shared" ca="1" si="5"/>
        <v>60</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c r="A28" s="13"/>
      <c r="B28" s="82" t="s">
        <v>15</v>
      </c>
      <c r="C28" s="83" t="s">
        <v>38</v>
      </c>
      <c r="D28" s="84">
        <v>0.05</v>
      </c>
      <c r="E28" s="85">
        <f ca="1">E27</f>
        <v>45214</v>
      </c>
      <c r="F28" s="85">
        <f ca="1">F24</f>
        <v>45275</v>
      </c>
      <c r="G28" s="17"/>
      <c r="H28" s="5">
        <f t="shared" ca="1" si="5"/>
        <v>62</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c r="A29" s="13"/>
      <c r="B29" s="82" t="s">
        <v>16</v>
      </c>
      <c r="C29" s="83" t="s">
        <v>33</v>
      </c>
      <c r="D29" s="84">
        <v>0</v>
      </c>
      <c r="E29" s="85">
        <f ca="1">E26+7</f>
        <v>45216</v>
      </c>
      <c r="F29" s="85">
        <f ca="1">F24</f>
        <v>45275</v>
      </c>
      <c r="G29" s="17"/>
      <c r="H29" s="5">
        <f t="shared" ca="1" si="5"/>
        <v>60</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c r="A30" s="13"/>
      <c r="B30" s="86"/>
      <c r="C30" s="87"/>
      <c r="D30" s="88"/>
      <c r="E30" s="89"/>
      <c r="F30" s="89"/>
      <c r="G30" s="17"/>
      <c r="H30" s="5" t="str">
        <f t="shared" si="5"/>
        <v/>
      </c>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row>
    <row r="31" spans="1:64" s="46" customFormat="1" ht="30" customHeight="1" thickBot="1">
      <c r="A31" s="14"/>
      <c r="B31" s="90" t="s">
        <v>17</v>
      </c>
      <c r="C31" s="91"/>
      <c r="D31" s="92"/>
      <c r="E31" s="93"/>
      <c r="F31" s="94"/>
      <c r="G31" s="17"/>
      <c r="H31" s="6" t="str">
        <f t="shared" si="5"/>
        <v/>
      </c>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c r="AZ31" s="95"/>
      <c r="BA31" s="95"/>
      <c r="BB31" s="95"/>
      <c r="BC31" s="95"/>
      <c r="BD31" s="95"/>
      <c r="BE31" s="95"/>
      <c r="BF31" s="95"/>
      <c r="BG31" s="95"/>
      <c r="BH31" s="95"/>
      <c r="BI31" s="95"/>
      <c r="BJ31" s="95"/>
      <c r="BK31" s="95"/>
      <c r="BL31" s="95"/>
    </row>
    <row r="32" spans="1:64" ht="30" customHeight="1">
      <c r="G32" s="3"/>
    </row>
    <row r="33" spans="3:6" ht="30" customHeight="1">
      <c r="C33" s="16"/>
      <c r="F33" s="15"/>
    </row>
    <row r="34" spans="3:6" ht="30" customHeight="1">
      <c r="C34"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phoneticPr fontId="32" type="noConversion"/>
  <conditionalFormatting sqref="D7:D31">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0">
    <cfRule type="expression" dxfId="8" priority="6">
      <formula>AND(task_start&lt;=I$5,ROUNDDOWN((task_end-task_start+1)*task_progress,0)+task_start-1&gt;=I$5)</formula>
    </cfRule>
    <cfRule type="expression" dxfId="7" priority="7" stopIfTrue="1">
      <formula>AND(task_end&gt;=I$5,task_start&lt;J$5)</formula>
    </cfRule>
  </conditionalFormatting>
  <conditionalFormatting sqref="I12:BL15">
    <cfRule type="expression" dxfId="6" priority="4">
      <formula>AND(task_start&lt;=I$5,ROUNDDOWN((task_end-task_start+1)*task_progress,0)+task_start-1&gt;=I$5)</formula>
    </cfRule>
    <cfRule type="expression" dxfId="5" priority="5" stopIfTrue="1">
      <formula>AND(task_end&gt;=I$5,task_start&lt;J$5)</formula>
    </cfRule>
  </conditionalFormatting>
  <conditionalFormatting sqref="I17:BL24">
    <cfRule type="expression" dxfId="4" priority="2">
      <formula>AND(task_start&lt;=I$5,ROUNDDOWN((task_end-task_start+1)*task_progress,0)+task_start-1&gt;=I$5)</formula>
    </cfRule>
    <cfRule type="expression" dxfId="3" priority="3" stopIfTrue="1">
      <formula>AND(task_end&gt;=I$5,task_start&lt;J$5)</formula>
    </cfRule>
  </conditionalFormatting>
  <conditionalFormatting sqref="I26:BL29">
    <cfRule type="expression" dxfId="2" priority="36">
      <formula>AND(task_start&lt;=I$5,ROUNDDOWN((task_end-task_start+1)*task_progress,0)+task_start-1&gt;=I$5)</formula>
    </cfRule>
    <cfRule type="expression" dxfId="1" priority="37" stopIfTrue="1">
      <formula>AND(task_end&gt;=I$5,task_start&lt;J$5)</formula>
    </cfRule>
  </conditionalFormatting>
  <conditionalFormatting sqref="I4:BL29">
    <cfRule type="expression" dxfId="0" priority="1">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1" xr:uid="{4F48FC41-E335-47F1-87AA-3333A52AD81C}"/>
    <dataValidation allowBlank="1" showInputMessage="1" showErrorMessage="1" prompt="Phase 3's sample block starts in cell B20." sqref="A16" xr:uid="{956902D1-D3B5-416D-BB69-9362D193BC0A}"/>
    <dataValidation allowBlank="1" showInputMessage="1" showErrorMessage="1" prompt="Phase 4's sample block starts in cell B26." sqref="A25"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1"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3 E14 F2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125" zoomScaleNormal="100" workbookViewId="0">
      <selection activeCell="A7" sqref="A7"/>
    </sheetView>
  </sheetViews>
  <sheetFormatPr baseColWidth="10" defaultColWidth="9" defaultRowHeight="13"/>
  <cols>
    <col min="1" max="1" width="87" style="7" customWidth="1"/>
    <col min="2" max="16384" width="9" style="1"/>
  </cols>
  <sheetData>
    <row r="1" spans="1:2" ht="46.5" customHeight="1"/>
    <row r="2" spans="1:2" s="9" customFormat="1" ht="16">
      <c r="A2" s="99" t="s">
        <v>3</v>
      </c>
      <c r="B2" s="8"/>
    </row>
    <row r="3" spans="1:2" s="11" customFormat="1" ht="27" customHeight="1">
      <c r="A3" s="100"/>
      <c r="B3" s="12"/>
    </row>
    <row r="4" spans="1:2" s="10" customFormat="1" ht="31">
      <c r="A4" s="101" t="s">
        <v>18</v>
      </c>
    </row>
    <row r="5" spans="1:2" ht="74.25" customHeight="1">
      <c r="A5" s="102" t="s">
        <v>19</v>
      </c>
    </row>
    <row r="6" spans="1:2" ht="26.25" customHeight="1">
      <c r="A6" s="101" t="s">
        <v>20</v>
      </c>
    </row>
    <row r="7" spans="1:2" s="7" customFormat="1" ht="205.25" customHeight="1">
      <c r="A7" s="103" t="s">
        <v>54</v>
      </c>
    </row>
    <row r="8" spans="1:2" s="10" customFormat="1" ht="31">
      <c r="A8" s="101" t="s">
        <v>21</v>
      </c>
    </row>
    <row r="9" spans="1:2" ht="45">
      <c r="A9" s="102" t="s">
        <v>22</v>
      </c>
    </row>
    <row r="10" spans="1:2" s="7" customFormat="1" ht="28.25" customHeight="1">
      <c r="A10" s="104" t="s">
        <v>23</v>
      </c>
    </row>
    <row r="11" spans="1:2" s="10" customFormat="1" ht="31">
      <c r="A11" s="101" t="s">
        <v>24</v>
      </c>
    </row>
    <row r="12" spans="1:2" ht="30">
      <c r="A12" s="102" t="s">
        <v>25</v>
      </c>
    </row>
    <row r="13" spans="1:2" s="7" customFormat="1" ht="28.25" customHeight="1">
      <c r="A13" s="104" t="s">
        <v>26</v>
      </c>
    </row>
    <row r="14" spans="1:2" s="10" customFormat="1" ht="31">
      <c r="A14" s="101" t="s">
        <v>27</v>
      </c>
    </row>
    <row r="15" spans="1:2" ht="75" customHeight="1">
      <c r="A15" s="102" t="s">
        <v>28</v>
      </c>
    </row>
    <row r="16" spans="1:2" ht="75">
      <c r="A16" s="102" t="s">
        <v>29</v>
      </c>
    </row>
    <row r="17" spans="1:1">
      <c r="A17" s="105"/>
    </row>
    <row r="18" spans="1:1">
      <c r="A18" s="105"/>
    </row>
    <row r="19" spans="1:1">
      <c r="A19" s="105"/>
    </row>
    <row r="20" spans="1:1">
      <c r="A20" s="105"/>
    </row>
    <row r="21" spans="1:1">
      <c r="A21" s="105"/>
    </row>
    <row r="22" spans="1:1">
      <c r="A22" s="105"/>
    </row>
    <row r="23" spans="1:1">
      <c r="A23" s="105"/>
    </row>
    <row r="24" spans="1:1">
      <c r="A24" s="105"/>
    </row>
  </sheetData>
  <phoneticPr fontId="32" type="noConversion"/>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239A0-E68C-493F-BEE6-C77FEA397FD6}">
  <ds:schemaRefs>
    <ds:schemaRef ds:uri="16c05727-aa75-4e4a-9b5f-8a80a1165891"/>
    <ds:schemaRef ds:uri="http://www.w3.org/XML/1998/namespace"/>
    <ds:schemaRef ds:uri="http://purl.org/dc/elements/1.1/"/>
    <ds:schemaRef ds:uri="230e9df3-be65-4c73-a93b-d1236ebd677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schemas.microsoft.com/sharepoint/v3"/>
    <ds:schemaRef ds:uri="71af3243-3dd4-4a8d-8c0d-dd76da1f02a5"/>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 SiCheng</cp:lastModifiedBy>
  <cp:revision/>
  <dcterms:created xsi:type="dcterms:W3CDTF">2023-10-17T21:31:36Z</dcterms:created>
  <dcterms:modified xsi:type="dcterms:W3CDTF">2023-10-19T15:49:19Z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