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7" activeTab="20"/>
  </bookViews>
  <sheets>
    <sheet name="Ex_1" sheetId="1" r:id="rId1"/>
    <sheet name="Ex_2" sheetId="2" r:id="rId2"/>
    <sheet name="Ex_2_try" sheetId="3" r:id="rId3"/>
    <sheet name="Ex_3_a" sheetId="4" r:id="rId4"/>
    <sheet name="Ex_3_b_result" sheetId="6" r:id="rId5"/>
    <sheet name="Ex_4_a" sheetId="7" r:id="rId6"/>
    <sheet name="Ex_4_b" sheetId="8" r:id="rId7"/>
    <sheet name="Ex_4_c" sheetId="9" r:id="rId8"/>
    <sheet name="Ex_3_b" sheetId="5" r:id="rId9"/>
    <sheet name="Ex_4_c (2)" sheetId="10" r:id="rId10"/>
    <sheet name="Ex_5" sheetId="11" r:id="rId11"/>
    <sheet name="Ex_6" sheetId="12" r:id="rId12"/>
    <sheet name="Ex_7_a" sheetId="14" r:id="rId13"/>
    <sheet name="Ex_7_b" sheetId="15" r:id="rId14"/>
    <sheet name="Ex_7_c" sheetId="16" r:id="rId15"/>
    <sheet name="Ex_8_a_Reports" sheetId="17" r:id="rId16"/>
    <sheet name="Budget Sheet" sheetId="18" r:id="rId17"/>
    <sheet name="Tasks Sheet" sheetId="19" r:id="rId18"/>
    <sheet name="Ex_9" sheetId="20" r:id="rId19"/>
    <sheet name="Ex_10" sheetId="21" r:id="rId20"/>
    <sheet name="Ex_11" sheetId="22" r:id="rId21"/>
  </sheets>
  <definedNames>
    <definedName name="_xlnm._FilterDatabase" localSheetId="1" hidden="1">Ex_2!$A$1:$F$11</definedName>
    <definedName name="Ex_2_text" localSheetId="2">Ex_2_try!$A$1:$E$11</definedName>
    <definedName name="TEXT.txt" localSheetId="1">Ex_2!$A$1:$A$2</definedName>
  </definedNames>
  <calcPr calcId="162913"/>
  <pivotCaches>
    <pivotCache cacheId="0" r:id="rId2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1" l="1"/>
  <c r="E4" i="21"/>
  <c r="E5" i="21"/>
  <c r="E6" i="21"/>
  <c r="E7" i="21"/>
  <c r="E8" i="21"/>
  <c r="E9" i="21"/>
  <c r="E10" i="21"/>
  <c r="E11" i="21"/>
  <c r="E2" i="21"/>
  <c r="I3" i="20"/>
  <c r="I4" i="20"/>
  <c r="I5" i="20"/>
  <c r="I6" i="20"/>
  <c r="I7" i="20"/>
  <c r="I8" i="20"/>
  <c r="I9" i="20"/>
  <c r="I10" i="20"/>
  <c r="I11" i="20"/>
  <c r="I2" i="20"/>
  <c r="H3" i="20"/>
  <c r="H4" i="20"/>
  <c r="H5" i="20"/>
  <c r="H6" i="20"/>
  <c r="H7" i="20"/>
  <c r="H8" i="20"/>
  <c r="H9" i="20"/>
  <c r="H10" i="20"/>
  <c r="H11" i="20"/>
  <c r="H2" i="20"/>
  <c r="G2" i="20"/>
  <c r="G3" i="20"/>
  <c r="G4" i="20"/>
  <c r="G5" i="20"/>
  <c r="G6" i="20"/>
  <c r="G7" i="20"/>
  <c r="G8" i="20"/>
  <c r="G9" i="20"/>
  <c r="G10" i="20"/>
  <c r="G11" i="20"/>
  <c r="C2" i="17" l="1"/>
  <c r="B2" i="17"/>
  <c r="E3" i="15"/>
  <c r="E4" i="15"/>
  <c r="E5" i="15"/>
  <c r="E2" i="15"/>
  <c r="D3" i="15"/>
  <c r="D4" i="15"/>
  <c r="D5" i="15"/>
  <c r="D2" i="15"/>
  <c r="C3" i="15"/>
  <c r="C4" i="15"/>
  <c r="C5" i="15"/>
  <c r="C2" i="15"/>
  <c r="B3" i="15" l="1"/>
  <c r="B4" i="15"/>
  <c r="B5" i="15"/>
  <c r="B2" i="15"/>
  <c r="A3" i="12"/>
  <c r="A1" i="12"/>
  <c r="D7" i="11"/>
  <c r="D5" i="11"/>
  <c r="D4" i="11"/>
  <c r="D3" i="11"/>
  <c r="L12" i="1" l="1"/>
  <c r="K12" i="1"/>
  <c r="J12" i="1"/>
  <c r="I12" i="1"/>
  <c r="H12" i="1"/>
  <c r="G12" i="1"/>
  <c r="F12" i="1"/>
</calcChain>
</file>

<file path=xl/connections.xml><?xml version="1.0" encoding="utf-8"?>
<connections xmlns="http://schemas.openxmlformats.org/spreadsheetml/2006/main">
  <connection id="1" name="Ex_2_text" type="6" refreshedVersion="6" background="1" saveData="1">
    <textPr codePage="437" sourceFile="E:\1EP22CS104\Ex_2_text.txt">
      <textFields count="5">
        <textField/>
        <textField/>
        <textField/>
        <textField/>
        <textField/>
      </textFields>
    </textPr>
  </connection>
  <connection id="2" name="TEXT.txt" type="6" refreshedVersion="6" background="1" saveData="1">
    <textPr codePage="437" sourceFile="C:\Users\HP\Documents\TEXT.txt.txt" delimiter="|">
      <textFields>
        <textField/>
      </textFields>
    </textPr>
  </connection>
</connections>
</file>

<file path=xl/sharedStrings.xml><?xml version="1.0" encoding="utf-8"?>
<sst xmlns="http://schemas.openxmlformats.org/spreadsheetml/2006/main" count="479" uniqueCount="249">
  <si>
    <t>hello</t>
  </si>
  <si>
    <t>EmployeeID</t>
  </si>
  <si>
    <t>EmployeeName</t>
  </si>
  <si>
    <t>Department</t>
  </si>
  <si>
    <t>Salary</t>
  </si>
  <si>
    <t>HireDate</t>
  </si>
  <si>
    <t>John Smith</t>
  </si>
  <si>
    <t>Jane Doe</t>
  </si>
  <si>
    <t>Bob Johnson</t>
  </si>
  <si>
    <t>Sarath Brown</t>
  </si>
  <si>
    <t>Michael lee</t>
  </si>
  <si>
    <t>Laura White</t>
  </si>
  <si>
    <t>Mark Davis</t>
  </si>
  <si>
    <t>Emily Adams</t>
  </si>
  <si>
    <t>Chris Evans</t>
  </si>
  <si>
    <t>Lisa Taylor</t>
  </si>
  <si>
    <t>Sales</t>
  </si>
  <si>
    <t>Marketing</t>
  </si>
  <si>
    <t>IT</t>
  </si>
  <si>
    <t>HR</t>
  </si>
  <si>
    <t>Finance</t>
  </si>
  <si>
    <t>Sum</t>
  </si>
  <si>
    <t>Average</t>
  </si>
  <si>
    <t>Max Salary</t>
  </si>
  <si>
    <t>Min Salary</t>
  </si>
  <si>
    <t>Count of Sales Employee</t>
  </si>
  <si>
    <t>Employees Hired before January 1,2020</t>
  </si>
  <si>
    <t>Sum of IT Employees Salaries</t>
  </si>
  <si>
    <t>Good morning,</t>
  </si>
  <si>
    <t>welcome to Data Analytics with Excel</t>
  </si>
  <si>
    <t>Product</t>
  </si>
  <si>
    <t>Region</t>
  </si>
  <si>
    <t>Date</t>
  </si>
  <si>
    <t>Quantity</t>
  </si>
  <si>
    <t>ProductA</t>
  </si>
  <si>
    <t>ProductB</t>
  </si>
  <si>
    <t>ProductC</t>
  </si>
  <si>
    <t>East</t>
  </si>
  <si>
    <t>West</t>
  </si>
  <si>
    <t>North</t>
  </si>
  <si>
    <t>South</t>
  </si>
  <si>
    <t>Employee Name</t>
  </si>
  <si>
    <t>Hire Date</t>
  </si>
  <si>
    <t>Sarah Brown</t>
  </si>
  <si>
    <t>Michael Lee</t>
  </si>
  <si>
    <t>Project Name</t>
  </si>
  <si>
    <t>Task Description</t>
  </si>
  <si>
    <t>Team member</t>
  </si>
  <si>
    <t>Hours Spent</t>
  </si>
  <si>
    <t>Project A</t>
  </si>
  <si>
    <t>Project B</t>
  </si>
  <si>
    <t>Project C</t>
  </si>
  <si>
    <t>Design Prototype</t>
  </si>
  <si>
    <t>Testing</t>
  </si>
  <si>
    <t>Data Analysis</t>
  </si>
  <si>
    <t>Coding</t>
  </si>
  <si>
    <t>Documentation</t>
  </si>
  <si>
    <t>Alice</t>
  </si>
  <si>
    <t>Bob</t>
  </si>
  <si>
    <t>Carol</t>
  </si>
  <si>
    <t>Dave</t>
  </si>
  <si>
    <t>Row Labels</t>
  </si>
  <si>
    <t>Grand Total</t>
  </si>
  <si>
    <t>Column Labels</t>
  </si>
  <si>
    <t>Sum of Hours Spent</t>
  </si>
  <si>
    <t>Name</t>
  </si>
  <si>
    <t>Mobile No.</t>
  </si>
  <si>
    <t>Suresh M</t>
  </si>
  <si>
    <t xml:space="preserve">Shivangi </t>
  </si>
  <si>
    <t>Utsav</t>
  </si>
  <si>
    <t>Swaroop</t>
  </si>
  <si>
    <t>Tanashree</t>
  </si>
  <si>
    <t>Daniya</t>
  </si>
  <si>
    <t>Supriya</t>
  </si>
  <si>
    <t>Sikendar</t>
  </si>
  <si>
    <t>Srinivas</t>
  </si>
  <si>
    <t>Bindushree S</t>
  </si>
  <si>
    <t>HP</t>
  </si>
  <si>
    <t>Attack</t>
  </si>
  <si>
    <t>Defense</t>
  </si>
  <si>
    <t>Sp.Atk</t>
  </si>
  <si>
    <t>Sp.Def</t>
  </si>
  <si>
    <t>Speed</t>
  </si>
  <si>
    <t>Aa</t>
  </si>
  <si>
    <t>Bb</t>
  </si>
  <si>
    <t>Cc</t>
  </si>
  <si>
    <t>Dd</t>
  </si>
  <si>
    <t>Ee</t>
  </si>
  <si>
    <t>data</t>
  </si>
  <si>
    <t>ANALYSIS</t>
  </si>
  <si>
    <t>Data      Analysis</t>
  </si>
  <si>
    <t>world</t>
  </si>
  <si>
    <t xml:space="preserve"> </t>
  </si>
  <si>
    <t>Year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</si>
  <si>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</si>
  <si>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</si>
  <si>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</si>
  <si>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</si>
  <si>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</si>
  <si>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</si>
  <si>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</si>
  <si>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</si>
  <si>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</si>
  <si>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</si>
  <si>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</si>
  <si>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</si>
  <si>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</si>
  <si>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Sales Amount</t>
  </si>
  <si>
    <t>Expenses</t>
  </si>
  <si>
    <t>Profit</t>
  </si>
  <si>
    <t>Products Sold</t>
  </si>
  <si>
    <t>Customer Count</t>
  </si>
  <si>
    <t>Address</t>
  </si>
  <si>
    <t>123 Mian St, Los Angeles, CA 90001</t>
  </si>
  <si>
    <t>456 Elm Ave, New York, NY 10001</t>
  </si>
  <si>
    <t>789 OAK Road, Chicago, IL 60601</t>
  </si>
  <si>
    <t>101 Pine Dr, San Francisco, CA 94101</t>
  </si>
  <si>
    <t>Street</t>
  </si>
  <si>
    <t>City</t>
  </si>
  <si>
    <t>State</t>
  </si>
  <si>
    <t>Zip Code</t>
  </si>
  <si>
    <t>Units Sold</t>
  </si>
  <si>
    <t>SmartPhone</t>
  </si>
  <si>
    <t>Laptop</t>
  </si>
  <si>
    <t>Tablet</t>
  </si>
  <si>
    <t>Central</t>
  </si>
  <si>
    <t>Expense Category</t>
  </si>
  <si>
    <t>Allocation (in $)</t>
  </si>
  <si>
    <t>Labour</t>
  </si>
  <si>
    <t>Materials</t>
  </si>
  <si>
    <t>Equipment</t>
  </si>
  <si>
    <t>Miscellaneous</t>
  </si>
  <si>
    <t>Task</t>
  </si>
  <si>
    <t>Assigned To</t>
  </si>
  <si>
    <t>Deadline</t>
  </si>
  <si>
    <t>Status</t>
  </si>
  <si>
    <t>Foundation</t>
  </si>
  <si>
    <t>Framing</t>
  </si>
  <si>
    <t>Electrical</t>
  </si>
  <si>
    <t>Plumbing</t>
  </si>
  <si>
    <t>Finishing</t>
  </si>
  <si>
    <t>John</t>
  </si>
  <si>
    <t>Sarah</t>
  </si>
  <si>
    <t>Mike</t>
  </si>
  <si>
    <t>In Progress</t>
  </si>
  <si>
    <t>Not Started</t>
  </si>
  <si>
    <t>Total Project Cost</t>
  </si>
  <si>
    <t>Number of Task in Progress</t>
  </si>
  <si>
    <t>Empno</t>
  </si>
  <si>
    <t>Ename</t>
  </si>
  <si>
    <t>Basic Pay(BP)</t>
  </si>
  <si>
    <t>Travelling Allowance(TA)</t>
  </si>
  <si>
    <t>Dearness Allowance(DA)</t>
  </si>
  <si>
    <t>House Rent Allowance(HRA)</t>
  </si>
  <si>
    <t>Income Tax(IT)</t>
  </si>
  <si>
    <t>Provided Fund(PF)</t>
  </si>
  <si>
    <t>Net Pay(NP)</t>
  </si>
  <si>
    <t>James</t>
  </si>
  <si>
    <t>David</t>
  </si>
  <si>
    <t>Emma</t>
  </si>
  <si>
    <t>Micheal</t>
  </si>
  <si>
    <t>Ethan</t>
  </si>
  <si>
    <t>Sophia</t>
  </si>
  <si>
    <t>ProductCode</t>
  </si>
  <si>
    <t>ProductName</t>
  </si>
  <si>
    <t>ProductType</t>
  </si>
  <si>
    <t>MRP</t>
  </si>
  <si>
    <t>Cost after % of discount</t>
  </si>
  <si>
    <t>Date of Purchase</t>
  </si>
  <si>
    <t>PC001</t>
  </si>
  <si>
    <t>PC002</t>
  </si>
  <si>
    <t>PC003</t>
  </si>
  <si>
    <t>PC004</t>
  </si>
  <si>
    <t>PC005</t>
  </si>
  <si>
    <t>PC006</t>
  </si>
  <si>
    <t>PC007</t>
  </si>
  <si>
    <t>PC008</t>
  </si>
  <si>
    <t>PC009</t>
  </si>
  <si>
    <t>PC010</t>
  </si>
  <si>
    <t>T-Shirt</t>
  </si>
  <si>
    <t>Wall Art</t>
  </si>
  <si>
    <t>Tennis Racket</t>
  </si>
  <si>
    <t>Digital Watch</t>
  </si>
  <si>
    <t>Coffee Table</t>
  </si>
  <si>
    <t>Jeans</t>
  </si>
  <si>
    <t>Soccer Ball</t>
  </si>
  <si>
    <t>Headphones</t>
  </si>
  <si>
    <t>Electronics</t>
  </si>
  <si>
    <t>Clothing</t>
  </si>
  <si>
    <t>Home Décor</t>
  </si>
  <si>
    <t>Sports Gear</t>
  </si>
  <si>
    <t>10-15-2023</t>
  </si>
  <si>
    <t>10-20-2023</t>
  </si>
  <si>
    <t>10-25-2023</t>
  </si>
  <si>
    <t>10-30-2023</t>
  </si>
  <si>
    <t>Order ID</t>
  </si>
  <si>
    <t>Customer ID</t>
  </si>
  <si>
    <t>Gender</t>
  </si>
  <si>
    <t>Age</t>
  </si>
  <si>
    <t>Date of order</t>
  </si>
  <si>
    <t>Online platform</t>
  </si>
  <si>
    <t>Category of product</t>
  </si>
  <si>
    <t>Size</t>
  </si>
  <si>
    <t>Amount</t>
  </si>
  <si>
    <t>Shipping city</t>
  </si>
  <si>
    <t>Other details</t>
  </si>
  <si>
    <t>Male</t>
  </si>
  <si>
    <t>Female</t>
  </si>
  <si>
    <t>2-15-2023</t>
  </si>
  <si>
    <t>3-20-2023</t>
  </si>
  <si>
    <t>4-25-2023</t>
  </si>
  <si>
    <t>5-30-2023</t>
  </si>
  <si>
    <t>8-15-2023</t>
  </si>
  <si>
    <t>9-20-2023</t>
  </si>
  <si>
    <t>Website</t>
  </si>
  <si>
    <t>Mobile App</t>
  </si>
  <si>
    <t>In-Store</t>
  </si>
  <si>
    <t>Apparel</t>
  </si>
  <si>
    <t>Home Decor</t>
  </si>
  <si>
    <t>M</t>
  </si>
  <si>
    <t>-</t>
  </si>
  <si>
    <t>S</t>
  </si>
  <si>
    <t>L</t>
  </si>
  <si>
    <t>$100.00</t>
  </si>
  <si>
    <t>$200.00</t>
  </si>
  <si>
    <t>$80.00</t>
  </si>
  <si>
    <t>$150.00</t>
  </si>
  <si>
    <t>$250.00</t>
  </si>
  <si>
    <t>$180.00</t>
  </si>
  <si>
    <t>$90.00</t>
  </si>
  <si>
    <t>$120.00</t>
  </si>
  <si>
    <t>$300.00</t>
  </si>
  <si>
    <t>$110.00</t>
  </si>
  <si>
    <t>New York</t>
  </si>
  <si>
    <t>Los Angeles</t>
  </si>
  <si>
    <t>Chicago</t>
  </si>
  <si>
    <t>Houston</t>
  </si>
  <si>
    <t>Miami</t>
  </si>
  <si>
    <t>Seattle</t>
  </si>
  <si>
    <t>Boston</t>
  </si>
  <si>
    <t>San Francisco</t>
  </si>
  <si>
    <t>Gift wrapping requested</t>
  </si>
  <si>
    <t>Special delivery time</t>
  </si>
  <si>
    <t>Customer loyalty card</t>
  </si>
  <si>
    <t>Gift message included</t>
  </si>
  <si>
    <t>Expedited shipping</t>
  </si>
  <si>
    <t>Preferred customer</t>
  </si>
  <si>
    <t>Total Sales by category</t>
  </si>
  <si>
    <t>"=SUMIFS([Amount],[Category of product],"Apparel")"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</si>
</sst>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₹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 Experiments.xlsx]Ex_3_b_result!PivotTable1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Ex_3_b_result!$B$3:$B$4</c:f>
              <c:strCache>
                <c:ptCount val="1"/>
                <c:pt idx="0">
                  <c:v>Alice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Ex_3_b_result!$A$5:$A$8</c:f>
              <c:strCache>
                <c:ptCount val="3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</c:strCache>
            </c:strRef>
          </c:cat>
          <c:val>
            <c:numRef>
              <c:f>Ex_3_b_result!$B$5:$B$8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3-4E26-8A8E-FF6EF666F784}"/>
            </c:ext>
          </c:extLst>
        </c:ser>
        <c:ser>
          <c:idx val="1"/>
          <c:order val="1"/>
          <c:tx>
            <c:strRef>
              <c:f>Ex_3_b_result!$C$3:$C$4</c:f>
              <c:strCache>
                <c:ptCount val="1"/>
                <c:pt idx="0">
                  <c:v>Bob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Ex_3_b_result!$A$5:$A$8</c:f>
              <c:strCache>
                <c:ptCount val="3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</c:strCache>
            </c:strRef>
          </c:cat>
          <c:val>
            <c:numRef>
              <c:f>Ex_3_b_result!$C$5:$C$8</c:f>
              <c:numCache>
                <c:formatCode>General</c:formatCode>
                <c:ptCount val="3"/>
                <c:pt idx="0">
                  <c:v>15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53-4E26-8A8E-FF6EF666F784}"/>
            </c:ext>
          </c:extLst>
        </c:ser>
        <c:ser>
          <c:idx val="2"/>
          <c:order val="2"/>
          <c:tx>
            <c:strRef>
              <c:f>Ex_3_b_result!$D$3:$D$4</c:f>
              <c:strCache>
                <c:ptCount val="1"/>
                <c:pt idx="0">
                  <c:v>Carol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Ex_3_b_result!$A$5:$A$8</c:f>
              <c:strCache>
                <c:ptCount val="3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</c:strCache>
            </c:strRef>
          </c:cat>
          <c:val>
            <c:numRef>
              <c:f>Ex_3_b_result!$D$5:$D$8</c:f>
              <c:numCache>
                <c:formatCode>General</c:formatCode>
                <c:ptCount val="3"/>
                <c:pt idx="0">
                  <c:v>30</c:v>
                </c:pt>
                <c:pt idx="1">
                  <c:v>20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53-4E26-8A8E-FF6EF666F784}"/>
            </c:ext>
          </c:extLst>
        </c:ser>
        <c:ser>
          <c:idx val="3"/>
          <c:order val="3"/>
          <c:tx>
            <c:strRef>
              <c:f>Ex_3_b_result!$E$3:$E$4</c:f>
              <c:strCache>
                <c:ptCount val="1"/>
                <c:pt idx="0">
                  <c:v>Dave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Ex_3_b_result!$A$5:$A$8</c:f>
              <c:strCache>
                <c:ptCount val="3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</c:strCache>
            </c:strRef>
          </c:cat>
          <c:val>
            <c:numRef>
              <c:f>Ex_3_b_result!$E$5:$E$8</c:f>
              <c:numCache>
                <c:formatCode>General</c:formatCode>
                <c:ptCount val="3"/>
                <c:pt idx="1">
                  <c:v>25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53-4E26-8A8E-FF6EF666F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085856"/>
        <c:axId val="427089184"/>
      </c:barChart>
      <c:catAx>
        <c:axId val="42708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89184"/>
        <c:crosses val="autoZero"/>
        <c:auto val="1"/>
        <c:lblAlgn val="ctr"/>
        <c:lblOffset val="100"/>
        <c:noMultiLvlLbl val="0"/>
      </c:catAx>
      <c:valAx>
        <c:axId val="4270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8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Ex_4_b!$A$1:$A$8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9B-49D1-84E5-BC6DE4499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071456"/>
        <c:axId val="1014072288"/>
      </c:scatterChart>
      <c:valAx>
        <c:axId val="10140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072288"/>
        <c:crosses val="autoZero"/>
        <c:crossBetween val="midCat"/>
      </c:valAx>
      <c:valAx>
        <c:axId val="101407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07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Ex_4_c!$A$2</c:f>
              <c:strCache>
                <c:ptCount val="1"/>
                <c:pt idx="0">
                  <c:v>Aa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Ex_4_c!$B$1:$G$1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Sp.Atk</c:v>
                </c:pt>
                <c:pt idx="4">
                  <c:v>Sp.Def</c:v>
                </c:pt>
                <c:pt idx="5">
                  <c:v>Speed</c:v>
                </c:pt>
              </c:strCache>
            </c:strRef>
          </c:cat>
          <c:val>
            <c:numRef>
              <c:f>Ex_4_c!$B$2:$G$2</c:f>
              <c:numCache>
                <c:formatCode>General</c:formatCode>
                <c:ptCount val="6"/>
                <c:pt idx="0">
                  <c:v>45</c:v>
                </c:pt>
                <c:pt idx="1">
                  <c:v>49</c:v>
                </c:pt>
                <c:pt idx="2">
                  <c:v>49</c:v>
                </c:pt>
                <c:pt idx="3">
                  <c:v>65</c:v>
                </c:pt>
                <c:pt idx="4">
                  <c:v>65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E4-4282-9E3D-2385BC97761B}"/>
            </c:ext>
          </c:extLst>
        </c:ser>
        <c:ser>
          <c:idx val="1"/>
          <c:order val="1"/>
          <c:tx>
            <c:strRef>
              <c:f>Ex_4_c!$A$3</c:f>
              <c:strCache>
                <c:ptCount val="1"/>
                <c:pt idx="0">
                  <c:v>Bb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Ex_4_c!$B$1:$G$1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Sp.Atk</c:v>
                </c:pt>
                <c:pt idx="4">
                  <c:v>Sp.Def</c:v>
                </c:pt>
                <c:pt idx="5">
                  <c:v>Speed</c:v>
                </c:pt>
              </c:strCache>
            </c:strRef>
          </c:cat>
          <c:val>
            <c:numRef>
              <c:f>Ex_4_c!$B$3:$G$3</c:f>
              <c:numCache>
                <c:formatCode>General</c:formatCode>
                <c:ptCount val="6"/>
                <c:pt idx="0">
                  <c:v>39</c:v>
                </c:pt>
                <c:pt idx="1">
                  <c:v>52</c:v>
                </c:pt>
                <c:pt idx="2">
                  <c:v>43</c:v>
                </c:pt>
                <c:pt idx="3">
                  <c:v>60</c:v>
                </c:pt>
                <c:pt idx="4">
                  <c:v>50</c:v>
                </c:pt>
                <c:pt idx="5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E4-4282-9E3D-2385BC97761B}"/>
            </c:ext>
          </c:extLst>
        </c:ser>
        <c:ser>
          <c:idx val="2"/>
          <c:order val="2"/>
          <c:tx>
            <c:strRef>
              <c:f>Ex_4_c!$A$4</c:f>
              <c:strCache>
                <c:ptCount val="1"/>
                <c:pt idx="0">
                  <c:v>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Ex_4_c!$B$1:$G$1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Sp.Atk</c:v>
                </c:pt>
                <c:pt idx="4">
                  <c:v>Sp.Def</c:v>
                </c:pt>
                <c:pt idx="5">
                  <c:v>Speed</c:v>
                </c:pt>
              </c:strCache>
            </c:strRef>
          </c:cat>
          <c:val>
            <c:numRef>
              <c:f>Ex_4_c!$B$4:$G$4</c:f>
              <c:numCache>
                <c:formatCode>General</c:formatCode>
                <c:ptCount val="6"/>
                <c:pt idx="0">
                  <c:v>44</c:v>
                </c:pt>
                <c:pt idx="1">
                  <c:v>48</c:v>
                </c:pt>
                <c:pt idx="2">
                  <c:v>65</c:v>
                </c:pt>
                <c:pt idx="3">
                  <c:v>50</c:v>
                </c:pt>
                <c:pt idx="4">
                  <c:v>64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E4-4282-9E3D-2385BC97761B}"/>
            </c:ext>
          </c:extLst>
        </c:ser>
        <c:ser>
          <c:idx val="3"/>
          <c:order val="3"/>
          <c:tx>
            <c:strRef>
              <c:f>Ex_4_c!$A$5</c:f>
              <c:strCache>
                <c:ptCount val="1"/>
                <c:pt idx="0">
                  <c:v>Dd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Ex_4_c!$B$1:$G$1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Sp.Atk</c:v>
                </c:pt>
                <c:pt idx="4">
                  <c:v>Sp.Def</c:v>
                </c:pt>
                <c:pt idx="5">
                  <c:v>Speed</c:v>
                </c:pt>
              </c:strCache>
            </c:strRef>
          </c:cat>
          <c:val>
            <c:numRef>
              <c:f>Ex_4_c!$B$5:$G$5</c:f>
              <c:numCache>
                <c:formatCode>General</c:formatCode>
                <c:ptCount val="6"/>
                <c:pt idx="0">
                  <c:v>54</c:v>
                </c:pt>
                <c:pt idx="1">
                  <c:v>78</c:v>
                </c:pt>
                <c:pt idx="2">
                  <c:v>34</c:v>
                </c:pt>
                <c:pt idx="3">
                  <c:v>78</c:v>
                </c:pt>
                <c:pt idx="4">
                  <c:v>98</c:v>
                </c:pt>
                <c:pt idx="5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E4-4282-9E3D-2385BC97761B}"/>
            </c:ext>
          </c:extLst>
        </c:ser>
        <c:ser>
          <c:idx val="4"/>
          <c:order val="4"/>
          <c:tx>
            <c:strRef>
              <c:f>Ex_4_c!$A$6</c:f>
              <c:strCache>
                <c:ptCount val="1"/>
                <c:pt idx="0">
                  <c:v>Ee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Ex_4_c!$B$1:$G$1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Sp.Atk</c:v>
                </c:pt>
                <c:pt idx="4">
                  <c:v>Sp.Def</c:v>
                </c:pt>
                <c:pt idx="5">
                  <c:v>Speed</c:v>
                </c:pt>
              </c:strCache>
            </c:strRef>
          </c:cat>
          <c:val>
            <c:numRef>
              <c:f>Ex_4_c!$B$6:$G$6</c:f>
              <c:numCache>
                <c:formatCode>General</c:formatCode>
                <c:ptCount val="6"/>
                <c:pt idx="0">
                  <c:v>67</c:v>
                </c:pt>
                <c:pt idx="1">
                  <c:v>45</c:v>
                </c:pt>
                <c:pt idx="2">
                  <c:v>85</c:v>
                </c:pt>
                <c:pt idx="3">
                  <c:v>69</c:v>
                </c:pt>
                <c:pt idx="4">
                  <c:v>40</c:v>
                </c:pt>
                <c:pt idx="5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E4-4282-9E3D-2385BC977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0617072"/>
        <c:axId val="1020619152"/>
      </c:barChart>
      <c:catAx>
        <c:axId val="102061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619152"/>
        <c:crosses val="autoZero"/>
        <c:auto val="1"/>
        <c:lblAlgn val="ctr"/>
        <c:lblOffset val="100"/>
        <c:noMultiLvlLbl val="0"/>
      </c:catAx>
      <c:valAx>
        <c:axId val="10206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61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'Ex_4_c (2)'!$A$2</c:f>
              <c:strCache>
                <c:ptCount val="1"/>
                <c:pt idx="0">
                  <c:v>Aa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'Ex_4_c (2)'!$B$1:$G$1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Sp.Atk</c:v>
                </c:pt>
                <c:pt idx="4">
                  <c:v>Sp.Def</c:v>
                </c:pt>
                <c:pt idx="5">
                  <c:v>Speed</c:v>
                </c:pt>
              </c:strCache>
            </c:strRef>
          </c:cat>
          <c:val>
            <c:numRef>
              <c:f>'Ex_4_c (2)'!$B$2:$G$2</c:f>
              <c:numCache>
                <c:formatCode>General</c:formatCode>
                <c:ptCount val="6"/>
                <c:pt idx="0">
                  <c:v>45</c:v>
                </c:pt>
                <c:pt idx="1">
                  <c:v>49</c:v>
                </c:pt>
                <c:pt idx="2">
                  <c:v>49</c:v>
                </c:pt>
                <c:pt idx="3">
                  <c:v>65</c:v>
                </c:pt>
                <c:pt idx="4">
                  <c:v>65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C-4DAA-95C8-0B1C8AAA95B1}"/>
            </c:ext>
          </c:extLst>
        </c:ser>
        <c:ser>
          <c:idx val="1"/>
          <c:order val="1"/>
          <c:tx>
            <c:strRef>
              <c:f>'Ex_4_c (2)'!$A$3</c:f>
              <c:strCache>
                <c:ptCount val="1"/>
                <c:pt idx="0">
                  <c:v>Bb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'Ex_4_c (2)'!$B$1:$G$1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Sp.Atk</c:v>
                </c:pt>
                <c:pt idx="4">
                  <c:v>Sp.Def</c:v>
                </c:pt>
                <c:pt idx="5">
                  <c:v>Speed</c:v>
                </c:pt>
              </c:strCache>
            </c:strRef>
          </c:cat>
          <c:val>
            <c:numRef>
              <c:f>'Ex_4_c (2)'!$B$3:$G$3</c:f>
              <c:numCache>
                <c:formatCode>General</c:formatCode>
                <c:ptCount val="6"/>
                <c:pt idx="0">
                  <c:v>39</c:v>
                </c:pt>
                <c:pt idx="1">
                  <c:v>52</c:v>
                </c:pt>
                <c:pt idx="2">
                  <c:v>43</c:v>
                </c:pt>
                <c:pt idx="3">
                  <c:v>60</c:v>
                </c:pt>
                <c:pt idx="4">
                  <c:v>50</c:v>
                </c:pt>
                <c:pt idx="5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C-4DAA-95C8-0B1C8AAA95B1}"/>
            </c:ext>
          </c:extLst>
        </c:ser>
        <c:ser>
          <c:idx val="2"/>
          <c:order val="2"/>
          <c:tx>
            <c:strRef>
              <c:f>'Ex_4_c (2)'!$A$4</c:f>
              <c:strCache>
                <c:ptCount val="1"/>
                <c:pt idx="0">
                  <c:v>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'Ex_4_c (2)'!$B$1:$G$1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Sp.Atk</c:v>
                </c:pt>
                <c:pt idx="4">
                  <c:v>Sp.Def</c:v>
                </c:pt>
                <c:pt idx="5">
                  <c:v>Speed</c:v>
                </c:pt>
              </c:strCache>
            </c:strRef>
          </c:cat>
          <c:val>
            <c:numRef>
              <c:f>'Ex_4_c (2)'!$B$4:$G$4</c:f>
              <c:numCache>
                <c:formatCode>General</c:formatCode>
                <c:ptCount val="6"/>
                <c:pt idx="0">
                  <c:v>44</c:v>
                </c:pt>
                <c:pt idx="1">
                  <c:v>48</c:v>
                </c:pt>
                <c:pt idx="2">
                  <c:v>65</c:v>
                </c:pt>
                <c:pt idx="3">
                  <c:v>50</c:v>
                </c:pt>
                <c:pt idx="4">
                  <c:v>64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0C-4DAA-95C8-0B1C8AAA95B1}"/>
            </c:ext>
          </c:extLst>
        </c:ser>
        <c:ser>
          <c:idx val="3"/>
          <c:order val="3"/>
          <c:tx>
            <c:strRef>
              <c:f>'Ex_4_c (2)'!$A$5</c:f>
              <c:strCache>
                <c:ptCount val="1"/>
                <c:pt idx="0">
                  <c:v>Dd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'Ex_4_c (2)'!$B$1:$G$1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Sp.Atk</c:v>
                </c:pt>
                <c:pt idx="4">
                  <c:v>Sp.Def</c:v>
                </c:pt>
                <c:pt idx="5">
                  <c:v>Speed</c:v>
                </c:pt>
              </c:strCache>
            </c:strRef>
          </c:cat>
          <c:val>
            <c:numRef>
              <c:f>'Ex_4_c (2)'!$B$5:$G$5</c:f>
              <c:numCache>
                <c:formatCode>General</c:formatCode>
                <c:ptCount val="6"/>
                <c:pt idx="0">
                  <c:v>54</c:v>
                </c:pt>
                <c:pt idx="1">
                  <c:v>78</c:v>
                </c:pt>
                <c:pt idx="2">
                  <c:v>34</c:v>
                </c:pt>
                <c:pt idx="3">
                  <c:v>78</c:v>
                </c:pt>
                <c:pt idx="4">
                  <c:v>98</c:v>
                </c:pt>
                <c:pt idx="5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0C-4DAA-95C8-0B1C8AAA95B1}"/>
            </c:ext>
          </c:extLst>
        </c:ser>
        <c:ser>
          <c:idx val="4"/>
          <c:order val="4"/>
          <c:tx>
            <c:strRef>
              <c:f>'Ex_4_c (2)'!$A$6</c:f>
              <c:strCache>
                <c:ptCount val="1"/>
                <c:pt idx="0">
                  <c:v>Ee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'Ex_4_c (2)'!$B$1:$G$1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Sp.Atk</c:v>
                </c:pt>
                <c:pt idx="4">
                  <c:v>Sp.Def</c:v>
                </c:pt>
                <c:pt idx="5">
                  <c:v>Speed</c:v>
                </c:pt>
              </c:strCache>
            </c:strRef>
          </c:cat>
          <c:val>
            <c:numRef>
              <c:f>'Ex_4_c (2)'!$B$6:$G$6</c:f>
              <c:numCache>
                <c:formatCode>General</c:formatCode>
                <c:ptCount val="6"/>
                <c:pt idx="0">
                  <c:v>67</c:v>
                </c:pt>
                <c:pt idx="1">
                  <c:v>45</c:v>
                </c:pt>
                <c:pt idx="2">
                  <c:v>85</c:v>
                </c:pt>
                <c:pt idx="3">
                  <c:v>69</c:v>
                </c:pt>
                <c:pt idx="4">
                  <c:v>40</c:v>
                </c:pt>
                <c:pt idx="5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0C-4DAA-95C8-0B1C8AAA9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0617072"/>
        <c:axId val="1020619152"/>
      </c:barChart>
      <c:catAx>
        <c:axId val="102061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619152"/>
        <c:crosses val="autoZero"/>
        <c:auto val="1"/>
        <c:lblAlgn val="ctr"/>
        <c:lblOffset val="100"/>
        <c:noMultiLvlLbl val="0"/>
      </c:catAx>
      <c:valAx>
        <c:axId val="10206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61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'Ex_4_c (2)'!$A$2</c:f>
              <c:strCache>
                <c:ptCount val="1"/>
                <c:pt idx="0">
                  <c:v>Aa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BC-49D6-89F5-DD000D2397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BC-49D6-89F5-DD000D2397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2BC-49D6-89F5-DD000D2397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2BC-49D6-89F5-DD000D2397E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2BC-49D6-89F5-DD000D2397E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2BC-49D6-89F5-DD000D2397E2}"/>
              </c:ext>
            </c:extLst>
          </c:dPt>
          <c:cat>
            <c:strRef>
              <c:f>'Ex_4_c (2)'!$B$1:$G$1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Sp.Atk</c:v>
                </c:pt>
                <c:pt idx="4">
                  <c:v>Sp.Def</c:v>
                </c:pt>
                <c:pt idx="5">
                  <c:v>Speed</c:v>
                </c:pt>
              </c:strCache>
            </c:strRef>
          </c:cat>
          <c:val>
            <c:numRef>
              <c:f>'Ex_4_c (2)'!$B$2:$G$2</c:f>
              <c:numCache>
                <c:formatCode>General</c:formatCode>
                <c:ptCount val="6"/>
                <c:pt idx="0">
                  <c:v>45</c:v>
                </c:pt>
                <c:pt idx="1">
                  <c:v>49</c:v>
                </c:pt>
                <c:pt idx="2">
                  <c:v>49</c:v>
                </c:pt>
                <c:pt idx="3">
                  <c:v>65</c:v>
                </c:pt>
                <c:pt idx="4">
                  <c:v>65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8-4FDD-96B1-CD803440781A}"/>
            </c:ext>
          </c:extLst>
        </c:ser>
        <c:ser>
          <c:idx val="1"/>
          <c:order val="1"/>
          <c:tx>
            <c:strRef>
              <c:f>'Ex_4_c (2)'!$A$3</c:f>
              <c:strCache>
                <c:ptCount val="1"/>
                <c:pt idx="0">
                  <c:v>Bb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2BC-49D6-89F5-DD000D2397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2BC-49D6-89F5-DD000D2397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2BC-49D6-89F5-DD000D2397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2BC-49D6-89F5-DD000D2397E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2BC-49D6-89F5-DD000D2397E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2BC-49D6-89F5-DD000D2397E2}"/>
              </c:ext>
            </c:extLst>
          </c:dPt>
          <c:cat>
            <c:strRef>
              <c:f>'Ex_4_c (2)'!$B$1:$G$1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Sp.Atk</c:v>
                </c:pt>
                <c:pt idx="4">
                  <c:v>Sp.Def</c:v>
                </c:pt>
                <c:pt idx="5">
                  <c:v>Speed</c:v>
                </c:pt>
              </c:strCache>
            </c:strRef>
          </c:cat>
          <c:val>
            <c:numRef>
              <c:f>'Ex_4_c (2)'!$B$3:$G$3</c:f>
              <c:numCache>
                <c:formatCode>General</c:formatCode>
                <c:ptCount val="6"/>
                <c:pt idx="0">
                  <c:v>39</c:v>
                </c:pt>
                <c:pt idx="1">
                  <c:v>52</c:v>
                </c:pt>
                <c:pt idx="2">
                  <c:v>43</c:v>
                </c:pt>
                <c:pt idx="3">
                  <c:v>60</c:v>
                </c:pt>
                <c:pt idx="4">
                  <c:v>50</c:v>
                </c:pt>
                <c:pt idx="5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C8-4FDD-96B1-CD803440781A}"/>
            </c:ext>
          </c:extLst>
        </c:ser>
        <c:ser>
          <c:idx val="2"/>
          <c:order val="2"/>
          <c:tx>
            <c:strRef>
              <c:f>'Ex_4_c (2)'!$A$4</c:f>
              <c:strCache>
                <c:ptCount val="1"/>
                <c:pt idx="0">
                  <c:v>Cc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2BC-49D6-89F5-DD000D2397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2BC-49D6-89F5-DD000D2397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2BC-49D6-89F5-DD000D2397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2BC-49D6-89F5-DD000D2397E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2BC-49D6-89F5-DD000D2397E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2BC-49D6-89F5-DD000D2397E2}"/>
              </c:ext>
            </c:extLst>
          </c:dPt>
          <c:cat>
            <c:strRef>
              <c:f>'Ex_4_c (2)'!$B$1:$G$1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Sp.Atk</c:v>
                </c:pt>
                <c:pt idx="4">
                  <c:v>Sp.Def</c:v>
                </c:pt>
                <c:pt idx="5">
                  <c:v>Speed</c:v>
                </c:pt>
              </c:strCache>
            </c:strRef>
          </c:cat>
          <c:val>
            <c:numRef>
              <c:f>'Ex_4_c (2)'!$B$4:$G$4</c:f>
              <c:numCache>
                <c:formatCode>General</c:formatCode>
                <c:ptCount val="6"/>
                <c:pt idx="0">
                  <c:v>44</c:v>
                </c:pt>
                <c:pt idx="1">
                  <c:v>48</c:v>
                </c:pt>
                <c:pt idx="2">
                  <c:v>65</c:v>
                </c:pt>
                <c:pt idx="3">
                  <c:v>50</c:v>
                </c:pt>
                <c:pt idx="4">
                  <c:v>64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C8-4FDD-96B1-CD803440781A}"/>
            </c:ext>
          </c:extLst>
        </c:ser>
        <c:ser>
          <c:idx val="3"/>
          <c:order val="3"/>
          <c:tx>
            <c:strRef>
              <c:f>'Ex_4_c (2)'!$A$5</c:f>
              <c:strCache>
                <c:ptCount val="1"/>
                <c:pt idx="0">
                  <c:v>Dd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2BC-49D6-89F5-DD000D2397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2BC-49D6-89F5-DD000D2397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52BC-49D6-89F5-DD000D2397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52BC-49D6-89F5-DD000D2397E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52BC-49D6-89F5-DD000D2397E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52BC-49D6-89F5-DD000D2397E2}"/>
              </c:ext>
            </c:extLst>
          </c:dPt>
          <c:cat>
            <c:strRef>
              <c:f>'Ex_4_c (2)'!$B$1:$G$1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Sp.Atk</c:v>
                </c:pt>
                <c:pt idx="4">
                  <c:v>Sp.Def</c:v>
                </c:pt>
                <c:pt idx="5">
                  <c:v>Speed</c:v>
                </c:pt>
              </c:strCache>
            </c:strRef>
          </c:cat>
          <c:val>
            <c:numRef>
              <c:f>'Ex_4_c (2)'!$B$5:$G$5</c:f>
              <c:numCache>
                <c:formatCode>General</c:formatCode>
                <c:ptCount val="6"/>
                <c:pt idx="0">
                  <c:v>54</c:v>
                </c:pt>
                <c:pt idx="1">
                  <c:v>78</c:v>
                </c:pt>
                <c:pt idx="2">
                  <c:v>34</c:v>
                </c:pt>
                <c:pt idx="3">
                  <c:v>78</c:v>
                </c:pt>
                <c:pt idx="4">
                  <c:v>98</c:v>
                </c:pt>
                <c:pt idx="5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C8-4FDD-96B1-CD803440781A}"/>
            </c:ext>
          </c:extLst>
        </c:ser>
        <c:ser>
          <c:idx val="4"/>
          <c:order val="4"/>
          <c:tx>
            <c:strRef>
              <c:f>'Ex_4_c (2)'!$A$6</c:f>
              <c:strCache>
                <c:ptCount val="1"/>
                <c:pt idx="0">
                  <c:v>Ee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52BC-49D6-89F5-DD000D2397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52BC-49D6-89F5-DD000D2397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52BC-49D6-89F5-DD000D2397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52BC-49D6-89F5-DD000D2397E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52BC-49D6-89F5-DD000D2397E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52BC-49D6-89F5-DD000D2397E2}"/>
              </c:ext>
            </c:extLst>
          </c:dPt>
          <c:cat>
            <c:strRef>
              <c:f>'Ex_4_c (2)'!$B$1:$G$1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Sp.Atk</c:v>
                </c:pt>
                <c:pt idx="4">
                  <c:v>Sp.Def</c:v>
                </c:pt>
                <c:pt idx="5">
                  <c:v>Speed</c:v>
                </c:pt>
              </c:strCache>
            </c:strRef>
          </c:cat>
          <c:val>
            <c:numRef>
              <c:f>'Ex_4_c (2)'!$B$6:$G$6</c:f>
              <c:numCache>
                <c:formatCode>General</c:formatCode>
                <c:ptCount val="6"/>
                <c:pt idx="0">
                  <c:v>67</c:v>
                </c:pt>
                <c:pt idx="1">
                  <c:v>45</c:v>
                </c:pt>
                <c:pt idx="2">
                  <c:v>85</c:v>
                </c:pt>
                <c:pt idx="3">
                  <c:v>69</c:v>
                </c:pt>
                <c:pt idx="4">
                  <c:v>40</c:v>
                </c:pt>
                <c:pt idx="5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C8-4FDD-96B1-CD8034407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'Budget Sheet'!$B$1</c:f>
              <c:strCache>
                <c:ptCount val="1"/>
                <c:pt idx="0">
                  <c:v>Allocation (in $)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28D-4EB9-BDB2-362CE5B500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28D-4EB9-BDB2-362CE5B500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28D-4EB9-BDB2-362CE5B5006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28D-4EB9-BDB2-362CE5B5006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'Budget Sheet'!$A$2:$A$5</c:f>
              <c:strCache>
                <c:ptCount val="4"/>
                <c:pt idx="0">
                  <c:v>Labour</c:v>
                </c:pt>
                <c:pt idx="1">
                  <c:v>Materials</c:v>
                </c:pt>
                <c:pt idx="2">
                  <c:v>Equipment</c:v>
                </c:pt>
                <c:pt idx="3">
                  <c:v>Miscellaneous</c:v>
                </c:pt>
              </c:strCache>
            </c:strRef>
          </c:cat>
          <c:val>
            <c:numRef>
              <c:f>'Budget Sheet'!$B$2:$B$5</c:f>
              <c:numCache>
                <c:formatCode>General</c:formatCode>
                <c:ptCount val="4"/>
                <c:pt idx="0">
                  <c:v>50000</c:v>
                </c:pt>
                <c:pt idx="1">
                  <c:v>30000</c:v>
                </c:pt>
                <c:pt idx="2">
                  <c:v>20000</c:v>
                </c:pt>
                <c:pt idx="3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2-4FBB-906E-3457ADB2017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'Tasks Sheet'!$C$1</c:f>
              <c:strCache>
                <c:ptCount val="1"/>
                <c:pt idx="0">
                  <c:v>Deadline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'Tasks Sheet'!$A$2:$B$6</c:f>
              <c:multiLvlStrCache>
                <c:ptCount val="5"/>
                <c:lvl>
                  <c:pt idx="0">
                    <c:v>John</c:v>
                  </c:pt>
                  <c:pt idx="1">
                    <c:v>Sarah</c:v>
                  </c:pt>
                  <c:pt idx="2">
                    <c:v>Mike</c:v>
                  </c:pt>
                  <c:pt idx="3">
                    <c:v>John</c:v>
                  </c:pt>
                  <c:pt idx="4">
                    <c:v>Sarah</c:v>
                  </c:pt>
                </c:lvl>
                <c:lvl>
                  <c:pt idx="0">
                    <c:v>Foundation</c:v>
                  </c:pt>
                  <c:pt idx="1">
                    <c:v>Framing</c:v>
                  </c:pt>
                  <c:pt idx="2">
                    <c:v>Electrical</c:v>
                  </c:pt>
                  <c:pt idx="3">
                    <c:v>Plumbing</c:v>
                  </c:pt>
                  <c:pt idx="4">
                    <c:v>Finishing</c:v>
                  </c:pt>
                </c:lvl>
              </c:multiLvlStrCache>
            </c:multiLvlStrRef>
          </c:cat>
          <c:val>
            <c:numRef>
              <c:f>'Tasks Sheet'!$C$2:$C$6</c:f>
              <c:numCache>
                <c:formatCode>m/d/yyyy</c:formatCode>
                <c:ptCount val="5"/>
                <c:pt idx="0">
                  <c:v>45017</c:v>
                </c:pt>
                <c:pt idx="1">
                  <c:v>45031</c:v>
                </c:pt>
                <c:pt idx="2">
                  <c:v>45056</c:v>
                </c:pt>
                <c:pt idx="3">
                  <c:v>45051</c:v>
                </c:pt>
                <c:pt idx="4">
                  <c:v>45066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4-4612-8C94-AF1900242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49784640"/>
        <c:axId val="2049785472"/>
        <c:axId val="0"/>
      </c:bar3DChart>
      <c:catAx>
        <c:axId val="2049784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785472"/>
        <c:crosses val="autoZero"/>
        <c:auto val="1"/>
        <c:lblAlgn val="ctr"/>
        <c:lblOffset val="100"/>
        <c:noMultiLvlLbl val="0"/>
      </c:catAx>
      <c:valAx>
        <c:axId val="204978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78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Ex_9!$I$1</c:f>
              <c:strCache>
                <c:ptCount val="1"/>
                <c:pt idx="0">
                  <c:v>Net Pay(NP)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Ex_9!$I$2:$I$11</c:f>
              <c:numCache>
                <c:formatCode>General</c:formatCode>
                <c:ptCount val="10"/>
                <c:pt idx="0">
                  <c:v>56990</c:v>
                </c:pt>
                <c:pt idx="1">
                  <c:v>62689</c:v>
                </c:pt>
                <c:pt idx="2">
                  <c:v>68388</c:v>
                </c:pt>
                <c:pt idx="3">
                  <c:v>54710.400000000001</c:v>
                </c:pt>
                <c:pt idx="4">
                  <c:v>59269.599999999999</c:v>
                </c:pt>
                <c:pt idx="5">
                  <c:v>70667.600000000006</c:v>
                </c:pt>
                <c:pt idx="6">
                  <c:v>58129.8</c:v>
                </c:pt>
                <c:pt idx="7">
                  <c:v>66108.399999999994</c:v>
                </c:pt>
                <c:pt idx="8">
                  <c:v>74087</c:v>
                </c:pt>
                <c:pt idx="9">
                  <c:v>60409.4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5-4B4E-8EC8-D0E401F20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1016336"/>
        <c:axId val="2091018832"/>
      </c:barChart>
      <c:catAx>
        <c:axId val="209101633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018832"/>
        <c:crosses val="autoZero"/>
        <c:auto val="1"/>
        <c:lblAlgn val="ctr"/>
        <c:lblOffset val="100"/>
        <c:noMultiLvlLbl val="0"/>
      </c:catAx>
      <c:valAx>
        <c:axId val="209101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01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Ex_10!$D$1</c:f>
              <c:strCache>
                <c:ptCount val="1"/>
                <c:pt idx="0">
                  <c:v>MRP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Ex_10!$C$2:$C$11</c:f>
              <c:strCache>
                <c:ptCount val="10"/>
                <c:pt idx="0">
                  <c:v>Electronics</c:v>
                </c:pt>
                <c:pt idx="1">
                  <c:v>Clothing</c:v>
                </c:pt>
                <c:pt idx="2">
                  <c:v>Home Décor</c:v>
                </c:pt>
                <c:pt idx="3">
                  <c:v>Sports Gear</c:v>
                </c:pt>
                <c:pt idx="4">
                  <c:v>Electronics</c:v>
                </c:pt>
                <c:pt idx="5">
                  <c:v>Electronics</c:v>
                </c:pt>
                <c:pt idx="6">
                  <c:v>Home Décor</c:v>
                </c:pt>
                <c:pt idx="7">
                  <c:v>Clothing</c:v>
                </c:pt>
                <c:pt idx="8">
                  <c:v>Sports Gear</c:v>
                </c:pt>
                <c:pt idx="9">
                  <c:v>Electronics</c:v>
                </c:pt>
              </c:strCache>
            </c:strRef>
          </c:cat>
          <c:val>
            <c:numRef>
              <c:f>Ex_10!$D$2:$D$11</c:f>
            </c:numRef>
          </c:val>
          <c:extLst>
            <c:ext xmlns:c16="http://schemas.microsoft.com/office/drawing/2014/chart" uri="{C3380CC4-5D6E-409C-BE32-E72D297353CC}">
              <c16:uniqueId val="{00000000-FFA0-47B4-9871-3EFBBCB9EAD5}"/>
            </c:ext>
          </c:extLst>
        </c:ser>
        <c:ser>
          <c:idx val="1"/>
          <c:order val="1"/>
          <c:tx>
            <c:strRef>
              <c:f>Ex_10!$E$1</c:f>
              <c:strCache>
                <c:ptCount val="1"/>
                <c:pt idx="0">
                  <c:v>Cost after % of discount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Ex_10!$C$2:$C$11</c:f>
              <c:strCache>
                <c:ptCount val="10"/>
                <c:pt idx="0">
                  <c:v>Electronics</c:v>
                </c:pt>
                <c:pt idx="1">
                  <c:v>Clothing</c:v>
                </c:pt>
                <c:pt idx="2">
                  <c:v>Home Décor</c:v>
                </c:pt>
                <c:pt idx="3">
                  <c:v>Sports Gear</c:v>
                </c:pt>
                <c:pt idx="4">
                  <c:v>Electronics</c:v>
                </c:pt>
                <c:pt idx="5">
                  <c:v>Electronics</c:v>
                </c:pt>
                <c:pt idx="6">
                  <c:v>Home Décor</c:v>
                </c:pt>
                <c:pt idx="7">
                  <c:v>Clothing</c:v>
                </c:pt>
                <c:pt idx="8">
                  <c:v>Sports Gear</c:v>
                </c:pt>
                <c:pt idx="9">
                  <c:v>Electronics</c:v>
                </c:pt>
              </c:strCache>
            </c:strRef>
          </c:cat>
          <c:val>
            <c:numRef>
              <c:f>Ex_10!$E$2:$E$11</c:f>
              <c:numCache>
                <c:formatCode>General</c:formatCode>
                <c:ptCount val="10"/>
                <c:pt idx="0">
                  <c:v>90</c:v>
                </c:pt>
                <c:pt idx="1">
                  <c:v>67.5</c:v>
                </c:pt>
                <c:pt idx="2">
                  <c:v>108</c:v>
                </c:pt>
                <c:pt idx="3">
                  <c:v>45</c:v>
                </c:pt>
                <c:pt idx="4">
                  <c:v>72</c:v>
                </c:pt>
                <c:pt idx="5">
                  <c:v>135</c:v>
                </c:pt>
                <c:pt idx="6">
                  <c:v>99</c:v>
                </c:pt>
                <c:pt idx="7">
                  <c:v>81</c:v>
                </c:pt>
                <c:pt idx="8">
                  <c:v>54</c:v>
                </c:pt>
                <c:pt idx="9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A0-47B4-9871-3EFBBCB9E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1015920"/>
        <c:axId val="2091018000"/>
      </c:barChart>
      <c:catAx>
        <c:axId val="209101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018000"/>
        <c:crosses val="autoZero"/>
        <c:auto val="1"/>
        <c:lblAlgn val="ctr"/>
        <c:lblOffset val="100"/>
        <c:noMultiLvlLbl val="0"/>
      </c:catAx>
      <c:valAx>
        <c:axId val="209101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01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185737</xdr:colOff>
      <xdr:row>12</xdr:row>
      <xdr:rowOff>123825</xdr:rowOff>
    </xdr:from>
    <xdr:to>
      <xdr:col>15</xdr:col>
      <xdr:colOff>490537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123825</xdr:rowOff>
    </xdr:from>
    <xdr:to>
      <xdr:col>18</xdr:col>
      <xdr:colOff>352425</xdr:colOff>
      <xdr:row>27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12</xdr:row>
      <xdr:rowOff>123825</xdr:rowOff>
    </xdr:from>
    <xdr:to>
      <xdr:col>16</xdr:col>
      <xdr:colOff>214312</xdr:colOff>
      <xdr:row>27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12</xdr:row>
      <xdr:rowOff>123825</xdr:rowOff>
    </xdr:from>
    <xdr:to>
      <xdr:col>16</xdr:col>
      <xdr:colOff>214312</xdr:colOff>
      <xdr:row>27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519112</xdr:colOff>
      <xdr:row>12</xdr:row>
      <xdr:rowOff>123825</xdr:rowOff>
    </xdr:from>
    <xdr:to>
      <xdr:col>16</xdr:col>
      <xdr:colOff>214312</xdr:colOff>
      <xdr:row>27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5</xdr:row>
      <xdr:rowOff>66675</xdr:rowOff>
    </xdr:from>
    <xdr:to>
      <xdr:col>5</xdr:col>
      <xdr:colOff>504825</xdr:colOff>
      <xdr:row>19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6</xdr:row>
      <xdr:rowOff>57150</xdr:rowOff>
    </xdr:from>
    <xdr:to>
      <xdr:col>4</xdr:col>
      <xdr:colOff>285750</xdr:colOff>
      <xdr:row>20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11</xdr:row>
      <xdr:rowOff>47625</xdr:rowOff>
    </xdr:from>
    <xdr:to>
      <xdr:col>4</xdr:col>
      <xdr:colOff>180975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0</xdr:row>
      <xdr:rowOff>66675</xdr:rowOff>
    </xdr:from>
    <xdr:to>
      <xdr:col>13</xdr:col>
      <xdr:colOff>390525</xdr:colOff>
      <xdr:row>14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Lab%20Experiment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274.470309374999" createdVersion="6" refreshedVersion="6" minRefreshableVersion="3" recordCount="9">
  <cacheSource type="worksheet">
    <worksheetSource ref="A1:D10" sheet="Ex_3_b" r:id="rId2"/>
  </cacheSource>
  <cacheFields count="4">
    <cacheField name="Project Name" numFmtId="0">
      <sharedItems count="3">
        <s v="Project A"/>
        <s v="Project B"/>
        <s v="Project C"/>
      </sharedItems>
    </cacheField>
    <cacheField name="Task Description" numFmtId="0">
      <sharedItems/>
    </cacheField>
    <cacheField name="Team member" numFmtId="0">
      <sharedItems count="4">
        <s v="Alice"/>
        <s v="Bob"/>
        <s v="Carol"/>
        <s v="Dave"/>
      </sharedItems>
    </cacheField>
    <cacheField name="Hours Spent" numFmtId="0">
      <sharedItems containsSemiMixedTypes="0" containsString="0" containsNumber="1" containsInteger="1" minValue="10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s v="Design Prototype"/>
    <x v="0"/>
    <n v="20"/>
  </r>
  <r>
    <x v="0"/>
    <s v="Testing"/>
    <x v="1"/>
    <n v="15"/>
  </r>
  <r>
    <x v="0"/>
    <s v="Data Analysis"/>
    <x v="2"/>
    <n v="30"/>
  </r>
  <r>
    <x v="1"/>
    <s v="Coding"/>
    <x v="3"/>
    <n v="25"/>
  </r>
  <r>
    <x v="1"/>
    <s v="Documentation"/>
    <x v="0"/>
    <n v="10"/>
  </r>
  <r>
    <x v="1"/>
    <s v="Testing"/>
    <x v="2"/>
    <n v="20"/>
  </r>
  <r>
    <x v="2"/>
    <s v="Design Prototype"/>
    <x v="1"/>
    <n v="18"/>
  </r>
  <r>
    <x v="2"/>
    <s v="Testing"/>
    <x v="3"/>
    <n v="16"/>
  </r>
  <r>
    <x v="2"/>
    <s v="Data Analysis"/>
    <x v="2"/>
    <n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8" firstHeaderRow="1" firstDataRow="2" firstDataCol="1"/>
  <pivotFields count="4">
    <pivotField axis="axisRow" showAll="0">
      <items count="4">
        <item x="0"/>
        <item x="1"/>
        <item x="2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Hours Spent" fld="3" baseField="0" baseItem="0"/>
  </dataFields>
  <chartFormats count="4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TEXT.txt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x_2_text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Table1" displayName="Table1" ref="A1:B11" totalsRowShown="0" headerRowDxfId="4" dataDxfId="3">
  <autoFilter ref="A1:B11"/>
  <tableColumns count="2">
    <tableColumn id="1" name="Name" dataDxfId="2"/>
    <tableColumn id="2" name="Mobile No." dataDxfId="1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D27" sqref="D27"/>
    </sheetView>
  </sheetViews>
  <sheetFormatPr defaultRowHeight="15" x14ac:dyDescent="0.25"/>
  <cols>
    <col min="1" max="1" width="14.85546875" customWidth="1"/>
    <col min="2" max="2" width="26.28515625" customWidth="1"/>
    <col min="3" max="3" width="21" customWidth="1"/>
    <col min="4" max="4" width="16.42578125" customWidth="1"/>
    <col min="5" max="5" width="21.85546875" customWidth="1"/>
    <col min="6" max="6" width="19.42578125" customWidth="1"/>
    <col min="7" max="7" width="18.140625" customWidth="1"/>
    <col min="8" max="8" width="19" customWidth="1"/>
    <col min="9" max="9" width="16.7109375" customWidth="1"/>
    <col min="10" max="10" width="26" customWidth="1"/>
    <col min="11" max="11" width="40.42578125" customWidth="1"/>
    <col min="12" max="12" width="27" customWidth="1"/>
  </cols>
  <sheetData>
    <row r="1" spans="1:12" x14ac:dyDescent="0.25">
      <c r="A1">
        <v>1</v>
      </c>
      <c r="B1" t="s">
        <v>0</v>
      </c>
      <c r="C1">
        <v>1</v>
      </c>
      <c r="D1">
        <v>0</v>
      </c>
      <c r="E1">
        <v>1</v>
      </c>
    </row>
    <row r="2" spans="1:12" x14ac:dyDescent="0.25">
      <c r="A2">
        <v>2</v>
      </c>
      <c r="C2">
        <v>2</v>
      </c>
      <c r="D2">
        <v>1</v>
      </c>
      <c r="E2">
        <v>2</v>
      </c>
    </row>
    <row r="3" spans="1:12" x14ac:dyDescent="0.25">
      <c r="A3">
        <v>3</v>
      </c>
      <c r="C3">
        <v>3</v>
      </c>
      <c r="D3">
        <v>2</v>
      </c>
      <c r="E3">
        <v>3</v>
      </c>
    </row>
    <row r="4" spans="1:12" x14ac:dyDescent="0.25">
      <c r="A4">
        <v>4</v>
      </c>
      <c r="C4">
        <v>4</v>
      </c>
      <c r="D4">
        <v>3</v>
      </c>
      <c r="E4">
        <v>4</v>
      </c>
    </row>
    <row r="5" spans="1:12" x14ac:dyDescent="0.25">
      <c r="A5">
        <v>5</v>
      </c>
      <c r="C5">
        <v>5</v>
      </c>
      <c r="D5">
        <v>4</v>
      </c>
      <c r="E5">
        <v>5</v>
      </c>
    </row>
    <row r="6" spans="1:12" x14ac:dyDescent="0.25">
      <c r="C6">
        <v>6</v>
      </c>
      <c r="D6">
        <v>5</v>
      </c>
      <c r="E6">
        <v>6</v>
      </c>
    </row>
    <row r="7" spans="1:12" x14ac:dyDescent="0.25">
      <c r="C7">
        <v>7</v>
      </c>
      <c r="D7">
        <v>6</v>
      </c>
    </row>
    <row r="8" spans="1:12" x14ac:dyDescent="0.25">
      <c r="C8">
        <v>8</v>
      </c>
      <c r="D8">
        <v>7</v>
      </c>
    </row>
    <row r="9" spans="1:12" x14ac:dyDescent="0.25">
      <c r="C9">
        <v>9</v>
      </c>
      <c r="D9">
        <v>8</v>
      </c>
    </row>
    <row r="11" spans="1:12" s="1" customFormat="1" x14ac:dyDescent="0.25">
      <c r="A11" s="1" t="s">
        <v>1</v>
      </c>
      <c r="B11" s="1" t="s">
        <v>2</v>
      </c>
      <c r="C11" s="1" t="s">
        <v>3</v>
      </c>
      <c r="D11" s="1" t="s">
        <v>4</v>
      </c>
      <c r="E11" s="1" t="s">
        <v>5</v>
      </c>
      <c r="F11" s="1" t="s">
        <v>21</v>
      </c>
      <c r="G11" s="1" t="s">
        <v>22</v>
      </c>
      <c r="H11" s="1" t="s">
        <v>23</v>
      </c>
      <c r="I11" s="1" t="s">
        <v>24</v>
      </c>
      <c r="J11" s="1" t="s">
        <v>25</v>
      </c>
      <c r="K11" s="1" t="s">
        <v>26</v>
      </c>
      <c r="L11" s="1" t="s">
        <v>27</v>
      </c>
    </row>
    <row r="12" spans="1:12" x14ac:dyDescent="0.25">
      <c r="A12" s="2">
        <v>1</v>
      </c>
      <c r="B12" s="2" t="s">
        <v>6</v>
      </c>
      <c r="C12" t="s">
        <v>16</v>
      </c>
      <c r="D12" s="2">
        <v>50000</v>
      </c>
      <c r="E12" s="3">
        <v>43600</v>
      </c>
      <c r="F12">
        <f>SUM(D12:D21)</f>
        <v>532000</v>
      </c>
      <c r="G12">
        <f>AVERAGE(D12:D21)</f>
        <v>53200</v>
      </c>
      <c r="H12">
        <f>MAX(D12:D21)</f>
        <v>60000</v>
      </c>
      <c r="I12">
        <f>MIN(D12:D21)</f>
        <v>48000</v>
      </c>
      <c r="J12">
        <f>COUNTIF(C12:C21,"Sales")</f>
        <v>2</v>
      </c>
      <c r="K12">
        <f>COUNTIF(E12:E21,"&lt;2020-01-01")</f>
        <v>5</v>
      </c>
      <c r="L12">
        <f>+SUMIFS(D12:D21,C12:C21,"IT")</f>
        <v>118000</v>
      </c>
    </row>
    <row r="13" spans="1:12" x14ac:dyDescent="0.25">
      <c r="A13" s="2">
        <v>2</v>
      </c>
      <c r="B13" t="s">
        <v>7</v>
      </c>
      <c r="C13" t="s">
        <v>17</v>
      </c>
      <c r="D13" s="2">
        <v>55000</v>
      </c>
      <c r="E13" s="3">
        <v>43871</v>
      </c>
    </row>
    <row r="14" spans="1:12" x14ac:dyDescent="0.25">
      <c r="A14" s="2">
        <v>3</v>
      </c>
      <c r="B14" t="s">
        <v>8</v>
      </c>
      <c r="C14" t="s">
        <v>18</v>
      </c>
      <c r="D14" s="2">
        <v>60000</v>
      </c>
      <c r="E14" s="3">
        <v>43364</v>
      </c>
    </row>
    <row r="15" spans="1:12" x14ac:dyDescent="0.25">
      <c r="A15" s="2">
        <v>4</v>
      </c>
      <c r="B15" t="s">
        <v>9</v>
      </c>
      <c r="C15" t="s">
        <v>19</v>
      </c>
      <c r="D15" s="2">
        <v>48000</v>
      </c>
      <c r="E15" s="3">
        <v>44289</v>
      </c>
    </row>
    <row r="16" spans="1:12" x14ac:dyDescent="0.25">
      <c r="A16" s="2">
        <v>5</v>
      </c>
      <c r="B16" t="s">
        <v>10</v>
      </c>
      <c r="C16" t="s">
        <v>20</v>
      </c>
      <c r="D16" s="2">
        <v>52000</v>
      </c>
      <c r="E16" s="3">
        <v>43069</v>
      </c>
    </row>
    <row r="17" spans="1:5" x14ac:dyDescent="0.25">
      <c r="A17" s="2">
        <v>6</v>
      </c>
      <c r="B17" t="s">
        <v>11</v>
      </c>
      <c r="C17" t="s">
        <v>18</v>
      </c>
      <c r="D17" s="2">
        <v>58000</v>
      </c>
      <c r="E17" s="3">
        <v>43813</v>
      </c>
    </row>
    <row r="18" spans="1:5" x14ac:dyDescent="0.25">
      <c r="A18" s="2">
        <v>7</v>
      </c>
      <c r="B18" t="s">
        <v>12</v>
      </c>
      <c r="C18" t="s">
        <v>16</v>
      </c>
      <c r="D18" s="2">
        <v>53000</v>
      </c>
      <c r="E18" s="3">
        <v>44034</v>
      </c>
    </row>
    <row r="19" spans="1:5" x14ac:dyDescent="0.25">
      <c r="A19" s="2">
        <v>8</v>
      </c>
      <c r="B19" t="s">
        <v>13</v>
      </c>
      <c r="C19" t="s">
        <v>17</v>
      </c>
      <c r="D19" s="2">
        <v>56000</v>
      </c>
      <c r="E19" s="3">
        <v>44579</v>
      </c>
    </row>
    <row r="20" spans="1:5" x14ac:dyDescent="0.25">
      <c r="A20" s="2">
        <v>9</v>
      </c>
      <c r="B20" t="s">
        <v>14</v>
      </c>
      <c r="C20" t="s">
        <v>20</v>
      </c>
      <c r="D20" s="2">
        <v>51000</v>
      </c>
      <c r="E20" s="3">
        <v>43229</v>
      </c>
    </row>
    <row r="21" spans="1:5" x14ac:dyDescent="0.25">
      <c r="A21" s="2">
        <v>10</v>
      </c>
      <c r="B21" t="s">
        <v>15</v>
      </c>
      <c r="C21" t="s">
        <v>19</v>
      </c>
      <c r="D21" s="2">
        <v>49000</v>
      </c>
      <c r="E21" s="3">
        <v>44444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defaultRowHeight="15" x14ac:dyDescent="0.25"/>
  <cols>
    <col min="1" max="1" width="9.140625" style="2"/>
    <col min="2" max="7" width="9.140625" style="4"/>
  </cols>
  <sheetData>
    <row r="1" spans="1:7" s="1" customFormat="1" x14ac:dyDescent="0.25">
      <c r="A1" s="1" t="s">
        <v>65</v>
      </c>
      <c r="B1" s="1" t="s">
        <v>77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</row>
    <row r="2" spans="1:7" x14ac:dyDescent="0.25">
      <c r="A2" s="2" t="s">
        <v>83</v>
      </c>
      <c r="B2" s="4">
        <v>45</v>
      </c>
      <c r="C2" s="4">
        <v>49</v>
      </c>
      <c r="D2" s="4">
        <v>49</v>
      </c>
      <c r="E2" s="4">
        <v>65</v>
      </c>
      <c r="F2" s="4">
        <v>65</v>
      </c>
      <c r="G2" s="4">
        <v>45</v>
      </c>
    </row>
    <row r="3" spans="1:7" x14ac:dyDescent="0.25">
      <c r="A3" s="2" t="s">
        <v>84</v>
      </c>
      <c r="B3" s="4">
        <v>39</v>
      </c>
      <c r="C3" s="4">
        <v>52</v>
      </c>
      <c r="D3" s="4">
        <v>43</v>
      </c>
      <c r="E3" s="4">
        <v>60</v>
      </c>
      <c r="F3" s="4">
        <v>50</v>
      </c>
      <c r="G3" s="4">
        <v>65</v>
      </c>
    </row>
    <row r="4" spans="1:7" x14ac:dyDescent="0.25">
      <c r="A4" s="2" t="s">
        <v>85</v>
      </c>
      <c r="B4" s="4">
        <v>44</v>
      </c>
      <c r="C4" s="4">
        <v>48</v>
      </c>
      <c r="D4" s="4">
        <v>65</v>
      </c>
      <c r="E4" s="4">
        <v>50</v>
      </c>
      <c r="F4" s="4">
        <v>64</v>
      </c>
      <c r="G4" s="4">
        <v>43</v>
      </c>
    </row>
    <row r="5" spans="1:7" x14ac:dyDescent="0.25">
      <c r="A5" s="2" t="s">
        <v>86</v>
      </c>
      <c r="B5" s="4">
        <v>54</v>
      </c>
      <c r="C5" s="4">
        <v>78</v>
      </c>
      <c r="D5" s="4">
        <v>34</v>
      </c>
      <c r="E5" s="4">
        <v>78</v>
      </c>
      <c r="F5" s="4">
        <v>98</v>
      </c>
      <c r="G5" s="4">
        <v>99</v>
      </c>
    </row>
    <row r="6" spans="1:7" x14ac:dyDescent="0.25">
      <c r="A6" s="2" t="s">
        <v>87</v>
      </c>
      <c r="B6" s="4">
        <v>67</v>
      </c>
      <c r="C6" s="4">
        <v>45</v>
      </c>
      <c r="D6" s="4">
        <v>85</v>
      </c>
      <c r="E6" s="4">
        <v>69</v>
      </c>
      <c r="F6" s="4">
        <v>40</v>
      </c>
      <c r="G6" s="4">
        <v>68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9"/>
  <sheetViews>
    <sheetView workbookViewId="0">
      <selection activeCell="D8" sqref="D8"/>
    </sheetView>
  </sheetViews>
  <sheetFormatPr defaultRowHeight="15" x14ac:dyDescent="0.25"/>
  <cols>
    <col min="2" max="2" width="15.28515625" customWidth="1"/>
  </cols>
  <sheetData>
    <row r="3" spans="2:4" x14ac:dyDescent="0.25">
      <c r="B3" t="s">
        <v>88</v>
      </c>
      <c r="D3" t="str">
        <f>UPPER(B3)</f>
        <v>DATA</v>
      </c>
    </row>
    <row r="4" spans="2:4" x14ac:dyDescent="0.25">
      <c r="B4" t="s">
        <v>89</v>
      </c>
      <c r="D4" t="str">
        <f>LOWER(B4)</f>
        <v>analysis</v>
      </c>
    </row>
    <row r="5" spans="2:4" x14ac:dyDescent="0.25">
      <c r="B5" t="s">
        <v>90</v>
      </c>
      <c r="D5" t="str">
        <f>TRIM(B5)</f>
        <v>Data Analysis</v>
      </c>
    </row>
    <row r="7" spans="2:4" x14ac:dyDescent="0.25">
      <c r="B7" t="s">
        <v>0</v>
      </c>
      <c r="D7" t="str">
        <f>CONCATENATE(B7,B8,B9)</f>
        <v>hello world</v>
      </c>
    </row>
    <row r="8" spans="2:4" x14ac:dyDescent="0.25">
      <c r="B8" t="s">
        <v>92</v>
      </c>
    </row>
    <row r="9" spans="2:4" x14ac:dyDescent="0.25">
      <c r="B9" t="s">
        <v>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>
        <f>DATEVALUE("14/12/2023")</f>
        <v>45274</v>
      </c>
    </row>
    <row r="3" spans="1:1" x14ac:dyDescent="0.25">
      <c r="A3">
        <f>TIMEVALUE("9:00 AM")</f>
        <v>0.375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J1" sqref="J1"/>
    </sheetView>
  </sheetViews>
  <sheetFormatPr defaultRowHeight="15" x14ac:dyDescent="0.25"/>
  <cols>
    <col min="1" max="1" width="9.140625" style="17"/>
    <col min="2" max="2" width="13" style="17" customWidth="1"/>
    <col min="3" max="3" width="14.140625" style="7" customWidth="1"/>
    <col min="4" max="4" width="15.5703125" style="7" customWidth="1"/>
    <col min="5" max="5" width="14.7109375" style="8" customWidth="1"/>
    <col min="6" max="6" width="15.28515625" customWidth="1"/>
    <col min="7" max="7" width="16.7109375" customWidth="1"/>
    <col min="8" max="8" width="11.5703125" customWidth="1"/>
  </cols>
  <sheetData>
    <row r="1" spans="1:8" s="15" customFormat="1" x14ac:dyDescent="0.25">
      <c r="A1" s="12" t="s">
        <v>93</v>
      </c>
      <c r="B1" s="12" t="s">
        <v>94</v>
      </c>
      <c r="C1" s="13" t="s">
        <v>107</v>
      </c>
      <c r="D1" s="13" t="s">
        <v>108</v>
      </c>
      <c r="E1" s="14" t="s">
        <v>109</v>
      </c>
      <c r="F1" s="12" t="s">
        <v>110</v>
      </c>
      <c r="G1" s="12" t="s">
        <v>111</v>
      </c>
      <c r="H1" s="12" t="s">
        <v>31</v>
      </c>
    </row>
    <row r="2" spans="1:8" x14ac:dyDescent="0.25">
      <c r="A2" s="16">
        <v>2021</v>
      </c>
      <c r="B2" s="16" t="s">
        <v>95</v>
      </c>
      <c r="C2" s="10">
        <v>5000</v>
      </c>
      <c r="D2" s="10">
        <v>3000</v>
      </c>
      <c r="E2" s="11">
        <v>2000</v>
      </c>
      <c r="F2" s="9">
        <v>450</v>
      </c>
      <c r="G2" s="9">
        <v>600</v>
      </c>
      <c r="H2" s="9" t="s">
        <v>39</v>
      </c>
    </row>
    <row r="3" spans="1:8" x14ac:dyDescent="0.25">
      <c r="A3" s="16">
        <v>2021</v>
      </c>
      <c r="B3" s="16" t="s">
        <v>96</v>
      </c>
      <c r="C3" s="10">
        <v>6200</v>
      </c>
      <c r="D3" s="10">
        <v>3500</v>
      </c>
      <c r="E3" s="11">
        <v>2700</v>
      </c>
      <c r="F3" s="9">
        <v>560</v>
      </c>
      <c r="G3" s="9">
        <v>700</v>
      </c>
      <c r="H3" s="9" t="s">
        <v>40</v>
      </c>
    </row>
    <row r="4" spans="1:8" x14ac:dyDescent="0.25">
      <c r="A4" s="16">
        <v>2021</v>
      </c>
      <c r="B4" s="16" t="s">
        <v>97</v>
      </c>
      <c r="C4" s="10">
        <v>7500</v>
      </c>
      <c r="D4" s="10">
        <v>4000</v>
      </c>
      <c r="E4" s="11">
        <v>3500</v>
      </c>
      <c r="F4" s="9">
        <v>720</v>
      </c>
      <c r="G4" s="9">
        <v>800</v>
      </c>
      <c r="H4" s="9" t="s">
        <v>37</v>
      </c>
    </row>
    <row r="5" spans="1:8" x14ac:dyDescent="0.25">
      <c r="A5" s="16">
        <v>2021</v>
      </c>
      <c r="B5" s="16" t="s">
        <v>98</v>
      </c>
      <c r="C5" s="10">
        <v>6700</v>
      </c>
      <c r="D5" s="10">
        <v>3200</v>
      </c>
      <c r="E5" s="11">
        <v>3500</v>
      </c>
      <c r="F5" s="9">
        <v>680</v>
      </c>
      <c r="G5" s="9">
        <v>750</v>
      </c>
      <c r="H5" s="9" t="s">
        <v>38</v>
      </c>
    </row>
    <row r="6" spans="1:8" x14ac:dyDescent="0.25">
      <c r="A6" s="16">
        <v>2021</v>
      </c>
      <c r="B6" s="16" t="s">
        <v>99</v>
      </c>
      <c r="C6" s="10">
        <v>8500</v>
      </c>
      <c r="D6" s="10">
        <v>3800</v>
      </c>
      <c r="E6" s="11">
        <v>4700</v>
      </c>
      <c r="F6" s="9">
        <v>800</v>
      </c>
      <c r="G6" s="9">
        <v>900</v>
      </c>
      <c r="H6" s="9" t="s">
        <v>39</v>
      </c>
    </row>
    <row r="7" spans="1:8" x14ac:dyDescent="0.25">
      <c r="A7" s="16">
        <v>2021</v>
      </c>
      <c r="B7" s="16" t="s">
        <v>100</v>
      </c>
      <c r="C7" s="10">
        <v>7200</v>
      </c>
      <c r="D7" s="10">
        <v>3400</v>
      </c>
      <c r="E7" s="11">
        <v>3800</v>
      </c>
      <c r="F7" s="9">
        <v>720</v>
      </c>
      <c r="G7" s="9">
        <v>800</v>
      </c>
      <c r="H7" s="9" t="s">
        <v>40</v>
      </c>
    </row>
    <row r="8" spans="1:8" x14ac:dyDescent="0.25">
      <c r="A8" s="16">
        <v>2021</v>
      </c>
      <c r="B8" s="16" t="s">
        <v>101</v>
      </c>
      <c r="C8" s="10">
        <v>9300</v>
      </c>
      <c r="D8" s="10">
        <v>4200</v>
      </c>
      <c r="E8" s="11">
        <v>5100</v>
      </c>
      <c r="F8" s="9">
        <v>950</v>
      </c>
      <c r="G8" s="9">
        <v>1000</v>
      </c>
      <c r="H8" s="9" t="s">
        <v>37</v>
      </c>
    </row>
    <row r="9" spans="1:8" x14ac:dyDescent="0.25">
      <c r="A9" s="16">
        <v>2021</v>
      </c>
      <c r="B9" s="16" t="s">
        <v>102</v>
      </c>
      <c r="C9" s="10">
        <v>8900</v>
      </c>
      <c r="D9" s="10">
        <v>4000</v>
      </c>
      <c r="E9" s="11">
        <v>4900</v>
      </c>
      <c r="F9" s="9">
        <v>880</v>
      </c>
      <c r="G9" s="9">
        <v>950</v>
      </c>
      <c r="H9" s="9" t="s">
        <v>38</v>
      </c>
    </row>
    <row r="10" spans="1:8" x14ac:dyDescent="0.25">
      <c r="A10" s="16">
        <v>2021</v>
      </c>
      <c r="B10" s="16" t="s">
        <v>103</v>
      </c>
      <c r="C10" s="10">
        <v>8100</v>
      </c>
      <c r="D10" s="10">
        <v>3900</v>
      </c>
      <c r="E10" s="11">
        <v>4200</v>
      </c>
      <c r="F10" s="9">
        <v>800</v>
      </c>
      <c r="G10" s="9">
        <v>900</v>
      </c>
      <c r="H10" s="9" t="s">
        <v>39</v>
      </c>
    </row>
    <row r="11" spans="1:8" x14ac:dyDescent="0.25">
      <c r="A11" s="16">
        <v>2021</v>
      </c>
      <c r="B11" s="16" t="s">
        <v>104</v>
      </c>
      <c r="C11" s="10">
        <v>9500</v>
      </c>
      <c r="D11" s="10">
        <v>4400</v>
      </c>
      <c r="E11" s="11">
        <v>5100</v>
      </c>
      <c r="F11" s="9">
        <v>960</v>
      </c>
      <c r="G11" s="9">
        <v>1000</v>
      </c>
      <c r="H11" s="9" t="s">
        <v>40</v>
      </c>
    </row>
    <row r="12" spans="1:8" x14ac:dyDescent="0.25">
      <c r="A12" s="16">
        <v>2021</v>
      </c>
      <c r="B12" s="16" t="s">
        <v>105</v>
      </c>
      <c r="C12" s="10">
        <v>8800</v>
      </c>
      <c r="D12" s="10">
        <v>3900</v>
      </c>
      <c r="E12" s="11">
        <v>4900</v>
      </c>
      <c r="F12" s="9">
        <v>870</v>
      </c>
      <c r="G12" s="9">
        <v>920</v>
      </c>
      <c r="H12" s="9" t="s">
        <v>37</v>
      </c>
    </row>
    <row r="13" spans="1:8" x14ac:dyDescent="0.25">
      <c r="A13" s="16">
        <v>2021</v>
      </c>
      <c r="B13" s="16" t="s">
        <v>106</v>
      </c>
      <c r="C13" s="10">
        <v>10200</v>
      </c>
      <c r="D13" s="10">
        <v>4600</v>
      </c>
      <c r="E13" s="11">
        <v>5600</v>
      </c>
      <c r="F13" s="9">
        <v>1000</v>
      </c>
      <c r="G13" s="9">
        <v>1100</v>
      </c>
      <c r="H13" s="9" t="s">
        <v>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H13" sqref="H13"/>
    </sheetView>
  </sheetViews>
  <sheetFormatPr defaultRowHeight="15" x14ac:dyDescent="0.25"/>
  <cols>
    <col min="1" max="1" width="45.7109375" customWidth="1"/>
    <col min="2" max="2" width="15" customWidth="1"/>
    <col min="3" max="3" width="13.7109375" customWidth="1"/>
  </cols>
  <sheetData>
    <row r="1" spans="1:5" s="1" customFormat="1" x14ac:dyDescent="0.25">
      <c r="A1" s="1" t="s">
        <v>112</v>
      </c>
      <c r="B1" s="1" t="s">
        <v>117</v>
      </c>
      <c r="C1" s="1" t="s">
        <v>118</v>
      </c>
      <c r="D1" s="1" t="s">
        <v>119</v>
      </c>
      <c r="E1" s="1" t="s">
        <v>120</v>
      </c>
    </row>
    <row r="2" spans="1:5" x14ac:dyDescent="0.25">
      <c r="A2" t="s">
        <v>113</v>
      </c>
      <c r="B2" t="str">
        <f>LEFT(A2,FIND(",",A2)-1)</f>
        <v>123 Mian St</v>
      </c>
      <c r="C2" t="str">
        <f>MID(A2,FIND(",",A2)+2,FIND(",",A2,FIND(",",A2)+1)-FIND(",",A2)-2)</f>
        <v>Los Angeles</v>
      </c>
      <c r="D2" t="str">
        <f>MID(A2,FIND(",",A2,FIND(",",A2)+1)+2,2)</f>
        <v>CA</v>
      </c>
      <c r="E2" t="str">
        <f>RIGHT(A2,5)</f>
        <v>90001</v>
      </c>
    </row>
    <row r="3" spans="1:5" x14ac:dyDescent="0.25">
      <c r="A3" t="s">
        <v>114</v>
      </c>
      <c r="B3" t="str">
        <f t="shared" ref="B3:B5" si="0">LEFT(A3,FIND(",",A3)-1)</f>
        <v>456 Elm Ave</v>
      </c>
      <c r="C3" t="str">
        <f t="shared" ref="C3:C5" si="1">MID(A3,FIND(",",A3)+2,FIND(",",A3,FIND(",",A3)+1)-FIND(",",A3)-2)</f>
        <v>New York</v>
      </c>
      <c r="D3" t="str">
        <f t="shared" ref="D3:D5" si="2">MID(A3,FIND(",",A3,FIND(",",A3)+1)+2,2)</f>
        <v>NY</v>
      </c>
      <c r="E3" t="str">
        <f t="shared" ref="E3:E5" si="3">RIGHT(A3,5)</f>
        <v>10001</v>
      </c>
    </row>
    <row r="4" spans="1:5" x14ac:dyDescent="0.25">
      <c r="A4" t="s">
        <v>115</v>
      </c>
      <c r="B4" t="str">
        <f t="shared" si="0"/>
        <v>789 OAK Road</v>
      </c>
      <c r="C4" t="str">
        <f t="shared" si="1"/>
        <v>Chicago</v>
      </c>
      <c r="D4" t="str">
        <f t="shared" si="2"/>
        <v>IL</v>
      </c>
      <c r="E4" t="str">
        <f t="shared" si="3"/>
        <v>60601</v>
      </c>
    </row>
    <row r="5" spans="1:5" x14ac:dyDescent="0.25">
      <c r="A5" t="s">
        <v>116</v>
      </c>
      <c r="B5" t="str">
        <f t="shared" si="0"/>
        <v>101 Pine Dr</v>
      </c>
      <c r="C5" t="str">
        <f t="shared" si="1"/>
        <v>San Francisco</v>
      </c>
      <c r="D5" t="str">
        <f t="shared" si="2"/>
        <v>CA</v>
      </c>
      <c r="E5" t="str">
        <f t="shared" si="3"/>
        <v>94101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J18" sqref="J18"/>
    </sheetView>
  </sheetViews>
  <sheetFormatPr defaultRowHeight="15" x14ac:dyDescent="0.25"/>
  <cols>
    <col min="1" max="1" width="13.28515625" customWidth="1"/>
    <col min="2" max="2" width="15.28515625" customWidth="1"/>
    <col min="3" max="3" width="15.7109375" customWidth="1"/>
    <col min="4" max="5" width="14.42578125" customWidth="1"/>
  </cols>
  <sheetData>
    <row r="1" spans="1:5" s="1" customFormat="1" x14ac:dyDescent="0.25">
      <c r="A1" s="1" t="s">
        <v>94</v>
      </c>
      <c r="B1" s="1" t="s">
        <v>30</v>
      </c>
      <c r="C1" s="1" t="s">
        <v>107</v>
      </c>
      <c r="D1" s="1" t="s">
        <v>121</v>
      </c>
      <c r="E1" s="1" t="s">
        <v>31</v>
      </c>
    </row>
    <row r="2" spans="1:5" x14ac:dyDescent="0.25">
      <c r="A2" t="s">
        <v>95</v>
      </c>
      <c r="B2" t="s">
        <v>122</v>
      </c>
      <c r="C2" s="4">
        <v>5000</v>
      </c>
      <c r="D2" s="4">
        <v>100</v>
      </c>
      <c r="E2" s="2" t="s">
        <v>37</v>
      </c>
    </row>
    <row r="3" spans="1:5" x14ac:dyDescent="0.25">
      <c r="A3" t="s">
        <v>96</v>
      </c>
      <c r="B3" t="s">
        <v>123</v>
      </c>
      <c r="C3" s="4">
        <v>6200</v>
      </c>
      <c r="D3" s="4">
        <v>120</v>
      </c>
      <c r="E3" s="2" t="s">
        <v>38</v>
      </c>
    </row>
    <row r="4" spans="1:5" x14ac:dyDescent="0.25">
      <c r="A4" t="s">
        <v>97</v>
      </c>
      <c r="B4" t="s">
        <v>122</v>
      </c>
      <c r="C4" s="4">
        <v>7500</v>
      </c>
      <c r="D4" s="4">
        <v>140</v>
      </c>
      <c r="E4" s="2" t="s">
        <v>40</v>
      </c>
    </row>
    <row r="5" spans="1:5" x14ac:dyDescent="0.25">
      <c r="A5" t="s">
        <v>98</v>
      </c>
      <c r="B5" t="s">
        <v>124</v>
      </c>
      <c r="C5" s="4">
        <v>6700</v>
      </c>
      <c r="D5" s="4">
        <v>110</v>
      </c>
      <c r="E5" s="2" t="s">
        <v>39</v>
      </c>
    </row>
    <row r="6" spans="1:5" x14ac:dyDescent="0.25">
      <c r="A6" t="s">
        <v>99</v>
      </c>
      <c r="B6" t="s">
        <v>123</v>
      </c>
      <c r="C6" s="4">
        <v>8500</v>
      </c>
      <c r="D6" s="4">
        <v>160</v>
      </c>
      <c r="E6" s="2" t="s">
        <v>125</v>
      </c>
    </row>
    <row r="7" spans="1:5" x14ac:dyDescent="0.25">
      <c r="A7" t="s">
        <v>100</v>
      </c>
      <c r="B7" t="s">
        <v>122</v>
      </c>
      <c r="C7" s="4">
        <v>7200</v>
      </c>
      <c r="D7" s="4">
        <v>130</v>
      </c>
      <c r="E7" s="2" t="s">
        <v>37</v>
      </c>
    </row>
    <row r="8" spans="1:5" x14ac:dyDescent="0.25">
      <c r="A8" t="s">
        <v>101</v>
      </c>
      <c r="B8" t="s">
        <v>124</v>
      </c>
      <c r="C8" s="4">
        <v>9300</v>
      </c>
      <c r="D8" s="4">
        <v>180</v>
      </c>
      <c r="E8" s="2" t="s">
        <v>38</v>
      </c>
    </row>
    <row r="9" spans="1:5" x14ac:dyDescent="0.25">
      <c r="A9" t="s">
        <v>102</v>
      </c>
      <c r="B9" t="s">
        <v>123</v>
      </c>
      <c r="C9" s="4">
        <v>8900</v>
      </c>
      <c r="D9" s="4">
        <v>170</v>
      </c>
      <c r="E9" s="2" t="s">
        <v>40</v>
      </c>
    </row>
    <row r="10" spans="1:5" x14ac:dyDescent="0.25">
      <c r="A10" t="s">
        <v>103</v>
      </c>
      <c r="B10" t="s">
        <v>122</v>
      </c>
      <c r="C10" s="4">
        <v>8100</v>
      </c>
      <c r="D10" s="4">
        <v>150</v>
      </c>
      <c r="E10" s="2" t="s">
        <v>39</v>
      </c>
    </row>
    <row r="11" spans="1:5" x14ac:dyDescent="0.25">
      <c r="A11" t="s">
        <v>104</v>
      </c>
      <c r="B11" t="s">
        <v>124</v>
      </c>
      <c r="C11" s="4">
        <v>9500</v>
      </c>
      <c r="D11" s="4">
        <v>190</v>
      </c>
      <c r="E11" s="2" t="s">
        <v>125</v>
      </c>
    </row>
    <row r="12" spans="1:5" x14ac:dyDescent="0.25">
      <c r="A12" t="s">
        <v>105</v>
      </c>
      <c r="B12" t="s">
        <v>123</v>
      </c>
      <c r="C12" s="4">
        <v>8800</v>
      </c>
      <c r="D12" s="4">
        <v>160</v>
      </c>
      <c r="E12" s="2" t="s">
        <v>37</v>
      </c>
    </row>
    <row r="13" spans="1:5" x14ac:dyDescent="0.25">
      <c r="A13" t="s">
        <v>106</v>
      </c>
      <c r="B13" t="s">
        <v>124</v>
      </c>
      <c r="C13" s="4">
        <v>10200</v>
      </c>
      <c r="D13" s="4">
        <v>200</v>
      </c>
      <c r="E13" s="2" t="s">
        <v>38</v>
      </c>
    </row>
  </sheetData>
  <conditionalFormatting sqref="C1:C13">
    <cfRule type="cellIs" dxfId="0" priority="1" operator="greaterThan">
      <formula>8000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"/>
  <sheetViews>
    <sheetView workbookViewId="0">
      <selection activeCell="K17" sqref="K17"/>
    </sheetView>
  </sheetViews>
  <sheetFormatPr defaultRowHeight="15" x14ac:dyDescent="0.25"/>
  <cols>
    <col min="1" max="1" width="9.140625" customWidth="1"/>
    <col min="2" max="2" width="20" customWidth="1"/>
    <col min="3" max="3" width="27.28515625" customWidth="1"/>
  </cols>
  <sheetData>
    <row r="1" spans="2:3" s="1" customFormat="1" x14ac:dyDescent="0.25">
      <c r="B1" s="1" t="s">
        <v>146</v>
      </c>
      <c r="C1" s="1" t="s">
        <v>147</v>
      </c>
    </row>
    <row r="2" spans="2:3" x14ac:dyDescent="0.25">
      <c r="B2">
        <f>SUM('Budget Sheet'!B2:B5)</f>
        <v>105000</v>
      </c>
      <c r="C2">
        <f>COUNTIF('Tasks Sheet'!D2:D6,"In Progress")</f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M29" sqref="M29"/>
    </sheetView>
  </sheetViews>
  <sheetFormatPr defaultRowHeight="15" x14ac:dyDescent="0.25"/>
  <cols>
    <col min="1" max="1" width="18" customWidth="1"/>
    <col min="2" max="2" width="16.42578125" customWidth="1"/>
  </cols>
  <sheetData>
    <row r="1" spans="1:2" s="1" customFormat="1" x14ac:dyDescent="0.25">
      <c r="A1" s="1" t="s">
        <v>126</v>
      </c>
      <c r="B1" s="1" t="s">
        <v>127</v>
      </c>
    </row>
    <row r="2" spans="1:2" x14ac:dyDescent="0.25">
      <c r="A2" t="s">
        <v>128</v>
      </c>
      <c r="B2" s="2">
        <v>50000</v>
      </c>
    </row>
    <row r="3" spans="1:2" x14ac:dyDescent="0.25">
      <c r="A3" t="s">
        <v>129</v>
      </c>
      <c r="B3" s="2">
        <v>30000</v>
      </c>
    </row>
    <row r="4" spans="1:2" x14ac:dyDescent="0.25">
      <c r="A4" t="s">
        <v>130</v>
      </c>
      <c r="B4" s="2">
        <v>20000</v>
      </c>
    </row>
    <row r="5" spans="1:2" x14ac:dyDescent="0.25">
      <c r="A5" t="s">
        <v>131</v>
      </c>
      <c r="B5" s="2">
        <v>5000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K28" sqref="K28"/>
    </sheetView>
  </sheetViews>
  <sheetFormatPr defaultRowHeight="15" x14ac:dyDescent="0.25"/>
  <cols>
    <col min="1" max="1" width="16.140625" customWidth="1"/>
    <col min="2" max="2" width="14.28515625" customWidth="1"/>
    <col min="3" max="3" width="16.7109375" customWidth="1"/>
    <col min="4" max="4" width="18" customWidth="1"/>
  </cols>
  <sheetData>
    <row r="1" spans="1:4" s="1" customFormat="1" x14ac:dyDescent="0.25">
      <c r="A1" s="1" t="s">
        <v>132</v>
      </c>
      <c r="B1" s="1" t="s">
        <v>133</v>
      </c>
      <c r="C1" s="1" t="s">
        <v>134</v>
      </c>
      <c r="D1" s="1" t="s">
        <v>135</v>
      </c>
    </row>
    <row r="2" spans="1:4" x14ac:dyDescent="0.25">
      <c r="A2" t="s">
        <v>136</v>
      </c>
      <c r="B2" t="s">
        <v>141</v>
      </c>
      <c r="C2" s="18">
        <v>45017</v>
      </c>
      <c r="D2" t="s">
        <v>144</v>
      </c>
    </row>
    <row r="3" spans="1:4" x14ac:dyDescent="0.25">
      <c r="A3" t="s">
        <v>137</v>
      </c>
      <c r="B3" t="s">
        <v>142</v>
      </c>
      <c r="C3" s="18">
        <v>45031</v>
      </c>
      <c r="D3" t="s">
        <v>145</v>
      </c>
    </row>
    <row r="4" spans="1:4" x14ac:dyDescent="0.25">
      <c r="A4" t="s">
        <v>138</v>
      </c>
      <c r="B4" t="s">
        <v>143</v>
      </c>
      <c r="C4" s="18">
        <v>45056</v>
      </c>
      <c r="D4" t="s">
        <v>145</v>
      </c>
    </row>
    <row r="5" spans="1:4" x14ac:dyDescent="0.25">
      <c r="A5" t="s">
        <v>139</v>
      </c>
      <c r="B5" t="s">
        <v>141</v>
      </c>
      <c r="C5" s="18">
        <v>45051</v>
      </c>
      <c r="D5" t="s">
        <v>145</v>
      </c>
    </row>
    <row r="6" spans="1:4" x14ac:dyDescent="0.25">
      <c r="A6" t="s">
        <v>140</v>
      </c>
      <c r="B6" t="s">
        <v>142</v>
      </c>
      <c r="C6" s="18">
        <v>45066</v>
      </c>
      <c r="D6" t="s">
        <v>145</v>
      </c>
    </row>
  </sheetData>
  <dataValidations count="1">
    <dataValidation type="list" allowBlank="1" showInputMessage="1" showErrorMessage="1" sqref="D2:D6">
      <formula1>"""In Progress"",""Not Started"",""Completed"""</formula1>
    </dataValidation>
  </dataValidation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M11" sqref="M11"/>
    </sheetView>
  </sheetViews>
  <sheetFormatPr defaultRowHeight="15" x14ac:dyDescent="0.25"/>
  <cols>
    <col min="1" max="1" width="13.5703125" customWidth="1"/>
    <col min="2" max="2" width="17.140625" customWidth="1"/>
    <col min="3" max="3" width="14.28515625" customWidth="1"/>
    <col min="4" max="5" width="22.5703125" customWidth="1"/>
    <col min="6" max="6" width="25.5703125" customWidth="1"/>
    <col min="7" max="7" width="19.5703125" customWidth="1"/>
    <col min="8" max="8" width="15.42578125" customWidth="1"/>
    <col min="9" max="9" width="15.28515625" style="20" customWidth="1"/>
  </cols>
  <sheetData>
    <row r="1" spans="1:9" s="1" customFormat="1" x14ac:dyDescent="0.25">
      <c r="A1" s="1" t="s">
        <v>148</v>
      </c>
      <c r="B1" s="1" t="s">
        <v>149</v>
      </c>
      <c r="C1" s="1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9" t="s">
        <v>156</v>
      </c>
    </row>
    <row r="2" spans="1:9" x14ac:dyDescent="0.25">
      <c r="A2">
        <v>101</v>
      </c>
      <c r="B2" t="s">
        <v>141</v>
      </c>
      <c r="C2">
        <v>50000</v>
      </c>
      <c r="D2">
        <v>5000</v>
      </c>
      <c r="E2">
        <v>7500</v>
      </c>
      <c r="F2">
        <v>7000</v>
      </c>
      <c r="G2">
        <f>0.1*(C2+D2+E2+F2)</f>
        <v>6950</v>
      </c>
      <c r="H2">
        <f>0.08*(C2+D2+E2+F2)</f>
        <v>5560</v>
      </c>
      <c r="I2" s="20">
        <f>(C2+D2+E2+F2)-G2-H2</f>
        <v>56990</v>
      </c>
    </row>
    <row r="3" spans="1:9" x14ac:dyDescent="0.25">
      <c r="A3">
        <v>102</v>
      </c>
      <c r="B3" t="s">
        <v>57</v>
      </c>
      <c r="C3">
        <v>55000</v>
      </c>
      <c r="D3">
        <v>5500</v>
      </c>
      <c r="E3">
        <v>8250</v>
      </c>
      <c r="F3">
        <v>7700</v>
      </c>
      <c r="G3">
        <f t="shared" ref="G3:G11" si="0">0.1*(C3+D3+E3+F3)</f>
        <v>7645</v>
      </c>
      <c r="H3">
        <f t="shared" ref="H3:H11" si="1">0.08*(C3+D3+E3+F3)</f>
        <v>6116</v>
      </c>
      <c r="I3" s="20">
        <f t="shared" ref="I3:I11" si="2">(C3+D3+E3+F3)-G3-H3</f>
        <v>62689</v>
      </c>
    </row>
    <row r="4" spans="1:9" x14ac:dyDescent="0.25">
      <c r="A4">
        <v>103</v>
      </c>
      <c r="B4" t="s">
        <v>58</v>
      </c>
      <c r="C4">
        <v>60000</v>
      </c>
      <c r="D4">
        <v>6000</v>
      </c>
      <c r="E4">
        <v>9000</v>
      </c>
      <c r="F4">
        <v>8400</v>
      </c>
      <c r="G4">
        <f t="shared" si="0"/>
        <v>8340</v>
      </c>
      <c r="H4">
        <f t="shared" si="1"/>
        <v>6672</v>
      </c>
      <c r="I4" s="20">
        <f t="shared" si="2"/>
        <v>68388</v>
      </c>
    </row>
    <row r="5" spans="1:9" x14ac:dyDescent="0.25">
      <c r="A5">
        <v>104</v>
      </c>
      <c r="B5" t="s">
        <v>142</v>
      </c>
      <c r="C5">
        <v>48000</v>
      </c>
      <c r="D5">
        <v>4800</v>
      </c>
      <c r="E5">
        <v>7200</v>
      </c>
      <c r="F5">
        <v>6720</v>
      </c>
      <c r="G5">
        <f t="shared" si="0"/>
        <v>6672</v>
      </c>
      <c r="H5">
        <f t="shared" si="1"/>
        <v>5337.6</v>
      </c>
      <c r="I5" s="20">
        <f t="shared" si="2"/>
        <v>54710.400000000001</v>
      </c>
    </row>
    <row r="6" spans="1:9" x14ac:dyDescent="0.25">
      <c r="A6">
        <v>105</v>
      </c>
      <c r="B6" t="s">
        <v>157</v>
      </c>
      <c r="C6">
        <v>52000</v>
      </c>
      <c r="D6">
        <v>5200</v>
      </c>
      <c r="E6">
        <v>7800</v>
      </c>
      <c r="F6">
        <v>7280</v>
      </c>
      <c r="G6">
        <f t="shared" si="0"/>
        <v>7228</v>
      </c>
      <c r="H6">
        <f t="shared" si="1"/>
        <v>5782.4000000000005</v>
      </c>
      <c r="I6" s="20">
        <f t="shared" si="2"/>
        <v>59269.599999999999</v>
      </c>
    </row>
    <row r="7" spans="1:9" x14ac:dyDescent="0.25">
      <c r="A7">
        <v>106</v>
      </c>
      <c r="B7" t="s">
        <v>158</v>
      </c>
      <c r="C7">
        <v>62000</v>
      </c>
      <c r="D7">
        <v>6200</v>
      </c>
      <c r="E7">
        <v>9300</v>
      </c>
      <c r="F7">
        <v>8680</v>
      </c>
      <c r="G7">
        <f t="shared" si="0"/>
        <v>8618</v>
      </c>
      <c r="H7">
        <f t="shared" si="1"/>
        <v>6894.4000000000005</v>
      </c>
      <c r="I7" s="20">
        <f t="shared" si="2"/>
        <v>70667.600000000006</v>
      </c>
    </row>
    <row r="8" spans="1:9" x14ac:dyDescent="0.25">
      <c r="A8">
        <v>107</v>
      </c>
      <c r="B8" t="s">
        <v>159</v>
      </c>
      <c r="C8">
        <v>51000</v>
      </c>
      <c r="D8">
        <v>5100</v>
      </c>
      <c r="E8">
        <v>7650</v>
      </c>
      <c r="F8">
        <v>7140</v>
      </c>
      <c r="G8">
        <f t="shared" si="0"/>
        <v>7089</v>
      </c>
      <c r="H8">
        <f t="shared" si="1"/>
        <v>5671.2</v>
      </c>
      <c r="I8" s="20">
        <f t="shared" si="2"/>
        <v>58129.8</v>
      </c>
    </row>
    <row r="9" spans="1:9" x14ac:dyDescent="0.25">
      <c r="A9">
        <v>108</v>
      </c>
      <c r="B9" t="s">
        <v>160</v>
      </c>
      <c r="C9">
        <v>58000</v>
      </c>
      <c r="D9">
        <v>5800</v>
      </c>
      <c r="E9">
        <v>8700</v>
      </c>
      <c r="F9">
        <v>8120</v>
      </c>
      <c r="G9">
        <f t="shared" si="0"/>
        <v>8062</v>
      </c>
      <c r="H9">
        <f t="shared" si="1"/>
        <v>6449.6</v>
      </c>
      <c r="I9" s="20">
        <f t="shared" si="2"/>
        <v>66108.399999999994</v>
      </c>
    </row>
    <row r="10" spans="1:9" x14ac:dyDescent="0.25">
      <c r="A10">
        <v>109</v>
      </c>
      <c r="B10" t="s">
        <v>161</v>
      </c>
      <c r="C10">
        <v>65000</v>
      </c>
      <c r="D10">
        <v>6500</v>
      </c>
      <c r="E10">
        <v>9750</v>
      </c>
      <c r="F10">
        <v>9100</v>
      </c>
      <c r="G10">
        <f t="shared" si="0"/>
        <v>9035</v>
      </c>
      <c r="H10">
        <f t="shared" si="1"/>
        <v>7228</v>
      </c>
      <c r="I10" s="20">
        <f t="shared" si="2"/>
        <v>74087</v>
      </c>
    </row>
    <row r="11" spans="1:9" x14ac:dyDescent="0.25">
      <c r="A11">
        <v>110</v>
      </c>
      <c r="B11" t="s">
        <v>162</v>
      </c>
      <c r="C11">
        <v>53000</v>
      </c>
      <c r="D11">
        <v>5300</v>
      </c>
      <c r="E11">
        <v>7950</v>
      </c>
      <c r="F11">
        <v>7420</v>
      </c>
      <c r="G11">
        <f t="shared" si="0"/>
        <v>7367</v>
      </c>
      <c r="H11">
        <f t="shared" si="1"/>
        <v>5893.6</v>
      </c>
      <c r="I11" s="20">
        <f t="shared" si="2"/>
        <v>60409.4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8"/>
  <sheetViews>
    <sheetView workbookViewId="0">
      <selection activeCell="M16" sqref="M16"/>
    </sheetView>
  </sheetViews>
  <sheetFormatPr defaultRowHeight="15" x14ac:dyDescent="0.25"/>
  <cols>
    <col min="1" max="1" width="34.5703125" bestFit="1" customWidth="1"/>
    <col min="2" max="2" width="15.42578125" customWidth="1"/>
    <col min="3" max="3" width="12.42578125" customWidth="1"/>
    <col min="4" max="4" width="16.42578125" customWidth="1"/>
    <col min="5" max="5" width="14.140625" customWidth="1"/>
    <col min="6" max="6" width="11.140625" customWidth="1"/>
  </cols>
  <sheetData>
    <row r="1" spans="1:7" x14ac:dyDescent="0.25">
      <c r="A1" t="s">
        <v>28</v>
      </c>
      <c r="B1" s="1" t="s">
        <v>30</v>
      </c>
      <c r="C1" s="1" t="s">
        <v>31</v>
      </c>
      <c r="D1" s="1" t="s">
        <v>32</v>
      </c>
      <c r="E1" s="1" t="s">
        <v>16</v>
      </c>
      <c r="F1" s="1" t="s">
        <v>33</v>
      </c>
      <c r="G1" s="1"/>
    </row>
    <row r="2" spans="1:7" hidden="1" x14ac:dyDescent="0.25">
      <c r="B2" t="s">
        <v>35</v>
      </c>
      <c r="C2" t="s">
        <v>38</v>
      </c>
      <c r="D2" s="3">
        <v>44990</v>
      </c>
      <c r="E2" s="4">
        <v>8000</v>
      </c>
      <c r="F2">
        <v>20</v>
      </c>
    </row>
    <row r="3" spans="1:7" hidden="1" x14ac:dyDescent="0.25">
      <c r="B3" t="s">
        <v>36</v>
      </c>
      <c r="C3" t="s">
        <v>38</v>
      </c>
      <c r="D3" s="3">
        <v>44995</v>
      </c>
      <c r="E3" s="4">
        <v>7800</v>
      </c>
      <c r="F3">
        <v>25</v>
      </c>
    </row>
    <row r="4" spans="1:7" hidden="1" x14ac:dyDescent="0.25">
      <c r="B4" t="s">
        <v>34</v>
      </c>
      <c r="C4" t="s">
        <v>39</v>
      </c>
      <c r="D4" s="3">
        <v>44991</v>
      </c>
      <c r="E4" s="4">
        <v>7200</v>
      </c>
      <c r="F4">
        <v>14</v>
      </c>
    </row>
    <row r="5" spans="1:7" hidden="1" x14ac:dyDescent="0.25">
      <c r="B5" t="s">
        <v>35</v>
      </c>
      <c r="C5" t="s">
        <v>38</v>
      </c>
      <c r="D5" s="3">
        <v>44987</v>
      </c>
      <c r="E5" s="4">
        <v>7000</v>
      </c>
      <c r="F5">
        <v>15</v>
      </c>
    </row>
    <row r="6" spans="1:7" hidden="1" x14ac:dyDescent="0.25">
      <c r="B6" t="s">
        <v>35</v>
      </c>
      <c r="C6" t="s">
        <v>40</v>
      </c>
      <c r="D6" s="3">
        <v>44992</v>
      </c>
      <c r="E6" s="4">
        <v>6300</v>
      </c>
      <c r="F6">
        <v>22</v>
      </c>
    </row>
    <row r="7" spans="1:7" x14ac:dyDescent="0.25">
      <c r="B7" t="s">
        <v>36</v>
      </c>
      <c r="C7" t="s">
        <v>37</v>
      </c>
      <c r="D7" s="3">
        <v>44989</v>
      </c>
      <c r="E7" s="4">
        <v>6000</v>
      </c>
      <c r="F7">
        <v>18</v>
      </c>
    </row>
    <row r="8" spans="1:7" x14ac:dyDescent="0.25">
      <c r="B8" t="s">
        <v>36</v>
      </c>
      <c r="C8" t="s">
        <v>37</v>
      </c>
      <c r="D8" s="3">
        <v>44993</v>
      </c>
      <c r="E8" s="4">
        <v>5500</v>
      </c>
      <c r="F8">
        <v>16</v>
      </c>
    </row>
    <row r="9" spans="1:7" x14ac:dyDescent="0.25">
      <c r="A9" t="s">
        <v>29</v>
      </c>
      <c r="B9" t="s">
        <v>34</v>
      </c>
      <c r="C9" t="s">
        <v>37</v>
      </c>
      <c r="D9" s="3">
        <v>44986</v>
      </c>
      <c r="E9" s="4">
        <v>5000</v>
      </c>
      <c r="F9">
        <v>20</v>
      </c>
    </row>
    <row r="10" spans="1:7" hidden="1" x14ac:dyDescent="0.25">
      <c r="B10" t="s">
        <v>34</v>
      </c>
      <c r="C10" t="s">
        <v>40</v>
      </c>
      <c r="D10" s="3">
        <v>44994</v>
      </c>
      <c r="E10" s="4">
        <v>4800</v>
      </c>
      <c r="F10">
        <v>19</v>
      </c>
    </row>
    <row r="11" spans="1:7" hidden="1" x14ac:dyDescent="0.25">
      <c r="B11" t="s">
        <v>34</v>
      </c>
      <c r="C11" t="s">
        <v>39</v>
      </c>
      <c r="D11" s="3">
        <v>44988</v>
      </c>
      <c r="E11" s="4">
        <v>4000</v>
      </c>
      <c r="F11">
        <v>22</v>
      </c>
    </row>
    <row r="18" spans="2:7" x14ac:dyDescent="0.25">
      <c r="B18" s="1" t="s">
        <v>30</v>
      </c>
      <c r="C18" s="1" t="s">
        <v>31</v>
      </c>
      <c r="D18" s="1" t="s">
        <v>32</v>
      </c>
      <c r="E18" s="1" t="s">
        <v>16</v>
      </c>
      <c r="F18" s="1" t="s">
        <v>33</v>
      </c>
      <c r="G18" s="1"/>
    </row>
    <row r="19" spans="2:7" x14ac:dyDescent="0.25">
      <c r="B19" t="s">
        <v>35</v>
      </c>
      <c r="C19" t="s">
        <v>38</v>
      </c>
      <c r="D19" s="3">
        <v>44990</v>
      </c>
      <c r="E19" s="4">
        <v>8000</v>
      </c>
      <c r="F19">
        <v>20</v>
      </c>
    </row>
    <row r="20" spans="2:7" x14ac:dyDescent="0.25">
      <c r="B20" t="s">
        <v>36</v>
      </c>
      <c r="C20" t="s">
        <v>38</v>
      </c>
      <c r="D20" s="3">
        <v>44995</v>
      </c>
      <c r="E20" s="4">
        <v>7800</v>
      </c>
      <c r="F20">
        <v>25</v>
      </c>
    </row>
    <row r="21" spans="2:7" x14ac:dyDescent="0.25">
      <c r="B21" t="s">
        <v>34</v>
      </c>
      <c r="C21" t="s">
        <v>39</v>
      </c>
      <c r="D21" s="3">
        <v>44991</v>
      </c>
      <c r="E21" s="4">
        <v>7200</v>
      </c>
      <c r="F21">
        <v>14</v>
      </c>
    </row>
    <row r="22" spans="2:7" x14ac:dyDescent="0.25">
      <c r="B22" t="s">
        <v>35</v>
      </c>
      <c r="C22" t="s">
        <v>38</v>
      </c>
      <c r="D22" s="3">
        <v>44987</v>
      </c>
      <c r="E22" s="4">
        <v>7000</v>
      </c>
      <c r="F22">
        <v>15</v>
      </c>
    </row>
    <row r="23" spans="2:7" x14ac:dyDescent="0.25">
      <c r="B23" t="s">
        <v>35</v>
      </c>
      <c r="C23" t="s">
        <v>40</v>
      </c>
      <c r="D23" s="3">
        <v>44992</v>
      </c>
      <c r="E23" s="4">
        <v>6300</v>
      </c>
      <c r="F23">
        <v>22</v>
      </c>
    </row>
    <row r="24" spans="2:7" x14ac:dyDescent="0.25">
      <c r="B24" t="s">
        <v>36</v>
      </c>
      <c r="C24" t="s">
        <v>37</v>
      </c>
      <c r="D24" s="3">
        <v>44989</v>
      </c>
      <c r="E24" s="4">
        <v>6000</v>
      </c>
      <c r="F24">
        <v>18</v>
      </c>
    </row>
    <row r="25" spans="2:7" x14ac:dyDescent="0.25">
      <c r="B25" t="s">
        <v>36</v>
      </c>
      <c r="C25" t="s">
        <v>37</v>
      </c>
      <c r="D25" s="3">
        <v>44993</v>
      </c>
      <c r="E25" s="4">
        <v>5500</v>
      </c>
      <c r="F25">
        <v>16</v>
      </c>
    </row>
    <row r="26" spans="2:7" x14ac:dyDescent="0.25">
      <c r="B26" t="s">
        <v>34</v>
      </c>
      <c r="C26" t="s">
        <v>37</v>
      </c>
      <c r="D26" s="3">
        <v>44986</v>
      </c>
      <c r="E26" s="4">
        <v>5000</v>
      </c>
      <c r="F26">
        <v>20</v>
      </c>
    </row>
    <row r="27" spans="2:7" x14ac:dyDescent="0.25">
      <c r="B27" t="s">
        <v>34</v>
      </c>
      <c r="C27" t="s">
        <v>40</v>
      </c>
      <c r="D27" s="3">
        <v>44994</v>
      </c>
      <c r="E27" s="4">
        <v>4800</v>
      </c>
      <c r="F27">
        <v>19</v>
      </c>
    </row>
    <row r="28" spans="2:7" x14ac:dyDescent="0.25">
      <c r="B28" t="s">
        <v>34</v>
      </c>
      <c r="C28" t="s">
        <v>39</v>
      </c>
      <c r="D28" s="3">
        <v>44988</v>
      </c>
      <c r="E28" s="4">
        <v>4000</v>
      </c>
      <c r="F28">
        <v>22</v>
      </c>
    </row>
  </sheetData>
  <autoFilter ref="A1:F11">
    <filterColumn colId="2">
      <filters>
        <filter val="East"/>
      </filters>
    </filterColumn>
  </autoFilter>
  <sortState ref="A2:F11">
    <sortCondition descending="1" ref="E2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Q12" sqref="Q12"/>
    </sheetView>
  </sheetViews>
  <sheetFormatPr defaultRowHeight="15" x14ac:dyDescent="0.25"/>
  <cols>
    <col min="1" max="1" width="18.140625" customWidth="1"/>
    <col min="2" max="2" width="20" customWidth="1"/>
    <col min="3" max="3" width="21.5703125" style="20" customWidth="1"/>
    <col min="4" max="4" width="16" style="20" hidden="1" customWidth="1"/>
    <col min="5" max="5" width="25.85546875" style="20" customWidth="1"/>
    <col min="6" max="6" width="20.5703125" customWidth="1"/>
  </cols>
  <sheetData>
    <row r="1" spans="1:6" s="1" customFormat="1" x14ac:dyDescent="0.25">
      <c r="A1" s="1" t="s">
        <v>163</v>
      </c>
      <c r="B1" s="1" t="s">
        <v>164</v>
      </c>
      <c r="C1" s="19" t="s">
        <v>165</v>
      </c>
      <c r="D1" s="19" t="s">
        <v>166</v>
      </c>
      <c r="E1" s="19" t="s">
        <v>167</v>
      </c>
      <c r="F1" s="1" t="s">
        <v>168</v>
      </c>
    </row>
    <row r="2" spans="1:6" x14ac:dyDescent="0.25">
      <c r="A2" t="s">
        <v>169</v>
      </c>
      <c r="B2" t="s">
        <v>122</v>
      </c>
      <c r="C2" s="20" t="s">
        <v>187</v>
      </c>
      <c r="D2" s="20">
        <v>100</v>
      </c>
      <c r="E2" s="20">
        <f>D2-(D2*0.1)</f>
        <v>90</v>
      </c>
      <c r="F2" s="21">
        <v>44936</v>
      </c>
    </row>
    <row r="3" spans="1:6" x14ac:dyDescent="0.25">
      <c r="A3" t="s">
        <v>170</v>
      </c>
      <c r="B3" t="s">
        <v>179</v>
      </c>
      <c r="C3" s="20" t="s">
        <v>188</v>
      </c>
      <c r="D3" s="20">
        <v>75</v>
      </c>
      <c r="E3" s="20">
        <f t="shared" ref="E3:E11" si="0">D3-(D3*0.1)</f>
        <v>67.5</v>
      </c>
      <c r="F3" s="21">
        <v>45056</v>
      </c>
    </row>
    <row r="4" spans="1:6" x14ac:dyDescent="0.25">
      <c r="A4" t="s">
        <v>171</v>
      </c>
      <c r="B4" t="s">
        <v>180</v>
      </c>
      <c r="C4" s="20" t="s">
        <v>189</v>
      </c>
      <c r="D4" s="20">
        <v>120</v>
      </c>
      <c r="E4" s="20">
        <f t="shared" si="0"/>
        <v>108</v>
      </c>
      <c r="F4" s="21">
        <v>45209</v>
      </c>
    </row>
    <row r="5" spans="1:6" x14ac:dyDescent="0.25">
      <c r="A5" t="s">
        <v>172</v>
      </c>
      <c r="B5" t="s">
        <v>181</v>
      </c>
      <c r="C5" s="20" t="s">
        <v>190</v>
      </c>
      <c r="D5" s="20">
        <v>50</v>
      </c>
      <c r="E5" s="20">
        <f t="shared" si="0"/>
        <v>45</v>
      </c>
      <c r="F5" s="4" t="s">
        <v>191</v>
      </c>
    </row>
    <row r="6" spans="1:6" x14ac:dyDescent="0.25">
      <c r="A6" t="s">
        <v>173</v>
      </c>
      <c r="B6" t="s">
        <v>182</v>
      </c>
      <c r="C6" s="20" t="s">
        <v>187</v>
      </c>
      <c r="D6" s="20">
        <v>80</v>
      </c>
      <c r="E6" s="20">
        <f t="shared" si="0"/>
        <v>72</v>
      </c>
      <c r="F6" s="21" t="s">
        <v>192</v>
      </c>
    </row>
    <row r="7" spans="1:6" x14ac:dyDescent="0.25">
      <c r="A7" t="s">
        <v>174</v>
      </c>
      <c r="B7" t="s">
        <v>123</v>
      </c>
      <c r="C7" s="20" t="s">
        <v>187</v>
      </c>
      <c r="D7" s="20">
        <v>150</v>
      </c>
      <c r="E7" s="20">
        <f t="shared" si="0"/>
        <v>135</v>
      </c>
      <c r="F7" s="4" t="s">
        <v>193</v>
      </c>
    </row>
    <row r="8" spans="1:6" x14ac:dyDescent="0.25">
      <c r="A8" t="s">
        <v>175</v>
      </c>
      <c r="B8" t="s">
        <v>183</v>
      </c>
      <c r="C8" s="20" t="s">
        <v>189</v>
      </c>
      <c r="D8" s="20">
        <v>110</v>
      </c>
      <c r="E8" s="20">
        <f t="shared" si="0"/>
        <v>99</v>
      </c>
      <c r="F8" s="21" t="s">
        <v>194</v>
      </c>
    </row>
    <row r="9" spans="1:6" x14ac:dyDescent="0.25">
      <c r="A9" t="s">
        <v>176</v>
      </c>
      <c r="B9" t="s">
        <v>184</v>
      </c>
      <c r="C9" s="20" t="s">
        <v>188</v>
      </c>
      <c r="D9" s="20">
        <v>90</v>
      </c>
      <c r="E9" s="20">
        <f t="shared" si="0"/>
        <v>81</v>
      </c>
      <c r="F9" s="21">
        <v>44968</v>
      </c>
    </row>
    <row r="10" spans="1:6" x14ac:dyDescent="0.25">
      <c r="A10" t="s">
        <v>177</v>
      </c>
      <c r="B10" t="s">
        <v>185</v>
      </c>
      <c r="C10" s="20" t="s">
        <v>190</v>
      </c>
      <c r="D10" s="20">
        <v>60</v>
      </c>
      <c r="E10" s="20">
        <f t="shared" si="0"/>
        <v>54</v>
      </c>
      <c r="F10" s="21">
        <v>45057</v>
      </c>
    </row>
    <row r="11" spans="1:6" x14ac:dyDescent="0.25">
      <c r="A11" t="s">
        <v>178</v>
      </c>
      <c r="B11" t="s">
        <v>186</v>
      </c>
      <c r="C11" s="20" t="s">
        <v>187</v>
      </c>
      <c r="D11" s="20">
        <v>70</v>
      </c>
      <c r="E11" s="20">
        <f t="shared" si="0"/>
        <v>63</v>
      </c>
      <c r="F11" s="21">
        <v>45210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workbookViewId="0">
      <selection activeCell="N3" sqref="N3"/>
    </sheetView>
  </sheetViews>
  <sheetFormatPr defaultRowHeight="15" x14ac:dyDescent="0.25"/>
  <cols>
    <col min="1" max="1" width="13.28515625" customWidth="1"/>
    <col min="2" max="2" width="14.5703125" customWidth="1"/>
    <col min="3" max="3" width="12.5703125" customWidth="1"/>
    <col min="5" max="5" width="19" style="4" customWidth="1"/>
    <col min="6" max="6" width="14.7109375" customWidth="1"/>
    <col min="7" max="7" width="22.7109375" customWidth="1"/>
    <col min="8" max="8" width="19" customWidth="1"/>
    <col min="10" max="10" width="12.7109375" customWidth="1"/>
    <col min="11" max="11" width="18.28515625" customWidth="1"/>
    <col min="12" max="12" width="19.85546875" customWidth="1"/>
    <col min="13" max="13" width="27.5703125" customWidth="1"/>
    <col min="14" max="14" width="24.5703125" customWidth="1"/>
  </cols>
  <sheetData>
    <row r="1" spans="1:16" s="1" customFormat="1" x14ac:dyDescent="0.25">
      <c r="A1" s="1" t="s">
        <v>195</v>
      </c>
      <c r="B1" s="1" t="s">
        <v>196</v>
      </c>
      <c r="C1" s="1" t="s">
        <v>197</v>
      </c>
      <c r="D1" s="1" t="s">
        <v>198</v>
      </c>
      <c r="E1" s="1" t="s">
        <v>199</v>
      </c>
      <c r="F1" s="1" t="s">
        <v>94</v>
      </c>
      <c r="G1" s="1" t="s">
        <v>200</v>
      </c>
      <c r="H1" s="1" t="s">
        <v>201</v>
      </c>
      <c r="I1" s="1" t="s">
        <v>202</v>
      </c>
      <c r="J1" s="1" t="s">
        <v>33</v>
      </c>
      <c r="K1" s="1" t="s">
        <v>203</v>
      </c>
      <c r="L1" s="1" t="s">
        <v>204</v>
      </c>
      <c r="M1" s="1" t="s">
        <v>205</v>
      </c>
      <c r="N1" s="1" t="s">
        <v>247</v>
      </c>
    </row>
    <row r="2" spans="1:16" x14ac:dyDescent="0.25">
      <c r="A2">
        <v>1001</v>
      </c>
      <c r="B2">
        <v>101</v>
      </c>
      <c r="C2" t="s">
        <v>206</v>
      </c>
      <c r="D2">
        <v>35</v>
      </c>
      <c r="E2" s="21">
        <v>45200</v>
      </c>
      <c r="F2" t="s">
        <v>95</v>
      </c>
      <c r="G2" t="s">
        <v>214</v>
      </c>
      <c r="H2" t="s">
        <v>217</v>
      </c>
      <c r="I2" t="s">
        <v>219</v>
      </c>
      <c r="J2">
        <v>2</v>
      </c>
      <c r="K2" t="s">
        <v>223</v>
      </c>
      <c r="L2" t="s">
        <v>233</v>
      </c>
      <c r="M2" t="s">
        <v>241</v>
      </c>
      <c r="N2" t="s">
        <v>248</v>
      </c>
    </row>
    <row r="3" spans="1:16" x14ac:dyDescent="0.25">
      <c r="A3">
        <v>1002</v>
      </c>
      <c r="B3">
        <v>102</v>
      </c>
      <c r="C3" t="s">
        <v>207</v>
      </c>
      <c r="D3">
        <v>28</v>
      </c>
      <c r="E3" s="4" t="s">
        <v>208</v>
      </c>
      <c r="F3" t="s">
        <v>96</v>
      </c>
      <c r="G3" t="s">
        <v>215</v>
      </c>
      <c r="H3" t="s">
        <v>187</v>
      </c>
      <c r="I3" s="17" t="s">
        <v>220</v>
      </c>
      <c r="J3">
        <v>1</v>
      </c>
      <c r="K3" t="s">
        <v>224</v>
      </c>
      <c r="L3" t="s">
        <v>234</v>
      </c>
      <c r="M3" t="s">
        <v>242</v>
      </c>
    </row>
    <row r="4" spans="1:16" x14ac:dyDescent="0.25">
      <c r="A4">
        <v>1003</v>
      </c>
      <c r="B4">
        <v>103</v>
      </c>
      <c r="C4" t="s">
        <v>206</v>
      </c>
      <c r="D4">
        <v>45</v>
      </c>
      <c r="E4" s="4" t="s">
        <v>209</v>
      </c>
      <c r="F4" t="s">
        <v>97</v>
      </c>
      <c r="G4" t="s">
        <v>214</v>
      </c>
      <c r="H4" t="s">
        <v>218</v>
      </c>
      <c r="I4" s="17" t="s">
        <v>220</v>
      </c>
      <c r="J4">
        <v>3</v>
      </c>
      <c r="K4" t="s">
        <v>225</v>
      </c>
      <c r="L4" t="s">
        <v>235</v>
      </c>
      <c r="M4" t="s">
        <v>243</v>
      </c>
    </row>
    <row r="5" spans="1:16" x14ac:dyDescent="0.25">
      <c r="A5">
        <v>1004</v>
      </c>
      <c r="B5">
        <v>104</v>
      </c>
      <c r="C5" t="s">
        <v>207</v>
      </c>
      <c r="D5">
        <v>32</v>
      </c>
      <c r="E5" s="4" t="s">
        <v>210</v>
      </c>
      <c r="F5" t="s">
        <v>98</v>
      </c>
      <c r="G5" t="s">
        <v>216</v>
      </c>
      <c r="H5" t="s">
        <v>217</v>
      </c>
      <c r="I5" t="s">
        <v>221</v>
      </c>
      <c r="J5">
        <v>4</v>
      </c>
      <c r="K5" t="s">
        <v>226</v>
      </c>
      <c r="L5" t="s">
        <v>236</v>
      </c>
      <c r="M5" t="s">
        <v>244</v>
      </c>
    </row>
    <row r="6" spans="1:16" x14ac:dyDescent="0.25">
      <c r="A6">
        <v>1005</v>
      </c>
      <c r="B6">
        <v>105</v>
      </c>
      <c r="C6" t="s">
        <v>206</v>
      </c>
      <c r="D6">
        <v>38</v>
      </c>
      <c r="E6" s="4" t="s">
        <v>211</v>
      </c>
      <c r="F6" t="s">
        <v>99</v>
      </c>
      <c r="G6" t="s">
        <v>215</v>
      </c>
      <c r="H6" t="s">
        <v>187</v>
      </c>
      <c r="I6" s="17" t="s">
        <v>220</v>
      </c>
      <c r="J6">
        <v>2</v>
      </c>
      <c r="K6" t="s">
        <v>227</v>
      </c>
      <c r="L6" t="s">
        <v>237</v>
      </c>
      <c r="M6" t="s">
        <v>245</v>
      </c>
    </row>
    <row r="7" spans="1:16" x14ac:dyDescent="0.25">
      <c r="A7">
        <v>1006</v>
      </c>
      <c r="B7">
        <v>106</v>
      </c>
      <c r="C7" t="s">
        <v>207</v>
      </c>
      <c r="D7">
        <v>29</v>
      </c>
      <c r="E7" s="21">
        <v>45052</v>
      </c>
      <c r="F7" t="s">
        <v>100</v>
      </c>
      <c r="G7" t="s">
        <v>214</v>
      </c>
      <c r="H7" t="s">
        <v>187</v>
      </c>
      <c r="I7" s="17" t="s">
        <v>220</v>
      </c>
      <c r="J7">
        <v>3</v>
      </c>
      <c r="K7" t="s">
        <v>228</v>
      </c>
      <c r="L7" t="s">
        <v>238</v>
      </c>
      <c r="M7" s="17" t="s">
        <v>220</v>
      </c>
    </row>
    <row r="8" spans="1:16" x14ac:dyDescent="0.25">
      <c r="A8">
        <v>1007</v>
      </c>
      <c r="B8">
        <v>107</v>
      </c>
      <c r="C8" t="s">
        <v>206</v>
      </c>
      <c r="D8">
        <v>40</v>
      </c>
      <c r="E8" s="21">
        <v>45206</v>
      </c>
      <c r="F8" t="s">
        <v>101</v>
      </c>
      <c r="G8" t="s">
        <v>216</v>
      </c>
      <c r="H8" t="s">
        <v>218</v>
      </c>
      <c r="I8" s="17" t="s">
        <v>220</v>
      </c>
      <c r="J8">
        <v>2</v>
      </c>
      <c r="K8" t="s">
        <v>229</v>
      </c>
      <c r="L8" t="s">
        <v>239</v>
      </c>
      <c r="M8" t="s">
        <v>246</v>
      </c>
    </row>
    <row r="9" spans="1:16" x14ac:dyDescent="0.25">
      <c r="A9">
        <v>1008</v>
      </c>
      <c r="B9">
        <v>108</v>
      </c>
      <c r="C9" t="s">
        <v>207</v>
      </c>
      <c r="D9">
        <v>35</v>
      </c>
      <c r="E9" s="4" t="s">
        <v>212</v>
      </c>
      <c r="F9" t="s">
        <v>102</v>
      </c>
      <c r="G9" t="s">
        <v>215</v>
      </c>
      <c r="H9" t="s">
        <v>217</v>
      </c>
      <c r="I9" t="s">
        <v>222</v>
      </c>
      <c r="J9">
        <v>2</v>
      </c>
      <c r="K9" t="s">
        <v>230</v>
      </c>
      <c r="L9" t="s">
        <v>240</v>
      </c>
      <c r="M9" s="17" t="s">
        <v>220</v>
      </c>
      <c r="P9" s="17"/>
    </row>
    <row r="10" spans="1:16" x14ac:dyDescent="0.25">
      <c r="A10">
        <v>1009</v>
      </c>
      <c r="B10">
        <v>109</v>
      </c>
      <c r="C10" t="s">
        <v>206</v>
      </c>
      <c r="D10">
        <v>30</v>
      </c>
      <c r="E10" s="4" t="s">
        <v>213</v>
      </c>
      <c r="F10" t="s">
        <v>103</v>
      </c>
      <c r="G10" t="s">
        <v>214</v>
      </c>
      <c r="H10" t="s">
        <v>187</v>
      </c>
      <c r="I10" s="17" t="s">
        <v>220</v>
      </c>
      <c r="J10">
        <v>1</v>
      </c>
      <c r="K10" t="s">
        <v>231</v>
      </c>
      <c r="L10" t="s">
        <v>235</v>
      </c>
      <c r="M10" s="17" t="s">
        <v>220</v>
      </c>
    </row>
    <row r="11" spans="1:16" x14ac:dyDescent="0.25">
      <c r="A11">
        <v>1010</v>
      </c>
      <c r="B11">
        <v>110</v>
      </c>
      <c r="C11" t="s">
        <v>207</v>
      </c>
      <c r="D11">
        <v>45</v>
      </c>
      <c r="E11" s="4" t="s">
        <v>193</v>
      </c>
      <c r="F11" t="s">
        <v>104</v>
      </c>
      <c r="G11" t="s">
        <v>215</v>
      </c>
      <c r="H11" t="s">
        <v>218</v>
      </c>
      <c r="I11" s="17" t="s">
        <v>220</v>
      </c>
      <c r="J11">
        <v>3</v>
      </c>
      <c r="K11" t="s">
        <v>232</v>
      </c>
      <c r="L11" t="s">
        <v>233</v>
      </c>
      <c r="M11" s="17" t="s">
        <v>220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cols>
    <col min="2" max="2" width="7.140625" bestFit="1" customWidth="1"/>
    <col min="3" max="3" width="10.42578125" bestFit="1" customWidth="1"/>
    <col min="4" max="4" width="5.5703125" bestFit="1" customWidth="1"/>
    <col min="5" max="5" width="8.7109375" bestFit="1" customWidth="1"/>
  </cols>
  <sheetData>
    <row r="1" spans="1:5" x14ac:dyDescent="0.25">
      <c r="A1" t="s">
        <v>30</v>
      </c>
      <c r="B1" t="s">
        <v>31</v>
      </c>
      <c r="C1" t="s">
        <v>32</v>
      </c>
      <c r="D1" t="s">
        <v>16</v>
      </c>
      <c r="E1" t="s">
        <v>33</v>
      </c>
    </row>
    <row r="2" spans="1:5" x14ac:dyDescent="0.25">
      <c r="A2" t="s">
        <v>35</v>
      </c>
      <c r="B2" t="s">
        <v>38</v>
      </c>
      <c r="C2" s="3">
        <v>44990</v>
      </c>
      <c r="D2">
        <v>8000</v>
      </c>
      <c r="E2">
        <v>20</v>
      </c>
    </row>
    <row r="3" spans="1:5" x14ac:dyDescent="0.25">
      <c r="A3" t="s">
        <v>36</v>
      </c>
      <c r="B3" t="s">
        <v>38</v>
      </c>
      <c r="C3" s="3">
        <v>44995</v>
      </c>
      <c r="D3">
        <v>7800</v>
      </c>
      <c r="E3">
        <v>25</v>
      </c>
    </row>
    <row r="4" spans="1:5" x14ac:dyDescent="0.25">
      <c r="A4" t="s">
        <v>34</v>
      </c>
      <c r="B4" t="s">
        <v>39</v>
      </c>
      <c r="C4" s="3">
        <v>44991</v>
      </c>
      <c r="D4">
        <v>7200</v>
      </c>
      <c r="E4">
        <v>14</v>
      </c>
    </row>
    <row r="5" spans="1:5" x14ac:dyDescent="0.25">
      <c r="A5" t="s">
        <v>35</v>
      </c>
      <c r="B5" t="s">
        <v>38</v>
      </c>
      <c r="C5" s="3">
        <v>44987</v>
      </c>
      <c r="D5">
        <v>7000</v>
      </c>
      <c r="E5">
        <v>15</v>
      </c>
    </row>
    <row r="6" spans="1:5" x14ac:dyDescent="0.25">
      <c r="A6" t="s">
        <v>35</v>
      </c>
      <c r="B6" t="s">
        <v>40</v>
      </c>
      <c r="C6" s="3">
        <v>44992</v>
      </c>
      <c r="D6">
        <v>6300</v>
      </c>
      <c r="E6">
        <v>22</v>
      </c>
    </row>
    <row r="7" spans="1:5" x14ac:dyDescent="0.25">
      <c r="A7" t="s">
        <v>36</v>
      </c>
      <c r="B7" t="s">
        <v>37</v>
      </c>
      <c r="C7" s="3">
        <v>44989</v>
      </c>
      <c r="D7">
        <v>6000</v>
      </c>
      <c r="E7">
        <v>18</v>
      </c>
    </row>
    <row r="8" spans="1:5" x14ac:dyDescent="0.25">
      <c r="A8" t="s">
        <v>36</v>
      </c>
      <c r="B8" t="s">
        <v>37</v>
      </c>
      <c r="C8" s="3">
        <v>44993</v>
      </c>
      <c r="D8">
        <v>5500</v>
      </c>
      <c r="E8">
        <v>16</v>
      </c>
    </row>
    <row r="9" spans="1:5" x14ac:dyDescent="0.25">
      <c r="A9" t="s">
        <v>34</v>
      </c>
      <c r="B9" t="s">
        <v>37</v>
      </c>
      <c r="C9" s="3">
        <v>44986</v>
      </c>
      <c r="D9">
        <v>5000</v>
      </c>
      <c r="E9">
        <v>20</v>
      </c>
    </row>
    <row r="10" spans="1:5" x14ac:dyDescent="0.25">
      <c r="A10" t="s">
        <v>34</v>
      </c>
      <c r="B10" t="s">
        <v>40</v>
      </c>
      <c r="C10" s="3">
        <v>44994</v>
      </c>
      <c r="D10">
        <v>4800</v>
      </c>
      <c r="E10">
        <v>19</v>
      </c>
    </row>
    <row r="11" spans="1:5" x14ac:dyDescent="0.25">
      <c r="A11" t="s">
        <v>34</v>
      </c>
      <c r="B11" t="s">
        <v>39</v>
      </c>
      <c r="C11" s="3">
        <v>44988</v>
      </c>
      <c r="D11">
        <v>4000</v>
      </c>
      <c r="E11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6" sqref="G6"/>
    </sheetView>
  </sheetViews>
  <sheetFormatPr defaultRowHeight="15" x14ac:dyDescent="0.25"/>
  <cols>
    <col min="1" max="1" width="19" customWidth="1"/>
    <col min="2" max="2" width="13.5703125" customWidth="1"/>
    <col min="3" max="3" width="12.7109375" customWidth="1"/>
    <col min="4" max="4" width="17.85546875" customWidth="1"/>
  </cols>
  <sheetData>
    <row r="1" spans="1:4" s="1" customFormat="1" x14ac:dyDescent="0.25">
      <c r="A1" s="1" t="s">
        <v>41</v>
      </c>
      <c r="B1" s="1" t="s">
        <v>3</v>
      </c>
      <c r="C1" s="1" t="s">
        <v>4</v>
      </c>
      <c r="D1" s="1" t="s">
        <v>42</v>
      </c>
    </row>
    <row r="2" spans="1:4" x14ac:dyDescent="0.25">
      <c r="A2" t="s">
        <v>6</v>
      </c>
      <c r="B2" t="s">
        <v>19</v>
      </c>
      <c r="C2" s="2">
        <v>50000</v>
      </c>
      <c r="D2" s="3">
        <v>43905</v>
      </c>
    </row>
    <row r="3" spans="1:4" x14ac:dyDescent="0.25">
      <c r="A3" t="s">
        <v>7</v>
      </c>
      <c r="B3" t="s">
        <v>17</v>
      </c>
      <c r="C3" s="2">
        <v>55000</v>
      </c>
      <c r="D3" s="3">
        <v>43789</v>
      </c>
    </row>
    <row r="4" spans="1:4" x14ac:dyDescent="0.25">
      <c r="A4" t="s">
        <v>8</v>
      </c>
      <c r="B4" t="s">
        <v>18</v>
      </c>
      <c r="C4" s="2">
        <v>60000</v>
      </c>
      <c r="D4" s="3">
        <v>44418</v>
      </c>
    </row>
    <row r="5" spans="1:4" x14ac:dyDescent="0.25">
      <c r="A5" t="s">
        <v>43</v>
      </c>
      <c r="B5" t="s">
        <v>19</v>
      </c>
      <c r="C5" s="2">
        <v>48000</v>
      </c>
      <c r="D5" s="3">
        <v>43256</v>
      </c>
    </row>
    <row r="6" spans="1:4" x14ac:dyDescent="0.25">
      <c r="A6" t="s">
        <v>44</v>
      </c>
      <c r="B6" t="s">
        <v>20</v>
      </c>
      <c r="C6" s="2">
        <v>52000</v>
      </c>
      <c r="D6" s="3">
        <v>44591</v>
      </c>
    </row>
  </sheetData>
  <dataValidations count="1">
    <dataValidation type="date" allowBlank="1" showInputMessage="1" showErrorMessage="1" sqref="D2">
      <formula1>43101</formula1>
      <formula2>44926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"/>
  <sheetViews>
    <sheetView workbookViewId="0">
      <selection activeCell="F22" sqref="F22"/>
    </sheetView>
  </sheetViews>
  <sheetFormatPr defaultRowHeight="15" x14ac:dyDescent="0.25"/>
  <cols>
    <col min="1" max="1" width="18.5703125" bestFit="1" customWidth="1"/>
    <col min="2" max="2" width="16.28515625" bestFit="1" customWidth="1"/>
    <col min="3" max="3" width="4.42578125" customWidth="1"/>
    <col min="4" max="4" width="5.5703125" customWidth="1"/>
    <col min="5" max="5" width="5.42578125" customWidth="1"/>
    <col min="6" max="6" width="11.28515625" bestFit="1" customWidth="1"/>
  </cols>
  <sheetData>
    <row r="3" spans="1:6" x14ac:dyDescent="0.25">
      <c r="A3" s="5" t="s">
        <v>64</v>
      </c>
      <c r="B3" s="5" t="s">
        <v>63</v>
      </c>
    </row>
    <row r="4" spans="1:6" x14ac:dyDescent="0.25">
      <c r="A4" s="5" t="s">
        <v>61</v>
      </c>
      <c r="B4" t="s">
        <v>57</v>
      </c>
      <c r="C4" t="s">
        <v>58</v>
      </c>
      <c r="D4" t="s">
        <v>59</v>
      </c>
      <c r="E4" t="s">
        <v>60</v>
      </c>
      <c r="F4" t="s">
        <v>62</v>
      </c>
    </row>
    <row r="5" spans="1:6" x14ac:dyDescent="0.25">
      <c r="A5" s="2" t="s">
        <v>49</v>
      </c>
      <c r="B5" s="6">
        <v>20</v>
      </c>
      <c r="C5" s="6">
        <v>15</v>
      </c>
      <c r="D5" s="6">
        <v>30</v>
      </c>
      <c r="E5" s="6"/>
      <c r="F5" s="6">
        <v>65</v>
      </c>
    </row>
    <row r="6" spans="1:6" x14ac:dyDescent="0.25">
      <c r="A6" s="2" t="s">
        <v>50</v>
      </c>
      <c r="B6" s="6">
        <v>10</v>
      </c>
      <c r="C6" s="6"/>
      <c r="D6" s="6">
        <v>20</v>
      </c>
      <c r="E6" s="6">
        <v>25</v>
      </c>
      <c r="F6" s="6">
        <v>55</v>
      </c>
    </row>
    <row r="7" spans="1:6" x14ac:dyDescent="0.25">
      <c r="A7" s="2" t="s">
        <v>51</v>
      </c>
      <c r="B7" s="6"/>
      <c r="C7" s="6">
        <v>18</v>
      </c>
      <c r="D7" s="6">
        <v>22</v>
      </c>
      <c r="E7" s="6">
        <v>16</v>
      </c>
      <c r="F7" s="6">
        <v>56</v>
      </c>
    </row>
    <row r="8" spans="1:6" x14ac:dyDescent="0.25">
      <c r="A8" s="2" t="s">
        <v>62</v>
      </c>
      <c r="B8" s="6">
        <v>30</v>
      </c>
      <c r="C8" s="6">
        <v>33</v>
      </c>
      <c r="D8" s="6">
        <v>72</v>
      </c>
      <c r="E8" s="6">
        <v>41</v>
      </c>
      <c r="F8" s="6">
        <v>176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3" sqref="B3"/>
    </sheetView>
  </sheetViews>
  <sheetFormatPr defaultRowHeight="15" x14ac:dyDescent="0.25"/>
  <cols>
    <col min="1" max="1" width="27.42578125" style="2" customWidth="1"/>
    <col min="2" max="2" width="27.28515625" style="2" customWidth="1"/>
  </cols>
  <sheetData>
    <row r="1" spans="1:2" s="1" customFormat="1" x14ac:dyDescent="0.25">
      <c r="A1" s="1" t="s">
        <v>65</v>
      </c>
      <c r="B1" s="1" t="s">
        <v>66</v>
      </c>
    </row>
    <row r="2" spans="1:2" x14ac:dyDescent="0.25">
      <c r="A2" s="2" t="s">
        <v>67</v>
      </c>
      <c r="B2" s="2">
        <v>9562305671</v>
      </c>
    </row>
    <row r="3" spans="1:2" x14ac:dyDescent="0.25">
      <c r="A3" s="2" t="s">
        <v>76</v>
      </c>
      <c r="B3" s="2">
        <v>3423145345</v>
      </c>
    </row>
    <row r="4" spans="1:2" x14ac:dyDescent="0.25">
      <c r="A4" s="2" t="s">
        <v>68</v>
      </c>
      <c r="B4" s="2">
        <v>5624244564</v>
      </c>
    </row>
    <row r="5" spans="1:2" x14ac:dyDescent="0.25">
      <c r="A5" s="2" t="s">
        <v>69</v>
      </c>
      <c r="B5" s="2">
        <v>4523453345</v>
      </c>
    </row>
    <row r="6" spans="1:2" x14ac:dyDescent="0.25">
      <c r="A6" s="2" t="s">
        <v>70</v>
      </c>
      <c r="B6" s="2">
        <v>9232294734</v>
      </c>
    </row>
    <row r="7" spans="1:2" x14ac:dyDescent="0.25">
      <c r="A7" s="2" t="s">
        <v>71</v>
      </c>
      <c r="B7" s="2">
        <v>9749742732</v>
      </c>
    </row>
    <row r="8" spans="1:2" x14ac:dyDescent="0.25">
      <c r="A8" s="2" t="s">
        <v>72</v>
      </c>
      <c r="B8" s="2">
        <v>7452745253</v>
      </c>
    </row>
    <row r="9" spans="1:2" x14ac:dyDescent="0.25">
      <c r="A9" s="2" t="s">
        <v>73</v>
      </c>
      <c r="B9" s="2">
        <v>5462545726</v>
      </c>
    </row>
    <row r="10" spans="1:2" x14ac:dyDescent="0.25">
      <c r="A10" s="2" t="s">
        <v>74</v>
      </c>
      <c r="B10" s="2">
        <v>2536354654</v>
      </c>
    </row>
    <row r="11" spans="1:2" x14ac:dyDescent="0.25">
      <c r="A11" s="2" t="s">
        <v>75</v>
      </c>
      <c r="B11" s="2">
        <v>9787484777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sqref="A1:A8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4</v>
      </c>
    </row>
    <row r="5" spans="1:1" x14ac:dyDescent="0.25">
      <c r="A5">
        <v>5</v>
      </c>
    </row>
    <row r="6" spans="1:1" x14ac:dyDescent="0.25">
      <c r="A6">
        <v>6</v>
      </c>
    </row>
    <row r="7" spans="1:1" x14ac:dyDescent="0.25">
      <c r="A7">
        <v>7</v>
      </c>
    </row>
    <row r="8" spans="1:1" x14ac:dyDescent="0.25">
      <c r="A8">
        <v>8</v>
      </c>
    </row>
    <row r="9" spans="1:1" x14ac:dyDescent="0.25">
      <c r="A9">
        <v>9</v>
      </c>
    </row>
    <row r="10" spans="1:1" x14ac:dyDescent="0.25">
      <c r="A10">
        <v>10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defaultRowHeight="15" x14ac:dyDescent="0.25"/>
  <cols>
    <col min="1" max="1" width="9.140625" style="2"/>
    <col min="2" max="7" width="9.140625" style="4"/>
  </cols>
  <sheetData>
    <row r="1" spans="1:7" s="1" customFormat="1" x14ac:dyDescent="0.25">
      <c r="A1" s="1" t="s">
        <v>65</v>
      </c>
      <c r="B1" s="1" t="s">
        <v>77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</row>
    <row r="2" spans="1:7" x14ac:dyDescent="0.25">
      <c r="A2" s="2" t="s">
        <v>83</v>
      </c>
      <c r="B2" s="4">
        <v>45</v>
      </c>
      <c r="C2" s="4">
        <v>49</v>
      </c>
      <c r="D2" s="4">
        <v>49</v>
      </c>
      <c r="E2" s="4">
        <v>65</v>
      </c>
      <c r="F2" s="4">
        <v>65</v>
      </c>
      <c r="G2" s="4">
        <v>45</v>
      </c>
    </row>
    <row r="3" spans="1:7" x14ac:dyDescent="0.25">
      <c r="A3" s="2" t="s">
        <v>84</v>
      </c>
      <c r="B3" s="4">
        <v>39</v>
      </c>
      <c r="C3" s="4">
        <v>52</v>
      </c>
      <c r="D3" s="4">
        <v>43</v>
      </c>
      <c r="E3" s="4">
        <v>60</v>
      </c>
      <c r="F3" s="4">
        <v>50</v>
      </c>
      <c r="G3" s="4">
        <v>65</v>
      </c>
    </row>
    <row r="4" spans="1:7" x14ac:dyDescent="0.25">
      <c r="A4" s="2" t="s">
        <v>85</v>
      </c>
      <c r="B4" s="4">
        <v>44</v>
      </c>
      <c r="C4" s="4">
        <v>48</v>
      </c>
      <c r="D4" s="4">
        <v>65</v>
      </c>
      <c r="E4" s="4">
        <v>50</v>
      </c>
      <c r="F4" s="4">
        <v>64</v>
      </c>
      <c r="G4" s="4">
        <v>43</v>
      </c>
    </row>
    <row r="5" spans="1:7" x14ac:dyDescent="0.25">
      <c r="A5" s="2" t="s">
        <v>86</v>
      </c>
      <c r="B5" s="4">
        <v>54</v>
      </c>
      <c r="C5" s="4">
        <v>78</v>
      </c>
      <c r="D5" s="4">
        <v>34</v>
      </c>
      <c r="E5" s="4">
        <v>78</v>
      </c>
      <c r="F5" s="4">
        <v>98</v>
      </c>
      <c r="G5" s="4">
        <v>99</v>
      </c>
    </row>
    <row r="6" spans="1:7" x14ac:dyDescent="0.25">
      <c r="A6" s="2" t="s">
        <v>87</v>
      </c>
      <c r="B6" s="4">
        <v>67</v>
      </c>
      <c r="C6" s="4">
        <v>45</v>
      </c>
      <c r="D6" s="4">
        <v>85</v>
      </c>
      <c r="E6" s="4">
        <v>69</v>
      </c>
      <c r="F6" s="4">
        <v>40</v>
      </c>
      <c r="G6" s="4">
        <v>68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2" sqref="E2"/>
    </sheetView>
  </sheetViews>
  <sheetFormatPr defaultRowHeight="15" x14ac:dyDescent="0.25"/>
  <cols>
    <col min="1" max="1" width="17.140625" customWidth="1"/>
    <col min="2" max="2" width="20.7109375" customWidth="1"/>
    <col min="3" max="3" width="17.5703125" customWidth="1"/>
    <col min="4" max="4" width="14.7109375" style="2" customWidth="1"/>
  </cols>
  <sheetData>
    <row r="1" spans="1:4" s="1" customFormat="1" x14ac:dyDescent="0.25">
      <c r="A1" s="1" t="s">
        <v>45</v>
      </c>
      <c r="B1" s="1" t="s">
        <v>46</v>
      </c>
      <c r="C1" s="1" t="s">
        <v>47</v>
      </c>
      <c r="D1" s="1" t="s">
        <v>48</v>
      </c>
    </row>
    <row r="2" spans="1:4" x14ac:dyDescent="0.25">
      <c r="A2" t="s">
        <v>49</v>
      </c>
      <c r="B2" t="s">
        <v>52</v>
      </c>
      <c r="C2" t="s">
        <v>57</v>
      </c>
      <c r="D2" s="2">
        <v>20</v>
      </c>
    </row>
    <row r="3" spans="1:4" x14ac:dyDescent="0.25">
      <c r="A3" t="s">
        <v>49</v>
      </c>
      <c r="B3" t="s">
        <v>53</v>
      </c>
      <c r="C3" t="s">
        <v>58</v>
      </c>
      <c r="D3" s="2">
        <v>15</v>
      </c>
    </row>
    <row r="4" spans="1:4" x14ac:dyDescent="0.25">
      <c r="A4" t="s">
        <v>49</v>
      </c>
      <c r="B4" t="s">
        <v>54</v>
      </c>
      <c r="C4" t="s">
        <v>59</v>
      </c>
      <c r="D4" s="2">
        <v>30</v>
      </c>
    </row>
    <row r="5" spans="1:4" x14ac:dyDescent="0.25">
      <c r="A5" t="s">
        <v>50</v>
      </c>
      <c r="B5" t="s">
        <v>55</v>
      </c>
      <c r="C5" t="s">
        <v>60</v>
      </c>
      <c r="D5" s="2">
        <v>25</v>
      </c>
    </row>
    <row r="6" spans="1:4" x14ac:dyDescent="0.25">
      <c r="A6" t="s">
        <v>50</v>
      </c>
      <c r="B6" t="s">
        <v>56</v>
      </c>
      <c r="C6" t="s">
        <v>57</v>
      </c>
      <c r="D6" s="2">
        <v>10</v>
      </c>
    </row>
    <row r="7" spans="1:4" x14ac:dyDescent="0.25">
      <c r="A7" t="s">
        <v>50</v>
      </c>
      <c r="B7" t="s">
        <v>53</v>
      </c>
      <c r="C7" t="s">
        <v>59</v>
      </c>
      <c r="D7" s="2">
        <v>20</v>
      </c>
    </row>
    <row r="8" spans="1:4" x14ac:dyDescent="0.25">
      <c r="A8" t="s">
        <v>51</v>
      </c>
      <c r="B8" t="s">
        <v>52</v>
      </c>
      <c r="C8" t="s">
        <v>58</v>
      </c>
      <c r="D8" s="2">
        <v>18</v>
      </c>
    </row>
    <row r="9" spans="1:4" x14ac:dyDescent="0.25">
      <c r="A9" t="s">
        <v>51</v>
      </c>
      <c r="B9" t="s">
        <v>53</v>
      </c>
      <c r="C9" t="s">
        <v>60</v>
      </c>
      <c r="D9" s="2">
        <v>16</v>
      </c>
    </row>
    <row r="10" spans="1:4" x14ac:dyDescent="0.25">
      <c r="A10" t="s">
        <v>51</v>
      </c>
      <c r="B10" t="s">
        <v>54</v>
      </c>
      <c r="C10" t="s">
        <v>59</v>
      </c>
      <c r="D10" s="2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</vt:i4>
      </vt:variant>
    </vt:vector>
  </HeadingPairs>
  <TitlesOfParts>
    <vt:vector size="23" baseType="lpstr">
      <vt:lpstr>Ex_1</vt:lpstr>
      <vt:lpstr>Ex_2</vt:lpstr>
      <vt:lpstr>Ex_2_try</vt:lpstr>
      <vt:lpstr>Ex_3_a</vt:lpstr>
      <vt:lpstr>Ex_3_b_result</vt:lpstr>
      <vt:lpstr>Ex_4_a</vt:lpstr>
      <vt:lpstr>Ex_4_b</vt:lpstr>
      <vt:lpstr>Ex_4_c</vt:lpstr>
      <vt:lpstr>Ex_3_b</vt:lpstr>
      <vt:lpstr>Ex_4_c (2)</vt:lpstr>
      <vt:lpstr>Ex_5</vt:lpstr>
      <vt:lpstr>Ex_6</vt:lpstr>
      <vt:lpstr>Ex_7_a</vt:lpstr>
      <vt:lpstr>Ex_7_b</vt:lpstr>
      <vt:lpstr>Ex_7_c</vt:lpstr>
      <vt:lpstr>Ex_8_a_Reports</vt:lpstr>
      <vt:lpstr>Budget Sheet</vt:lpstr>
      <vt:lpstr>Tasks Sheet</vt:lpstr>
      <vt:lpstr>Ex_9</vt:lpstr>
      <vt:lpstr>Ex_10</vt:lpstr>
      <vt:lpstr>Ex_11</vt:lpstr>
      <vt:lpstr>Ex_2_try!Ex_2_text</vt:lpstr>
      <vt:lpstr>Ex_2!TEXT.txt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2024-01-18T06:55:49Z</dcterms:modified>
</cp:coreProperties>
</file>