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Grand Oral\Aggregation de rangs\"/>
    </mc:Choice>
  </mc:AlternateContent>
  <xr:revisionPtr revIDLastSave="0" documentId="8_{50F3AA86-A203-41D1-B34F-C3ADDCBC846D}" xr6:coauthVersionLast="47" xr6:coauthVersionMax="47" xr10:uidLastSave="{00000000-0000-0000-0000-000000000000}"/>
  <bookViews>
    <workbookView xWindow="-120" yWindow="-120" windowWidth="29040" windowHeight="15720" xr2:uid="{6D2380A0-405B-4D1A-B09F-2738BA0787B8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2" l="1" a="1"/>
  <c r="G6" i="2" s="1"/>
  <c r="E6" i="2" a="1"/>
  <c r="E6" i="2" s="1"/>
  <c r="C6" i="2" a="1"/>
  <c r="C6" i="2" s="1"/>
  <c r="H5" i="2" a="1"/>
  <c r="H5" i="2" s="1"/>
  <c r="G5" i="2"/>
  <c r="G5" i="2" a="1"/>
  <c r="E5" i="2"/>
  <c r="E5" i="2" a="1"/>
  <c r="C5" i="2"/>
  <c r="J5" i="2" s="1" a="1"/>
  <c r="J5" i="2" s="1"/>
  <c r="C5" i="2" a="1"/>
  <c r="G4" i="2" a="1"/>
  <c r="G4" i="2" s="1"/>
  <c r="E4" i="2" a="1"/>
  <c r="E4" i="2" s="1"/>
  <c r="C4" i="2" a="1"/>
  <c r="C4" i="2" s="1"/>
  <c r="G3" i="2" a="1"/>
  <c r="G3" i="2" s="1"/>
  <c r="E3" i="2"/>
  <c r="E3" i="2" a="1"/>
  <c r="C3" i="2" a="1"/>
  <c r="C3" i="2" s="1"/>
  <c r="G2" i="2" a="1"/>
  <c r="G2" i="2" s="1"/>
  <c r="E2" i="2" a="1"/>
  <c r="E2" i="2" s="1"/>
  <c r="C2" i="2" a="1"/>
  <c r="C2" i="2" s="1"/>
  <c r="G2" i="1" a="1"/>
  <c r="G2" i="1" s="1"/>
  <c r="G3" i="1" a="1"/>
  <c r="G3" i="1" s="1"/>
  <c r="G4" i="1" a="1"/>
  <c r="G4" i="1" s="1"/>
  <c r="G5" i="1" a="1"/>
  <c r="G5" i="1" s="1"/>
  <c r="G6" i="1" a="1"/>
  <c r="G6" i="1" s="1"/>
  <c r="E3" i="1" a="1"/>
  <c r="E3" i="1" s="1"/>
  <c r="E4" i="1" a="1"/>
  <c r="E4" i="1" s="1"/>
  <c r="E5" i="1" a="1"/>
  <c r="E5" i="1" s="1"/>
  <c r="E6" i="1" a="1"/>
  <c r="E6" i="1" s="1"/>
  <c r="E2" i="1" a="1"/>
  <c r="E2" i="1" s="1"/>
  <c r="H4" i="2" l="1" a="1"/>
  <c r="H4" i="2" s="1"/>
  <c r="J4" i="2" a="1"/>
  <c r="J4" i="2" s="1"/>
  <c r="J6" i="2" a="1"/>
  <c r="J6" i="2" s="1"/>
  <c r="H6" i="2" a="1"/>
  <c r="H6" i="2" s="1"/>
  <c r="J3" i="2" a="1"/>
  <c r="J3" i="2" s="1"/>
  <c r="H3" i="2" a="1"/>
  <c r="H3" i="2" s="1"/>
  <c r="H2" i="2" a="1"/>
  <c r="H2" i="2" s="1"/>
  <c r="I2" i="2" s="1"/>
  <c r="J2" i="2" a="1"/>
  <c r="J2" i="2" s="1"/>
  <c r="C5" i="1" a="1"/>
  <c r="C5" i="1" s="1"/>
  <c r="C6" i="1" a="1"/>
  <c r="C6" i="1" s="1"/>
  <c r="C2" i="1" a="1"/>
  <c r="C2" i="1" s="1"/>
  <c r="C3" i="1" a="1"/>
  <c r="C3" i="1" s="1"/>
  <c r="C4" i="1" a="1"/>
  <c r="C4" i="1" s="1"/>
  <c r="I6" i="2" l="1"/>
  <c r="I3" i="2"/>
  <c r="I5" i="2"/>
  <c r="I4" i="2"/>
  <c r="H4" i="1" a="1"/>
  <c r="H4" i="1" s="1"/>
  <c r="J4" i="1" a="1"/>
  <c r="J4" i="1" s="1"/>
  <c r="H3" i="1" a="1"/>
  <c r="H3" i="1" s="1"/>
  <c r="J3" i="1" a="1"/>
  <c r="J3" i="1" s="1"/>
  <c r="H2" i="1" a="1"/>
  <c r="H2" i="1" s="1"/>
  <c r="J2" i="1" a="1"/>
  <c r="J2" i="1" s="1"/>
  <c r="H6" i="1" a="1"/>
  <c r="H6" i="1" s="1"/>
  <c r="J6" i="1" a="1"/>
  <c r="J6" i="1" s="1"/>
  <c r="H5" i="1" a="1"/>
  <c r="H5" i="1" s="1"/>
  <c r="J5" i="1" a="1"/>
  <c r="J5" i="1" s="1"/>
  <c r="I3" i="1" l="1"/>
  <c r="I6" i="1"/>
  <c r="I5" i="1"/>
  <c r="I4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<sst xmlns="http://schemas.openxmlformats.org/spreadsheetml/2006/main" count="38" uniqueCount="19">
  <si>
    <t>P1</t>
  </si>
  <si>
    <t>P2</t>
  </si>
  <si>
    <t>P3</t>
  </si>
  <si>
    <t>P4</t>
  </si>
  <si>
    <t>P5</t>
  </si>
  <si>
    <t>a</t>
  </si>
  <si>
    <t>b</t>
  </si>
  <si>
    <t>c</t>
  </si>
  <si>
    <t>f</t>
  </si>
  <si>
    <t>P</t>
  </si>
  <si>
    <t>a rough</t>
  </si>
  <si>
    <t>b rough</t>
  </si>
  <si>
    <t>c rough</t>
  </si>
  <si>
    <t>lA</t>
  </si>
  <si>
    <t>lB</t>
  </si>
  <si>
    <t>LC</t>
  </si>
  <si>
    <t>Beta</t>
  </si>
  <si>
    <t>f rough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</si>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</sst>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2" borderId="1" xfId="1" applyNumberFormat="1" applyFont="1" applyFill="1" applyBorder="1"/>
    <xf numFmtId="9" fontId="0" fillId="0" borderId="1" xfId="1" applyNumberFormat="1" applyFont="1" applyBorder="1"/>
    <xf numFmtId="168" fontId="0" fillId="0" borderId="0" xfId="0" applyNumberFormat="1"/>
    <xf numFmtId="9" fontId="0" fillId="0" borderId="1" xfId="1" applyNumberFormat="1" applyFont="1" applyFill="1" applyBorder="1"/>
  </cellXfs>
  <cellStyles count="2">
    <cellStyle name="Normal" xfId="0" builtinId="0"/>
    <cellStyle name="Percent" xfId="1" builtinId="5"/>
  </cellStyles>
  <dxfs count="14"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E266A-05AA-4717-93FA-9AC3608564BD}" name="Table1" displayName="Table1" ref="A1:J6" totalsRowShown="0">
  <autoFilter ref="A1:J6" xr:uid="{AEDE266A-05AA-4717-93FA-9AC3608564BD}"/>
  <sortState xmlns:xlrd2="http://schemas.microsoft.com/office/spreadsheetml/2017/richdata2" ref="A2:H6">
    <sortCondition ref="A1:A6"/>
  </sortState>
  <tableColumns count="10">
    <tableColumn id="1" xr3:uid="{01BC19FD-2F26-48D8-A745-A443B4348F2B}" name="P"/>
    <tableColumn id="6" xr3:uid="{D531AC83-F9AF-48FF-A25B-DE2DCD1ECBDC}" name="a rough" dataDxfId="13" dataCellStyle="Percent"/>
    <tableColumn id="2" xr3:uid="{C3C969D6-8BA1-4F4A-A2C2-D1569594F7A2}" name="a" dataDxfId="12">
      <calculatedColumnFormula array="1">20-(Table1[[#This Row],[a rough]]-MIN(Table1[a rough]))/(MAX(Table1[a rough])-MIN(Table1[a rough]))*(20-Table2[Beta])</calculatedColumnFormula>
    </tableColumn>
    <tableColumn id="7" xr3:uid="{41BCF91F-4550-487B-BA17-A554D64ABE29}" name="b rough"/>
    <tableColumn id="3" xr3:uid="{C5A07664-B41B-40AB-8992-E08A24C12852}" name="b" dataDxfId="11">
      <calculatedColumnFormula array="1">20-(Table1[[#This Row],[b rough]]-MIN(Table1[b rough]))/(MAX(Table1[b rough])-MIN(Table1[b rough]))*(20-Table2[Beta])</calculatedColumnFormula>
    </tableColumn>
    <tableColumn id="8" xr3:uid="{7E1CB6CB-044A-4BF9-9254-1D4C22E7422A}" name="c rough"/>
    <tableColumn id="4" xr3:uid="{475AD105-5A11-4C35-B97C-828EA22A663F}" name="c" dataDxfId="10">
      <calculatedColumnFormula array="1">(Table1[[#This Row],[c rough]]-MIN(Table1[c rough]))/(MAX(Table1[c rough])-MIN(Table1[c rough]))*(20-Table2[Beta])+Table2[Beta]</calculatedColumnFormula>
    </tableColumn>
    <tableColumn id="5" xr3:uid="{6B04073F-7254-4601-A28C-E9F6EF0438EA}" name="f rough" dataDxfId="9">
      <calculatedColumnFormula array="1">Table1[[#This Row],[a]]*SQRT(Table2[lA]^2+Table2[lB]^2+Table2[LC]^2)/(Table2[lA]+Table1[[#This Row],[a]]/Table1[[#This Row],[b]]*Table2[lB]+Table1[[#This Row],[a]]/Table1[[#This Row],[c]]*Table2[LC])</calculatedColumnFormula>
    </tableColumn>
    <tableColumn id="9" xr3:uid="{D40B9FB2-02EE-4FC4-8304-A209392277CB}" name="f" dataDxfId="8">
      <calculatedColumnFormula>(Table1[[#This Row],[f rough]]-MIN(Table1[f rough]))/(MAX(Table1[f rough])-MIN(Table1[f rough]))*20</calculatedColumnFormula>
    </tableColumn>
    <tableColumn id="10" xr3:uid="{5B48AE15-C163-4328-917A-9E2DDC1B4149}" name="average" dataDxfId="7">
      <calculatedColumnFormula array="1">Table1[[#This Row],[a]]*Table2[lA]+Table1[[#This Row],[b]]*Table2[lB]+Table1[[#This Row],[c]]*Table2[LC]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86D938-2CC1-4D6F-ABD4-921BB2121FCA}" name="Table2" displayName="Table2" ref="K18:N19" totalsRowShown="0">
  <autoFilter ref="K18:N19" xr:uid="{0786D938-2CC1-4D6F-ABD4-921BB2121FCA}"/>
  <tableColumns count="4">
    <tableColumn id="1" xr3:uid="{57FADCF8-E0EA-4FBA-8BF5-E64EACD5827B}" name="lA"/>
    <tableColumn id="2" xr3:uid="{78F4582F-1642-47A7-834B-4E59BCC5208B}" name="lB"/>
    <tableColumn id="3" xr3:uid="{0FCE949B-5B2C-4C75-968A-600F20B5C787}" name="LC"/>
    <tableColumn id="4" xr3:uid="{8F27044E-8BFA-48DB-BC19-12C786EF05BD}" name="Bet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47EE34-E88F-4D1D-BD18-BAED1D8B85E7}" name="Table14" displayName="Table14" ref="A1:J6" totalsRowShown="0">
  <autoFilter ref="A1:J6" xr:uid="{AEDE266A-05AA-4717-93FA-9AC3608564BD}"/>
  <sortState xmlns:xlrd2="http://schemas.microsoft.com/office/spreadsheetml/2017/richdata2" ref="A2:H6">
    <sortCondition ref="A1:A6"/>
  </sortState>
  <tableColumns count="10">
    <tableColumn id="1" xr3:uid="{D65C4B1C-079E-4B82-88AB-7D83B1F2F94F}" name="P"/>
    <tableColumn id="6" xr3:uid="{4DB17BE4-A0FD-4845-9759-3D79A67C8330}" name="a rough" dataDxfId="6" dataCellStyle="Percent"/>
    <tableColumn id="2" xr3:uid="{F5F72EDB-19AB-4EC1-A4AA-79BA1EF16C22}" name="a" dataDxfId="5">
      <calculatedColumnFormula array="1">20-(Table14[[#This Row],[a rough]]-MIN(Table14[a rough]))/(MAX(Table14[a rough])-MIN(Table14[a rough]))*(20-Table25[Beta])</calculatedColumnFormula>
    </tableColumn>
    <tableColumn id="7" xr3:uid="{456982A8-DF19-4931-8CE5-7D467EC823E2}" name="b rough"/>
    <tableColumn id="3" xr3:uid="{951A9654-F3C1-4849-94ED-7D5CE1362287}" name="b" dataDxfId="4">
      <calculatedColumnFormula array="1">20-(Table14[[#This Row],[b rough]]-MIN(Table14[b rough]))/(MAX(Table14[b rough])-MIN(Table14[b rough]))*(20-Table25[Beta])</calculatedColumnFormula>
    </tableColumn>
    <tableColumn id="8" xr3:uid="{D83A77CD-7CF4-4760-B7CD-A1BB8A3C0B63}" name="c rough"/>
    <tableColumn id="4" xr3:uid="{9A3F18B4-0191-42DE-B0D4-1E4D3F5B12A2}" name="c" dataDxfId="3">
      <calculatedColumnFormula array="1">(Table14[[#This Row],[c rough]]-MIN(Table14[c rough]))/(MAX(Table14[c rough])-MIN(Table14[c rough]))*(20-Table25[Beta])+Table25[Beta]</calculatedColumnFormula>
    </tableColumn>
    <tableColumn id="5" xr3:uid="{5BF964A1-293C-4981-A6DA-C64586F8EB16}" name="f rough" dataDxfId="2">
      <calculatedColumnFormula array="1">Table14[[#This Row],[a]]*SQRT(Table25[lA]^2+Table25[lB]^2+Table25[LC]^2)/(Table25[lA]+Table14[[#This Row],[a]]/Table14[[#This Row],[b]]*Table25[lB]+Table14[[#This Row],[a]]/Table14[[#This Row],[c]]*Table25[LC])</calculatedColumnFormula>
    </tableColumn>
    <tableColumn id="9" xr3:uid="{A4A6CFA0-715C-448E-A10B-B35B1A01619B}" name="f" dataDxfId="1">
      <calculatedColumnFormula>(Table14[[#This Row],[f rough]]-MIN(Table14[f rough]))/(MAX(Table14[f rough])-MIN(Table14[f rough]))*20</calculatedColumnFormula>
    </tableColumn>
    <tableColumn id="10" xr3:uid="{89DE1284-283A-407E-A17D-2EFCDA5915DB}" name="average" dataDxfId="0">
      <calculatedColumnFormula array="1">Table14[[#This Row],[a]]*Table25[lA]+Table14[[#This Row],[b]]*Table25[lB]+Table14[[#This Row],[c]]*Table25[LC]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A1531B-B8CC-4308-9D44-6CF61352C897}" name="Table25" displayName="Table25" ref="K18:N19" totalsRowShown="0">
  <autoFilter ref="K18:N19" xr:uid="{0786D938-2CC1-4D6F-ABD4-921BB2121FCA}"/>
  <tableColumns count="4">
    <tableColumn id="1" xr3:uid="{AA28E3A9-2F16-4F23-A5B4-C2B4B61EDF2E}" name="lA"/>
    <tableColumn id="2" xr3:uid="{D7E1E1F6-8606-4204-BD47-E67667641663}" name="lB"/>
    <tableColumn id="3" xr3:uid="{BACFCC90-9045-4FE9-A0D4-1DB4E83531AC}" name="LC"/>
    <tableColumn id="4" xr3:uid="{5A71D224-186A-4762-ADFA-00B00D345FA3}" name="Be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A39E-8E8E-4F34-B59F-4A059DFD803D}">
  <dimension ref="A1:N19"/>
  <sheetViews>
    <sheetView tabSelected="1" zoomScale="115" zoomScaleNormal="115" workbookViewId="0">
      <selection activeCell="E25" sqref="E25"/>
    </sheetView>
  </sheetViews>
  <sheetFormatPr defaultRowHeight="15" x14ac:dyDescent="0.25"/>
  <cols>
    <col min="1" max="2" width="11" customWidth="1"/>
    <col min="3" max="3" width="12.7109375" bestFit="1" customWidth="1"/>
    <col min="8" max="8" width="17.85546875" customWidth="1"/>
  </cols>
  <sheetData>
    <row r="1" spans="1:10" x14ac:dyDescent="0.25">
      <c r="A1" t="s">
        <v>9</v>
      </c>
      <c r="B1" t="s">
        <v>10</v>
      </c>
      <c r="C1" t="s">
        <v>5</v>
      </c>
      <c r="D1" t="s">
        <v>11</v>
      </c>
      <c r="E1" t="s">
        <v>6</v>
      </c>
      <c r="F1" t="s">
        <v>12</v>
      </c>
      <c r="G1" t="s">
        <v>7</v>
      </c>
      <c r="H1" t="s">
        <v>17</v>
      </c>
      <c r="I1" t="s">
        <v>8</v>
      </c>
      <c r="J1" t="s">
        <v>18</v>
      </c>
    </row>
    <row r="2" spans="1:10" x14ac:dyDescent="0.25">
      <c r="A2" t="s">
        <v>0</v>
      </c>
      <c r="B2" s="1">
        <v>0.5</v>
      </c>
      <c r="C2" s="3" cm="1">
        <f t="array" ref="C2">20-(Table1[[#This Row],[a rough]]-MIN(Table1[a rough]))/(MAX(Table1[a rough])-MIN(Table1[a rough]))*(20-Table2[Beta])</f>
        <v>8</v>
      </c>
      <c r="D2">
        <v>20</v>
      </c>
      <c r="E2" s="3" cm="1">
        <f t="array" ref="E2">20-(Table1[[#This Row],[b rough]]-MIN(Table1[b rough]))/(MAX(Table1[b rough])-MIN(Table1[b rough]))*(20-Table2[Beta])</f>
        <v>4</v>
      </c>
      <c r="F2">
        <v>0</v>
      </c>
      <c r="G2" s="3" cm="1">
        <f t="array" ref="G2">(Table1[[#This Row],[c rough]]-MIN(Table1[c rough]))/(MAX(Table1[c rough])-MIN(Table1[c rough]))*(20-Table2[Beta])+Table2[Beta]</f>
        <v>4</v>
      </c>
      <c r="H2" s="3" cm="1">
        <f t="array" ref="H2">Table1[[#This Row],[a]]*SQRT(Table2[lA]^2+Table2[lB]^2+Table2[LC]^2)/(Table2[lA]+Table1[[#This Row],[a]]/Table1[[#This Row],[b]]*Table2[lB]+Table1[[#This Row],[a]]/Table1[[#This Row],[c]]*Table2[LC])</f>
        <v>3.8756171332144391</v>
      </c>
      <c r="I2" s="3">
        <f>(Table1[[#This Row],[f rough]]-MIN(Table1[f rough]))/(MAX(Table1[f rough])-MIN(Table1[f rough]))*20</f>
        <v>0.24659479697889075</v>
      </c>
      <c r="J2" s="3" cm="1">
        <f t="array" ref="J2">Table1[[#This Row],[a]]*Table2[lA]+Table1[[#This Row],[b]]*Table2[lB]+Table1[[#This Row],[c]]*Table2[LC]</f>
        <v>6.4</v>
      </c>
    </row>
    <row r="3" spans="1:10" x14ac:dyDescent="0.25">
      <c r="A3" t="s">
        <v>1</v>
      </c>
      <c r="B3" s="2">
        <v>0.4</v>
      </c>
      <c r="C3" s="3" cm="1">
        <f t="array" ref="C3">20-(Table1[[#This Row],[a rough]]-MIN(Table1[a rough]))/(MAX(Table1[a rough])-MIN(Table1[a rough]))*(20-Table2[Beta])</f>
        <v>11.999999999999998</v>
      </c>
      <c r="D3">
        <v>13</v>
      </c>
      <c r="E3" s="3" cm="1">
        <f t="array" ref="E3">20-(Table1[[#This Row],[b rough]]-MIN(Table1[b rough]))/(MAX(Table1[b rough])-MIN(Table1[b rough]))*(20-Table2[Beta])</f>
        <v>16.444444444444443</v>
      </c>
      <c r="F3">
        <v>10</v>
      </c>
      <c r="G3" s="3" cm="1">
        <f t="array" ref="G3">(Table1[[#This Row],[c rough]]-MIN(Table1[c rough]))/(MAX(Table1[c rough])-MIN(Table1[c rough]))*(20-Table2[Beta])+Table2[Beta]</f>
        <v>12.888888888888889</v>
      </c>
      <c r="H3" s="3" cm="1">
        <f t="array" ref="H3">Table1[[#This Row],[a]]*SQRT(Table2[lA]^2+Table2[lB]^2+Table2[LC]^2)/(Table2[lA]+Table1[[#This Row],[a]]/Table1[[#This Row],[b]]*Table2[lB]+Table1[[#This Row],[a]]/Table1[[#This Row],[c]]*Table2[LC])</f>
        <v>8.9238995363499836</v>
      </c>
      <c r="I3" s="3">
        <f>(Table1[[#This Row],[f rough]]-MIN(Table1[f rough]))/(MAX(Table1[f rough])-MIN(Table1[f rough]))*20</f>
        <v>14.464008881574131</v>
      </c>
      <c r="J3" s="3" cm="1">
        <f t="array" ref="J3">Table1[[#This Row],[a]]*Table2[lA]+Table1[[#This Row],[b]]*Table2[lB]+Table1[[#This Row],[c]]*Table2[LC]</f>
        <v>13.422222222222221</v>
      </c>
    </row>
    <row r="4" spans="1:10" x14ac:dyDescent="0.25">
      <c r="A4" t="s">
        <v>2</v>
      </c>
      <c r="B4" s="4">
        <v>0.6</v>
      </c>
      <c r="C4" s="3" cm="1">
        <f t="array" ref="C4">20-(Table1[[#This Row],[a rough]]-MIN(Table1[a rough]))/(MAX(Table1[a rough])-MIN(Table1[a rough]))*(20-Table2[Beta])</f>
        <v>4</v>
      </c>
      <c r="D4">
        <v>15</v>
      </c>
      <c r="E4" s="3" cm="1">
        <f t="array" ref="E4">20-(Table1[[#This Row],[b rough]]-MIN(Table1[b rough]))/(MAX(Table1[b rough])-MIN(Table1[b rough]))*(20-Table2[Beta])</f>
        <v>12.888888888888889</v>
      </c>
      <c r="F4">
        <v>15</v>
      </c>
      <c r="G4" s="3" cm="1">
        <f t="array" ref="G4">(Table1[[#This Row],[c rough]]-MIN(Table1[c rough]))/(MAX(Table1[c rough])-MIN(Table1[c rough]))*(20-Table2[Beta])+Table2[Beta]</f>
        <v>17.333333333333336</v>
      </c>
      <c r="H4" s="3" cm="1">
        <f t="array" ref="H4">Table1[[#This Row],[a]]*SQRT(Table2[lA]^2+Table2[lB]^2+Table2[LC]^2)/(Table2[lA]+Table1[[#This Row],[a]]/Table1[[#This Row],[b]]*Table2[lB]+Table1[[#This Row],[a]]/Table1[[#This Row],[c]]*Table2[LC])</f>
        <v>3.7880568942788537</v>
      </c>
      <c r="I4" s="3">
        <f>(Table1[[#This Row],[f rough]]-MIN(Table1[f rough]))/(MAX(Table1[f rough])-MIN(Table1[f rough]))*20</f>
        <v>0</v>
      </c>
      <c r="J4" s="3" cm="1">
        <f t="array" ref="J4">Table1[[#This Row],[a]]*Table2[lA]+Table1[[#This Row],[b]]*Table2[lB]+Table1[[#This Row],[c]]*Table2[LC]</f>
        <v>8</v>
      </c>
    </row>
    <row r="5" spans="1:10" x14ac:dyDescent="0.25">
      <c r="A5" t="s">
        <v>3</v>
      </c>
      <c r="B5" s="2">
        <v>0.3</v>
      </c>
      <c r="C5" s="3" cm="1">
        <f t="array" ref="C5">20-(Table1[[#This Row],[a rough]]-MIN(Table1[a rough]))/(MAX(Table1[a rough])-MIN(Table1[a rough]))*(20-Table2[Beta])</f>
        <v>16</v>
      </c>
      <c r="D5">
        <v>11</v>
      </c>
      <c r="E5" s="3" cm="1">
        <f t="array" ref="E5">20-(Table1[[#This Row],[b rough]]-MIN(Table1[b rough]))/(MAX(Table1[b rough])-MIN(Table1[b rough]))*(20-Table2[Beta])</f>
        <v>20</v>
      </c>
      <c r="F5">
        <v>7</v>
      </c>
      <c r="G5" s="3" cm="1">
        <f t="array" ref="G5">(Table1[[#This Row],[c rough]]-MIN(Table1[c rough]))/(MAX(Table1[c rough])-MIN(Table1[c rough]))*(20-Table2[Beta])+Table2[Beta]</f>
        <v>10.222222222222221</v>
      </c>
      <c r="H5" s="3" cm="1">
        <f t="array" ref="H5">Table1[[#This Row],[a]]*SQRT(Table2[lA]^2+Table2[lB]^2+Table2[LC]^2)/(Table2[lA]+Table1[[#This Row],[a]]/Table1[[#This Row],[b]]*Table2[lB]+Table1[[#This Row],[a]]/Table1[[#This Row],[c]]*Table2[LC])</f>
        <v>10.889604859468145</v>
      </c>
      <c r="I5" s="3">
        <f>(Table1[[#This Row],[f rough]]-MIN(Table1[f rough]))/(MAX(Table1[f rough])-MIN(Table1[f rough]))*20</f>
        <v>20</v>
      </c>
      <c r="J5" s="3" cm="1">
        <f t="array" ref="J5">Table1[[#This Row],[a]]*Table2[lA]+Table1[[#This Row],[b]]*Table2[lB]+Table1[[#This Row],[c]]*Table2[LC]</f>
        <v>16.62222222222222</v>
      </c>
    </row>
    <row r="6" spans="1:10" x14ac:dyDescent="0.25">
      <c r="A6" t="s">
        <v>4</v>
      </c>
      <c r="B6" s="1">
        <v>0.2</v>
      </c>
      <c r="C6" s="3" cm="1">
        <f t="array" ref="C6">20-(Table1[[#This Row],[a rough]]-MIN(Table1[a rough]))/(MAX(Table1[a rough])-MIN(Table1[a rough]))*(20-Table2[Beta])</f>
        <v>20</v>
      </c>
      <c r="D6">
        <v>18</v>
      </c>
      <c r="E6" s="3" cm="1">
        <f t="array" ref="E6">20-(Table1[[#This Row],[b rough]]-MIN(Table1[b rough]))/(MAX(Table1[b rough])-MIN(Table1[b rough]))*(20-Table2[Beta])</f>
        <v>7.5555555555555554</v>
      </c>
      <c r="F6">
        <v>18</v>
      </c>
      <c r="G6" s="3" cm="1">
        <f t="array" ref="G6">(Table1[[#This Row],[c rough]]-MIN(Table1[c rough]))/(MAX(Table1[c rough])-MIN(Table1[c rough]))*(20-Table2[Beta])+Table2[Beta]</f>
        <v>20</v>
      </c>
      <c r="H6" s="3" cm="1">
        <f t="array" ref="H6">Table1[[#This Row],[a]]*SQRT(Table2[lA]^2+Table2[lB]^2+Table2[LC]^2)/(Table2[lA]+Table1[[#This Row],[a]]/Table1[[#This Row],[b]]*Table2[lB]+Table1[[#This Row],[a]]/Table1[[#This Row],[c]]*Table2[LC])</f>
        <v>9.0787094262306738</v>
      </c>
      <c r="I6" s="3">
        <f>(Table1[[#This Row],[f rough]]-MIN(Table1[f rough]))/(MAX(Table1[f rough])-MIN(Table1[f rough]))*20</f>
        <v>14.899998022644624</v>
      </c>
      <c r="J6" s="3" cm="1">
        <f t="array" ref="J6">Table1[[#This Row],[a]]*Table2[lA]+Table1[[#This Row],[b]]*Table2[lB]+Table1[[#This Row],[c]]*Table2[LC]</f>
        <v>16.266666666666666</v>
      </c>
    </row>
    <row r="18" spans="11:14" x14ac:dyDescent="0.25">
      <c r="K18" t="s">
        <v>13</v>
      </c>
      <c r="L18" t="s">
        <v>14</v>
      </c>
      <c r="M18" t="s">
        <v>15</v>
      </c>
      <c r="N18" t="s">
        <v>16</v>
      </c>
    </row>
    <row r="19" spans="11:14" x14ac:dyDescent="0.25">
      <c r="K19">
        <v>0.6</v>
      </c>
      <c r="L19">
        <v>0.3</v>
      </c>
      <c r="M19">
        <v>0.1</v>
      </c>
      <c r="N19">
        <v>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8C03-0991-491D-B06E-10F33F18EC55}">
  <dimension ref="A1:N19"/>
  <sheetViews>
    <sheetView zoomScale="85" zoomScaleNormal="85" workbookViewId="0">
      <selection activeCell="I5" sqref="I5"/>
    </sheetView>
  </sheetViews>
  <sheetFormatPr defaultRowHeight="15" x14ac:dyDescent="0.25"/>
  <cols>
    <col min="1" max="2" width="11" customWidth="1"/>
    <col min="3" max="3" width="12.7109375" bestFit="1" customWidth="1"/>
    <col min="8" max="8" width="17.85546875" customWidth="1"/>
  </cols>
  <sheetData>
    <row r="1" spans="1:10" x14ac:dyDescent="0.25">
      <c r="A1" t="s">
        <v>9</v>
      </c>
      <c r="B1" t="s">
        <v>10</v>
      </c>
      <c r="C1" t="s">
        <v>5</v>
      </c>
      <c r="D1" t="s">
        <v>11</v>
      </c>
      <c r="E1" t="s">
        <v>6</v>
      </c>
      <c r="F1" t="s">
        <v>12</v>
      </c>
      <c r="G1" t="s">
        <v>7</v>
      </c>
      <c r="H1" t="s">
        <v>17</v>
      </c>
      <c r="I1" t="s">
        <v>8</v>
      </c>
      <c r="J1" t="s">
        <v>18</v>
      </c>
    </row>
    <row r="2" spans="1:10" x14ac:dyDescent="0.25">
      <c r="A2" t="s">
        <v>0</v>
      </c>
      <c r="B2" s="1">
        <v>0.5</v>
      </c>
      <c r="C2" s="3" cm="1">
        <f t="array" ref="C2">20-(Table14[[#This Row],[a rough]]-MIN(Table14[a rough]))/(MAX(Table14[a rough])-MIN(Table14[a rough]))*(20-Table25[Beta])</f>
        <v>8</v>
      </c>
      <c r="D2">
        <v>20</v>
      </c>
      <c r="E2" s="3" cm="1">
        <f t="array" ref="E2">20-(Table14[[#This Row],[b rough]]-MIN(Table14[b rough]))/(MAX(Table14[b rough])-MIN(Table14[b rough]))*(20-Table25[Beta])</f>
        <v>4</v>
      </c>
      <c r="F2">
        <v>0</v>
      </c>
      <c r="G2" s="3" cm="1">
        <f t="array" ref="G2">(Table14[[#This Row],[c rough]]-MIN(Table14[c rough]))/(MAX(Table14[c rough])-MIN(Table14[c rough]))*(20-Table25[Beta])+Table25[Beta]</f>
        <v>4</v>
      </c>
      <c r="H2" s="3" cm="1">
        <f t="array" ref="H2">Table14[[#This Row],[a]]*SQRT(Table25[lA]^2+Table25[lB]^2+Table25[LC]^2)/(Table25[lA]+Table14[[#This Row],[a]]/Table14[[#This Row],[b]]*Table25[lB]+Table14[[#This Row],[a]]/Table14[[#This Row],[c]]*Table25[LC])</f>
        <v>3.8756171332144391</v>
      </c>
      <c r="I2" s="3">
        <f>(Table14[[#This Row],[f rough]]-MIN(Table14[f rough]))/(MAX(Table14[f rough])-MIN(Table14[f rough]))*20</f>
        <v>3.7776238745819059E-3</v>
      </c>
      <c r="J2" s="3" cm="1">
        <f t="array" ref="J2">Table14[[#This Row],[a]]*Table25[lA]+Table14[[#This Row],[b]]*Table25[lB]+Table14[[#This Row],[c]]*Table25[LC]</f>
        <v>6.4</v>
      </c>
    </row>
    <row r="3" spans="1:10" x14ac:dyDescent="0.25">
      <c r="A3" t="s">
        <v>1</v>
      </c>
      <c r="B3" s="2">
        <v>0.4</v>
      </c>
      <c r="C3" s="3" cm="1">
        <f t="array" ref="C3">20-(Table14[[#This Row],[a rough]]-MIN(Table14[a rough]))/(MAX(Table14[a rough])-MIN(Table14[a rough]))*(20-Table25[Beta])</f>
        <v>11.999999999999998</v>
      </c>
      <c r="D3">
        <v>13</v>
      </c>
      <c r="E3" s="3" cm="1">
        <f t="array" ref="E3">20-(Table14[[#This Row],[b rough]]-MIN(Table14[b rough]))/(MAX(Table14[b rough])-MIN(Table14[b rough]))*(20-Table25[Beta])</f>
        <v>16.444444444444443</v>
      </c>
      <c r="F3">
        <v>10</v>
      </c>
      <c r="G3" s="3" cm="1">
        <f t="array" ref="G3">(Table14[[#This Row],[c rough]]-MIN(Table14[c rough]))/(MAX(Table14[c rough])-MIN(Table14[c rough]))*(20-Table25[Beta])+Table25[Beta]</f>
        <v>12.888888888888889</v>
      </c>
      <c r="H3" s="3" cm="1">
        <f t="array" ref="H3">Table14[[#This Row],[a]]*SQRT(Table25[lA]^2+Table25[lB]^2+Table25[LC]^2)/(Table25[lA]+Table14[[#This Row],[a]]/Table14[[#This Row],[b]]*Table25[lB]+Table14[[#This Row],[a]]/Table14[[#This Row],[c]]*Table25[LC])</f>
        <v>8.5466119458525078</v>
      </c>
      <c r="I3" s="3">
        <f>(Table14[[#This Row],[f rough]]-MIN(Table14[f rough]))/(MAX(Table14[f rough])-MIN(Table14[f rough]))*20</f>
        <v>12.023409289649582</v>
      </c>
      <c r="J3" s="3" cm="1">
        <f t="array" ref="J3">Table14[[#This Row],[a]]*Table25[lA]+Table14[[#This Row],[b]]*Table25[lB]+Table14[[#This Row],[c]]*Table25[LC]</f>
        <v>12.71111111111111</v>
      </c>
    </row>
    <row r="4" spans="1:10" x14ac:dyDescent="0.25">
      <c r="A4" t="s">
        <v>2</v>
      </c>
      <c r="B4" s="4">
        <v>0.6</v>
      </c>
      <c r="C4" s="3" cm="1">
        <f t="array" ref="C4">20-(Table14[[#This Row],[a rough]]-MIN(Table14[a rough]))/(MAX(Table14[a rough])-MIN(Table14[a rough]))*(20-Table25[Beta])</f>
        <v>4</v>
      </c>
      <c r="D4">
        <v>15</v>
      </c>
      <c r="E4" s="3" cm="1">
        <f t="array" ref="E4">20-(Table14[[#This Row],[b rough]]-MIN(Table14[b rough]))/(MAX(Table14[b rough])-MIN(Table14[b rough]))*(20-Table25[Beta])</f>
        <v>12.888888888888889</v>
      </c>
      <c r="F4">
        <v>15</v>
      </c>
      <c r="G4" s="3" cm="1">
        <f t="array" ref="G4">(Table14[[#This Row],[c rough]]-MIN(Table14[c rough]))/(MAX(Table14[c rough])-MIN(Table14[c rough]))*(20-Table25[Beta])+Table25[Beta]</f>
        <v>17.333333333333336</v>
      </c>
      <c r="H4" s="3" cm="1">
        <f t="array" ref="H4">Table14[[#This Row],[a]]*SQRT(Table25[lA]^2+Table25[lB]^2+Table25[LC]^2)/(Table25[lA]+Table14[[#This Row],[a]]/Table14[[#This Row],[b]]*Table25[lB]+Table14[[#This Row],[a]]/Table14[[#This Row],[c]]*Table25[LC])</f>
        <v>3.8741490964215552</v>
      </c>
      <c r="I4" s="3">
        <f>(Table14[[#This Row],[f rough]]-MIN(Table14[f rough]))/(MAX(Table14[f rough])-MIN(Table14[f rough]))*20</f>
        <v>0</v>
      </c>
      <c r="J4" s="3" cm="1">
        <f t="array" ref="J4">Table14[[#This Row],[a]]*Table25[lA]+Table14[[#This Row],[b]]*Table25[lB]+Table14[[#This Row],[c]]*Table25[LC]</f>
        <v>8.8888888888888893</v>
      </c>
    </row>
    <row r="5" spans="1:10" x14ac:dyDescent="0.25">
      <c r="A5" t="s">
        <v>3</v>
      </c>
      <c r="B5" s="2">
        <v>0.3</v>
      </c>
      <c r="C5" s="3" cm="1">
        <f t="array" ref="C5">20-(Table14[[#This Row],[a rough]]-MIN(Table14[a rough]))/(MAX(Table14[a rough])-MIN(Table14[a rough]))*(20-Table25[Beta])</f>
        <v>16</v>
      </c>
      <c r="D5">
        <v>11</v>
      </c>
      <c r="E5" s="3" cm="1">
        <f t="array" ref="E5">20-(Table14[[#This Row],[b rough]]-MIN(Table14[b rough]))/(MAX(Table14[b rough])-MIN(Table14[b rough]))*(20-Table25[Beta])</f>
        <v>20</v>
      </c>
      <c r="F5">
        <v>7</v>
      </c>
      <c r="G5" s="3" cm="1">
        <f t="array" ref="G5">(Table14[[#This Row],[c rough]]-MIN(Table14[c rough]))/(MAX(Table14[c rough])-MIN(Table14[c rough]))*(20-Table25[Beta])+Table25[Beta]</f>
        <v>10.222222222222221</v>
      </c>
      <c r="H5" s="3" cm="1">
        <f t="array" ref="H5">Table14[[#This Row],[a]]*SQRT(Table25[lA]^2+Table25[lB]^2+Table25[LC]^2)/(Table25[lA]+Table14[[#This Row],[a]]/Table14[[#This Row],[b]]*Table25[lB]+Table14[[#This Row],[a]]/Table14[[#This Row],[c]]*Table25[LC])</f>
        <v>9.4398541368763205</v>
      </c>
      <c r="I5" s="3">
        <f>(Table14[[#This Row],[f rough]]-MIN(Table14[f rough]))/(MAX(Table14[f rough])-MIN(Table14[f rough]))*20</f>
        <v>14.32194366082615</v>
      </c>
      <c r="J5" s="3" cm="1">
        <f t="array" ref="J5">Table14[[#This Row],[a]]*Table25[lA]+Table14[[#This Row],[b]]*Table25[lB]+Table14[[#This Row],[c]]*Table25[LC]</f>
        <v>14.666666666666666</v>
      </c>
    </row>
    <row r="6" spans="1:10" x14ac:dyDescent="0.25">
      <c r="A6" t="s">
        <v>4</v>
      </c>
      <c r="B6" s="1">
        <v>0.2</v>
      </c>
      <c r="C6" s="3" cm="1">
        <f t="array" ref="C6">20-(Table14[[#This Row],[a rough]]-MIN(Table14[a rough]))/(MAX(Table14[a rough])-MIN(Table14[a rough]))*(20-Table25[Beta])</f>
        <v>20</v>
      </c>
      <c r="D6">
        <v>18</v>
      </c>
      <c r="E6" s="3" cm="1">
        <f t="array" ref="E6">20-(Table14[[#This Row],[b rough]]-MIN(Table14[b rough]))/(MAX(Table14[b rough])-MIN(Table14[b rough]))*(20-Table25[Beta])</f>
        <v>7.5555555555555554</v>
      </c>
      <c r="F6">
        <v>18</v>
      </c>
      <c r="G6" s="3" cm="1">
        <f t="array" ref="G6">(Table14[[#This Row],[c rough]]-MIN(Table14[c rough]))/(MAX(Table14[c rough])-MIN(Table14[c rough]))*(20-Table25[Beta])+Table25[Beta]</f>
        <v>20</v>
      </c>
      <c r="H6" s="3" cm="1">
        <f t="array" ref="H6">Table14[[#This Row],[a]]*SQRT(Table25[lA]^2+Table25[lB]^2+Table25[LC]^2)/(Table25[lA]+Table14[[#This Row],[a]]/Table14[[#This Row],[b]]*Table25[lB]+Table14[[#This Row],[a]]/Table14[[#This Row],[c]]*Table25[LC])</f>
        <v>11.646425223548439</v>
      </c>
      <c r="I6" s="3">
        <f>(Table14[[#This Row],[f rough]]-MIN(Table14[f rough]))/(MAX(Table14[f rough])-MIN(Table14[f rough]))*20</f>
        <v>20</v>
      </c>
      <c r="J6" s="3" cm="1">
        <f t="array" ref="J6">Table14[[#This Row],[a]]*Table25[lA]+Table14[[#This Row],[b]]*Table25[lB]+Table14[[#This Row],[c]]*Table25[LC]</f>
        <v>18.755555555555556</v>
      </c>
    </row>
    <row r="18" spans="11:14" x14ac:dyDescent="0.25">
      <c r="K18" t="s">
        <v>13</v>
      </c>
      <c r="L18" t="s">
        <v>14</v>
      </c>
      <c r="M18" t="s">
        <v>15</v>
      </c>
      <c r="N18" t="s">
        <v>16</v>
      </c>
    </row>
    <row r="19" spans="11:14" x14ac:dyDescent="0.25">
      <c r="K19">
        <v>0.6</v>
      </c>
      <c r="L19">
        <v>0.1</v>
      </c>
      <c r="M19">
        <v>0.3</v>
      </c>
      <c r="N19">
        <v>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Kirkwood</dc:creator>
  <cp:lastModifiedBy>Elias Kirkwood</cp:lastModifiedBy>
  <dcterms:created xsi:type="dcterms:W3CDTF">2025-06-08T08:22:34Z</dcterms:created>
  <dcterms:modified xsi:type="dcterms:W3CDTF">2025-06-09T10:32:37Z</dcterms:modified>
</cp:coreProperties>
</file>