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F37CB4B0-E2BC-4DF1-8D2C-931B0A2BDB4E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Работа 1" sheetId="1" r:id="rId1"/>
    <sheet name="Работа 2" sheetId="3" r:id="rId2"/>
    <sheet name="Работа 3" sheetId="2" r:id="rId3"/>
    <sheet name="Работа 4" sheetId="4" r:id="rId4"/>
    <sheet name="Работа 5" sheetId="5" r:id="rId5"/>
    <sheet name="Работа 6" sheetId="6" r:id="rId6"/>
  </sheets>
  <definedNames>
    <definedName name="solver_adj" localSheetId="1" hidden="1">'Работа 2'!$H$4:$H$5</definedName>
    <definedName name="solver_adj" localSheetId="4" hidden="1">'Работа 5'!$C$4:$C$5</definedName>
    <definedName name="solver_adj" localSheetId="5" hidden="1">'Работа 6'!#REF!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4" hidden="1">1</definedName>
    <definedName name="solver_drv" localSheetId="5" hidden="1">2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lhs1" localSheetId="1" hidden="1">'Работа 2'!$H$7</definedName>
    <definedName name="solver_lhs1" localSheetId="4" hidden="1">'Работа 5'!#REF!</definedName>
    <definedName name="solver_lhs1" localSheetId="5" hidden="1">'Работа 6'!#REF!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4" hidden="1">2</definedName>
    <definedName name="solver_neg" localSheetId="5" hidden="1">2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um" localSheetId="1" hidden="1">1</definedName>
    <definedName name="solver_num" localSheetId="2" hidden="1">0</definedName>
    <definedName name="solver_num" localSheetId="4" hidden="1">1</definedName>
    <definedName name="solver_num" localSheetId="5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opt" localSheetId="1" hidden="1">'Работа 2'!$H$6</definedName>
    <definedName name="solver_opt" localSheetId="2" hidden="1">'Работа 3'!$A$1</definedName>
    <definedName name="solver_opt" localSheetId="4" hidden="1">'Работа 5'!$C$6</definedName>
    <definedName name="solver_opt" localSheetId="5" hidden="1">'Работа 6'!#REF!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4" hidden="1">1</definedName>
    <definedName name="solver_rbv" localSheetId="5" hidden="1">2</definedName>
    <definedName name="solver_rel1" localSheetId="1" hidden="1">2</definedName>
    <definedName name="solver_rel1" localSheetId="4" hidden="1">2</definedName>
    <definedName name="solver_rel1" localSheetId="5" hidden="1">2</definedName>
    <definedName name="solver_rhs1" localSheetId="1" hidden="1">0</definedName>
    <definedName name="solver_rhs1" localSheetId="4" hidden="1">0</definedName>
    <definedName name="solver_rhs1" localSheetId="5" hidden="1">0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4" hidden="1">1</definedName>
    <definedName name="solver_scl" localSheetId="5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yp" localSheetId="1" hidden="1">3</definedName>
    <definedName name="solver_typ" localSheetId="2" hidden="1">1</definedName>
    <definedName name="solver_typ" localSheetId="4" hidden="1">3</definedName>
    <definedName name="solver_typ" localSheetId="5" hidden="1">3</definedName>
    <definedName name="solver_val" localSheetId="1" hidden="1">0</definedName>
    <definedName name="solver_val" localSheetId="2" hidden="1">0</definedName>
    <definedName name="solver_val" localSheetId="4" hidden="1">0.5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6" l="1"/>
  <c r="G16" i="6"/>
  <c r="E15" i="6"/>
  <c r="H15" i="6" s="1"/>
  <c r="B5" i="6"/>
  <c r="C5" i="6"/>
  <c r="E5" i="6" s="1"/>
  <c r="B6" i="6" s="1"/>
  <c r="D5" i="6"/>
  <c r="C6" i="6" s="1"/>
  <c r="E4" i="6"/>
  <c r="D4" i="6"/>
  <c r="G15" i="6" l="1"/>
  <c r="D6" i="6"/>
  <c r="C7" i="6" s="1"/>
  <c r="E6" i="6"/>
  <c r="B7" i="6" s="1"/>
  <c r="E7" i="6" l="1"/>
  <c r="B8" i="6" s="1"/>
  <c r="D7" i="6"/>
  <c r="C8" i="6" s="1"/>
  <c r="E8" i="6" l="1"/>
  <c r="D8" i="6"/>
  <c r="D18" i="5" l="1"/>
  <c r="A25" i="5"/>
  <c r="A26" i="5"/>
  <c r="A24" i="5"/>
  <c r="C18" i="5"/>
  <c r="C10" i="5"/>
  <c r="C9" i="5"/>
  <c r="C5" i="5"/>
  <c r="D5" i="5"/>
  <c r="E5" i="5"/>
  <c r="F5" i="5"/>
  <c r="G5" i="5"/>
  <c r="H5" i="5"/>
  <c r="C6" i="5"/>
  <c r="D6" i="5"/>
  <c r="E6" i="5"/>
  <c r="F6" i="5"/>
  <c r="G6" i="5"/>
  <c r="H6" i="5"/>
  <c r="B6" i="5"/>
  <c r="B5" i="5"/>
  <c r="D4" i="5"/>
  <c r="E4" i="5" s="1"/>
  <c r="F4" i="5" s="1"/>
  <c r="G4" i="5" s="1"/>
  <c r="H4" i="5" s="1"/>
  <c r="C4" i="5"/>
  <c r="E37" i="4"/>
  <c r="D38" i="4"/>
  <c r="D37" i="4"/>
  <c r="E26" i="4"/>
  <c r="D27" i="4"/>
  <c r="D26" i="4"/>
  <c r="C26" i="4"/>
  <c r="E15" i="4"/>
  <c r="D16" i="4"/>
  <c r="D15" i="4"/>
  <c r="C15" i="4"/>
  <c r="C27" i="2"/>
  <c r="D27" i="2"/>
  <c r="D26" i="2"/>
  <c r="C26" i="2"/>
  <c r="C17" i="2"/>
  <c r="C16" i="2"/>
  <c r="B6" i="2"/>
  <c r="B5" i="2"/>
  <c r="C4" i="2"/>
  <c r="D4" i="2" s="1"/>
  <c r="D43" i="3"/>
  <c r="D42" i="3"/>
  <c r="F42" i="3" s="1"/>
  <c r="E42" i="3"/>
  <c r="C42" i="3"/>
  <c r="C16" i="3"/>
  <c r="D16" i="3"/>
  <c r="G16" i="3" s="1"/>
  <c r="G37" i="4" l="1"/>
  <c r="G26" i="4"/>
  <c r="F26" i="4"/>
  <c r="F15" i="4"/>
  <c r="C5" i="2"/>
  <c r="D6" i="2"/>
  <c r="D5" i="2"/>
  <c r="E4" i="2"/>
  <c r="C6" i="2"/>
  <c r="E16" i="3"/>
  <c r="E6" i="2" l="1"/>
  <c r="E5" i="2"/>
  <c r="F4" i="2"/>
  <c r="F5" i="2" l="1"/>
  <c r="G4" i="2"/>
  <c r="F6" i="2"/>
  <c r="G5" i="2" l="1"/>
  <c r="G6" i="2"/>
  <c r="B6" i="3" l="1"/>
  <c r="B5" i="3"/>
  <c r="E24" i="1"/>
  <c r="F24" i="1"/>
  <c r="F23" i="1"/>
  <c r="E23" i="1"/>
  <c r="F5" i="1" l="1"/>
  <c r="E5" i="1"/>
  <c r="F4" i="1"/>
  <c r="E4" i="1"/>
  <c r="A17" i="1"/>
  <c r="D15" i="6" l="1"/>
  <c r="C16" i="6"/>
  <c r="C15" i="6"/>
  <c r="A17" i="6"/>
  <c r="A19" i="6" s="1"/>
  <c r="F16" i="6" l="1"/>
  <c r="F15" i="6"/>
  <c r="F5" i="6"/>
  <c r="A5" i="6"/>
  <c r="A6" i="6" s="1"/>
  <c r="A7" i="6" s="1"/>
  <c r="A8" i="6" s="1"/>
  <c r="D9" i="5" l="1"/>
  <c r="B10" i="5" s="1"/>
  <c r="A19" i="5"/>
  <c r="A20" i="5" s="1"/>
  <c r="A21" i="5" s="1"/>
  <c r="A22" i="5" s="1"/>
  <c r="A23" i="5" s="1"/>
  <c r="B19" i="5"/>
  <c r="A10" i="5"/>
  <c r="A11" i="5" s="1"/>
  <c r="A12" i="5" s="1"/>
  <c r="A13" i="5" s="1"/>
  <c r="A39" i="4"/>
  <c r="A41" i="4" s="1"/>
  <c r="A43" i="4" s="1"/>
  <c r="C37" i="4"/>
  <c r="A28" i="4"/>
  <c r="A30" i="4" s="1"/>
  <c r="A32" i="4" s="1"/>
  <c r="A17" i="4"/>
  <c r="A19" i="4" s="1"/>
  <c r="A21" i="4" s="1"/>
  <c r="A27" i="2"/>
  <c r="A28" i="2" s="1"/>
  <c r="A17" i="2"/>
  <c r="A18" i="2" s="1"/>
  <c r="A19" i="2" s="1"/>
  <c r="D16" i="2"/>
  <c r="A43" i="3"/>
  <c r="A44" i="3" s="1"/>
  <c r="A45" i="3" s="1"/>
  <c r="A46" i="3" s="1"/>
  <c r="A47" i="3" s="1"/>
  <c r="A48" i="3" s="1"/>
  <c r="A49" i="3" s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C19" i="5" l="1"/>
  <c r="D19" i="5" s="1"/>
  <c r="E26" i="2"/>
  <c r="B27" i="2" s="1"/>
  <c r="H26" i="4"/>
  <c r="B43" i="3"/>
  <c r="E43" i="3" s="1"/>
  <c r="G42" i="3"/>
  <c r="E10" i="5"/>
  <c r="E9" i="5"/>
  <c r="E18" i="5"/>
  <c r="H37" i="4"/>
  <c r="E16" i="2"/>
  <c r="B17" i="2"/>
  <c r="F26" i="2"/>
  <c r="F16" i="3"/>
  <c r="B17" i="3" s="1"/>
  <c r="D17" i="3" s="1"/>
  <c r="E17" i="3" s="1"/>
  <c r="G27" i="4" l="1"/>
  <c r="B29" i="4" s="1"/>
  <c r="D29" i="4" s="1"/>
  <c r="B28" i="4"/>
  <c r="C43" i="3"/>
  <c r="F43" i="3" s="1"/>
  <c r="C17" i="3"/>
  <c r="B39" i="4"/>
  <c r="F37" i="4"/>
  <c r="G38" i="4" s="1"/>
  <c r="B40" i="4" s="1"/>
  <c r="F6" i="6"/>
  <c r="D10" i="5"/>
  <c r="B11" i="5" s="1"/>
  <c r="C11" i="5" s="1"/>
  <c r="G15" i="4"/>
  <c r="B17" i="4" s="1"/>
  <c r="H15" i="4"/>
  <c r="E39" i="4" l="1"/>
  <c r="D39" i="4"/>
  <c r="D40" i="4"/>
  <c r="F39" i="4" s="1"/>
  <c r="C39" i="4"/>
  <c r="D28" i="4"/>
  <c r="E28" i="4"/>
  <c r="C28" i="4"/>
  <c r="D17" i="4"/>
  <c r="E17" i="4"/>
  <c r="G16" i="4"/>
  <c r="B18" i="4" s="1"/>
  <c r="D18" i="4" s="1"/>
  <c r="E27" i="2"/>
  <c r="B28" i="2" s="1"/>
  <c r="F27" i="2"/>
  <c r="D17" i="2"/>
  <c r="B18" i="2" s="1"/>
  <c r="C18" i="2" s="1"/>
  <c r="G43" i="3"/>
  <c r="B20" i="5"/>
  <c r="E19" i="5"/>
  <c r="E11" i="5"/>
  <c r="H28" i="4"/>
  <c r="C20" i="5" l="1"/>
  <c r="D20" i="5" s="1"/>
  <c r="G40" i="4"/>
  <c r="G39" i="4"/>
  <c r="C17" i="4"/>
  <c r="F17" i="4"/>
  <c r="G18" i="4" s="1"/>
  <c r="B20" i="4" s="1"/>
  <c r="D20" i="4" s="1"/>
  <c r="C28" i="2"/>
  <c r="F28" i="2" s="1"/>
  <c r="D28" i="2"/>
  <c r="E17" i="2"/>
  <c r="E28" i="2"/>
  <c r="F17" i="3"/>
  <c r="B18" i="3" s="1"/>
  <c r="G17" i="3"/>
  <c r="F7" i="6"/>
  <c r="D11" i="5"/>
  <c r="B12" i="5" s="1"/>
  <c r="C12" i="5" s="1"/>
  <c r="B42" i="4"/>
  <c r="D42" i="4" s="1"/>
  <c r="B41" i="4"/>
  <c r="H39" i="4"/>
  <c r="G17" i="4"/>
  <c r="B19" i="4" s="1"/>
  <c r="D19" i="4" s="1"/>
  <c r="H17" i="4"/>
  <c r="F28" i="4"/>
  <c r="G29" i="4" s="1"/>
  <c r="B31" i="4" s="1"/>
  <c r="D31" i="4" s="1"/>
  <c r="G28" i="4"/>
  <c r="B30" i="4" s="1"/>
  <c r="D41" i="4" l="1"/>
  <c r="F41" i="4" s="1"/>
  <c r="E41" i="4"/>
  <c r="D30" i="4"/>
  <c r="E30" i="4"/>
  <c r="H19" i="4"/>
  <c r="E19" i="4"/>
  <c r="C19" i="4"/>
  <c r="E18" i="2"/>
  <c r="D18" i="2"/>
  <c r="B19" i="2" s="1"/>
  <c r="C19" i="2" s="1"/>
  <c r="B44" i="3"/>
  <c r="D18" i="3"/>
  <c r="E18" i="3" s="1"/>
  <c r="C18" i="3"/>
  <c r="E12" i="5"/>
  <c r="C41" i="4"/>
  <c r="C30" i="4"/>
  <c r="D12" i="5" l="1"/>
  <c r="B13" i="5" s="1"/>
  <c r="H30" i="4"/>
  <c r="C44" i="3"/>
  <c r="D44" i="3" s="1"/>
  <c r="E44" i="3"/>
  <c r="G19" i="4"/>
  <c r="B21" i="4" s="1"/>
  <c r="D21" i="4" s="1"/>
  <c r="F8" i="6"/>
  <c r="E20" i="5"/>
  <c r="B21" i="5"/>
  <c r="F19" i="4"/>
  <c r="G20" i="4" s="1"/>
  <c r="B22" i="4" s="1"/>
  <c r="D22" i="4" s="1"/>
  <c r="G30" i="4"/>
  <c r="B32" i="4" s="1"/>
  <c r="F30" i="4"/>
  <c r="G31" i="4" s="1"/>
  <c r="B33" i="4" s="1"/>
  <c r="D33" i="4" s="1"/>
  <c r="C21" i="5" l="1"/>
  <c r="D21" i="5" s="1"/>
  <c r="C13" i="5"/>
  <c r="E13" i="5" s="1"/>
  <c r="D13" i="5"/>
  <c r="D32" i="4"/>
  <c r="E32" i="4"/>
  <c r="E21" i="4"/>
  <c r="C21" i="4"/>
  <c r="F44" i="3"/>
  <c r="G44" i="3"/>
  <c r="B45" i="3"/>
  <c r="G18" i="3"/>
  <c r="F18" i="3"/>
  <c r="B19" i="3" s="1"/>
  <c r="D19" i="2"/>
  <c r="E19" i="2"/>
  <c r="G41" i="4"/>
  <c r="B43" i="4" s="1"/>
  <c r="H41" i="4"/>
  <c r="G42" i="4"/>
  <c r="B44" i="4" s="1"/>
  <c r="D44" i="4" s="1"/>
  <c r="C32" i="4"/>
  <c r="H21" i="4"/>
  <c r="D43" i="4" l="1"/>
  <c r="F43" i="4" s="1"/>
  <c r="E43" i="4"/>
  <c r="C45" i="3"/>
  <c r="E45" i="3"/>
  <c r="C19" i="3"/>
  <c r="D19" i="3"/>
  <c r="C43" i="4"/>
  <c r="H32" i="4"/>
  <c r="G21" i="4"/>
  <c r="F21" i="4"/>
  <c r="G22" i="4" s="1"/>
  <c r="F32" i="4" l="1"/>
  <c r="G45" i="3"/>
  <c r="D45" i="3"/>
  <c r="E19" i="3"/>
  <c r="F19" i="3" s="1"/>
  <c r="B20" i="3" s="1"/>
  <c r="G19" i="3"/>
  <c r="E21" i="5"/>
  <c r="B22" i="5"/>
  <c r="G33" i="4"/>
  <c r="G32" i="4"/>
  <c r="C22" i="5" l="1"/>
  <c r="D22" i="5" s="1"/>
  <c r="F45" i="3"/>
  <c r="B46" i="3" s="1"/>
  <c r="C20" i="3"/>
  <c r="D20" i="3"/>
  <c r="G44" i="4"/>
  <c r="H43" i="4"/>
  <c r="G43" i="4"/>
  <c r="E46" i="3" l="1"/>
  <c r="C46" i="3"/>
  <c r="D46" i="3" s="1"/>
  <c r="G20" i="3"/>
  <c r="E20" i="3"/>
  <c r="F20" i="3" s="1"/>
  <c r="B21" i="3" s="1"/>
  <c r="G46" i="3" l="1"/>
  <c r="F46" i="3"/>
  <c r="B47" i="3" s="1"/>
  <c r="C21" i="3"/>
  <c r="D21" i="3"/>
  <c r="E22" i="5"/>
  <c r="B23" i="5"/>
  <c r="C23" i="5" l="1"/>
  <c r="D23" i="5" s="1"/>
  <c r="B24" i="5" s="1"/>
  <c r="C24" i="5" s="1"/>
  <c r="C47" i="3"/>
  <c r="D47" i="3" s="1"/>
  <c r="E47" i="3"/>
  <c r="E21" i="3"/>
  <c r="F21" i="3" s="1"/>
  <c r="B22" i="3" s="1"/>
  <c r="G21" i="3"/>
  <c r="D24" i="5" l="1"/>
  <c r="B25" i="5" s="1"/>
  <c r="E24" i="5"/>
  <c r="G47" i="3"/>
  <c r="C22" i="3"/>
  <c r="D22" i="3"/>
  <c r="C25" i="5" l="1"/>
  <c r="E25" i="5" s="1"/>
  <c r="F47" i="3"/>
  <c r="B48" i="3" s="1"/>
  <c r="G22" i="3"/>
  <c r="E22" i="3"/>
  <c r="F22" i="3" s="1"/>
  <c r="B23" i="3" s="1"/>
  <c r="E23" i="5"/>
  <c r="D25" i="5" l="1"/>
  <c r="B26" i="5" s="1"/>
  <c r="C48" i="3"/>
  <c r="D48" i="3" s="1"/>
  <c r="E48" i="3"/>
  <c r="C23" i="3"/>
  <c r="D23" i="3"/>
  <c r="C26" i="5" l="1"/>
  <c r="E26" i="5" s="1"/>
  <c r="G48" i="3"/>
  <c r="G23" i="3"/>
  <c r="E23" i="3"/>
  <c r="F23" i="3" s="1"/>
  <c r="B24" i="3" s="1"/>
  <c r="C4" i="3"/>
  <c r="A24" i="1"/>
  <c r="A25" i="1" s="1"/>
  <c r="A26" i="1" s="1"/>
  <c r="D23" i="1"/>
  <c r="D26" i="5" l="1"/>
  <c r="F48" i="3"/>
  <c r="B49" i="3" s="1"/>
  <c r="C24" i="3"/>
  <c r="D24" i="3"/>
  <c r="C6" i="3"/>
  <c r="C5" i="3"/>
  <c r="H23" i="1"/>
  <c r="D4" i="3"/>
  <c r="C49" i="3" l="1"/>
  <c r="D49" i="3" s="1"/>
  <c r="E49" i="3"/>
  <c r="E24" i="3"/>
  <c r="G24" i="3"/>
  <c r="F24" i="3"/>
  <c r="B25" i="3" s="1"/>
  <c r="D5" i="3"/>
  <c r="D6" i="3"/>
  <c r="E4" i="3"/>
  <c r="G23" i="1"/>
  <c r="B24" i="1" s="1"/>
  <c r="F49" i="3" l="1"/>
  <c r="G49" i="3"/>
  <c r="C25" i="3"/>
  <c r="D25" i="3"/>
  <c r="E5" i="3"/>
  <c r="E6" i="3"/>
  <c r="F4" i="3"/>
  <c r="C24" i="1"/>
  <c r="G25" i="3" l="1"/>
  <c r="E25" i="3"/>
  <c r="F25" i="3" s="1"/>
  <c r="B26" i="3" s="1"/>
  <c r="F5" i="3"/>
  <c r="F6" i="3"/>
  <c r="G4" i="3"/>
  <c r="D24" i="1"/>
  <c r="C26" i="3" l="1"/>
  <c r="D26" i="3"/>
  <c r="G5" i="3"/>
  <c r="G6" i="3"/>
  <c r="G26" i="3" l="1"/>
  <c r="E26" i="3"/>
  <c r="F26" i="3" s="1"/>
  <c r="B27" i="3" s="1"/>
  <c r="H24" i="1"/>
  <c r="G24" i="1"/>
  <c r="C27" i="3" l="1"/>
  <c r="D27" i="3"/>
  <c r="B25" i="1"/>
  <c r="E25" i="1" s="1"/>
  <c r="C25" i="1"/>
  <c r="G27" i="3" l="1"/>
  <c r="E27" i="3"/>
  <c r="F27" i="3" s="1"/>
  <c r="B28" i="3" s="1"/>
  <c r="D25" i="1"/>
  <c r="F25" i="1" s="1"/>
  <c r="D28" i="3" l="1"/>
  <c r="C28" i="3"/>
  <c r="H25" i="1"/>
  <c r="G28" i="3" l="1"/>
  <c r="E28" i="3"/>
  <c r="G25" i="1"/>
  <c r="F28" i="3" l="1"/>
  <c r="B29" i="3" s="1"/>
  <c r="B26" i="1"/>
  <c r="E26" i="1" s="1"/>
  <c r="C26" i="1"/>
  <c r="D29" i="3" l="1"/>
  <c r="C29" i="3"/>
  <c r="E29" i="3"/>
  <c r="F29" i="3" s="1"/>
  <c r="B30" i="3" s="1"/>
  <c r="G29" i="3"/>
  <c r="D26" i="1"/>
  <c r="F26" i="1" s="1"/>
  <c r="D30" i="3" l="1"/>
  <c r="C30" i="3"/>
  <c r="E30" i="3" l="1"/>
  <c r="F30" i="3" s="1"/>
  <c r="B31" i="3" s="1"/>
  <c r="G30" i="3"/>
  <c r="C31" i="3" l="1"/>
  <c r="D31" i="3"/>
  <c r="H26" i="1"/>
  <c r="G26" i="1"/>
  <c r="E31" i="3" l="1"/>
  <c r="F31" i="3"/>
  <c r="B32" i="3" s="1"/>
  <c r="G31" i="3"/>
  <c r="C32" i="3" l="1"/>
  <c r="D32" i="3"/>
  <c r="G32" i="3" l="1"/>
  <c r="E32" i="3"/>
  <c r="F32" i="3" s="1"/>
  <c r="B33" i="3" s="1"/>
  <c r="C33" i="3" l="1"/>
  <c r="D33" i="3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4" i="1"/>
  <c r="G33" i="3" l="1"/>
  <c r="E33" i="3"/>
  <c r="F33" i="3" s="1"/>
  <c r="B34" i="3" s="1"/>
  <c r="H4" i="1"/>
  <c r="D34" i="3" l="1"/>
  <c r="C34" i="3"/>
  <c r="J15" i="6"/>
  <c r="G34" i="3" l="1"/>
  <c r="E34" i="3"/>
  <c r="F34" i="3" s="1"/>
  <c r="B35" i="3" s="1"/>
  <c r="I15" i="6"/>
  <c r="K15" i="6" s="1"/>
  <c r="J16" i="6"/>
  <c r="L15" i="6"/>
  <c r="K16" i="6" l="1"/>
  <c r="B18" i="6" s="1"/>
  <c r="H18" i="6" s="1"/>
  <c r="D35" i="3"/>
  <c r="C35" i="3"/>
  <c r="C18" i="6"/>
  <c r="B17" i="6"/>
  <c r="G18" i="6" l="1"/>
  <c r="L18" i="6"/>
  <c r="E17" i="6"/>
  <c r="G17" i="6" s="1"/>
  <c r="G35" i="3"/>
  <c r="E35" i="3"/>
  <c r="F35" i="3" s="1"/>
  <c r="B36" i="3" s="1"/>
  <c r="L17" i="6"/>
  <c r="C17" i="6"/>
  <c r="F18" i="6" s="1"/>
  <c r="D17" i="6"/>
  <c r="H17" i="6" l="1"/>
  <c r="F17" i="6"/>
  <c r="D36" i="3"/>
  <c r="C36" i="3"/>
  <c r="J17" i="6" l="1"/>
  <c r="J18" i="6"/>
  <c r="G36" i="3"/>
  <c r="E36" i="3"/>
  <c r="F36" i="3" s="1"/>
  <c r="I17" i="6"/>
  <c r="K18" i="6" l="1"/>
  <c r="B20" i="6" s="1"/>
  <c r="K17" i="6"/>
  <c r="B19" i="6" s="1"/>
  <c r="G20" i="6" l="1"/>
  <c r="H20" i="6"/>
  <c r="E19" i="6"/>
  <c r="G19" i="6" s="1"/>
  <c r="C20" i="6"/>
  <c r="L20" i="6"/>
  <c r="C19" i="6"/>
  <c r="F20" i="6" s="1"/>
  <c r="D19" i="6"/>
  <c r="L19" i="6"/>
  <c r="H19" i="6" l="1"/>
  <c r="F19" i="6"/>
  <c r="J19" i="6"/>
  <c r="J20" i="6" l="1"/>
  <c r="I19" i="6"/>
  <c r="K19" i="6" s="1"/>
  <c r="K20" i="6" l="1"/>
  <c r="H5" i="1"/>
  <c r="G4" i="1"/>
  <c r="B5" i="1" s="1"/>
  <c r="C5" i="1" l="1"/>
  <c r="D5" i="1" s="1"/>
  <c r="G5" i="1" s="1"/>
  <c r="B6" i="1" l="1"/>
  <c r="E6" i="1" s="1"/>
  <c r="C6" i="1"/>
  <c r="D6" i="1" l="1"/>
  <c r="F6" i="1" s="1"/>
  <c r="H6" i="1" l="1"/>
  <c r="G6" i="1" l="1"/>
  <c r="B7" i="1" l="1"/>
  <c r="E7" i="1" s="1"/>
  <c r="C7" i="1"/>
  <c r="D7" i="1" l="1"/>
  <c r="F7" i="1" s="1"/>
  <c r="H7" i="1" l="1"/>
  <c r="G7" i="1"/>
  <c r="B8" i="1" l="1"/>
  <c r="E8" i="1" s="1"/>
  <c r="C8" i="1"/>
  <c r="D8" i="1" l="1"/>
  <c r="F8" i="1" s="1"/>
  <c r="H8" i="1" l="1"/>
  <c r="G8" i="1"/>
  <c r="C9" i="1" l="1"/>
  <c r="B9" i="1"/>
  <c r="E9" i="1" s="1"/>
  <c r="D9" i="1" l="1"/>
  <c r="F9" i="1" s="1"/>
  <c r="H9" i="1" l="1"/>
  <c r="G9" i="1"/>
  <c r="B10" i="1" l="1"/>
  <c r="E10" i="1" s="1"/>
  <c r="C10" i="1"/>
  <c r="D10" i="1" l="1"/>
  <c r="F10" i="1" s="1"/>
  <c r="H10" i="1" l="1"/>
  <c r="G10" i="1" l="1"/>
  <c r="C11" i="1" l="1"/>
  <c r="B11" i="1"/>
  <c r="E11" i="1" s="1"/>
  <c r="D11" i="1" l="1"/>
  <c r="F11" i="1" s="1"/>
  <c r="H11" i="1" l="1"/>
  <c r="G11" i="1" l="1"/>
  <c r="B12" i="1" l="1"/>
  <c r="E12" i="1" s="1"/>
  <c r="C12" i="1"/>
  <c r="D12" i="1" l="1"/>
  <c r="F12" i="1" s="1"/>
  <c r="H12" i="1" l="1"/>
  <c r="G12" i="1"/>
  <c r="C13" i="1" l="1"/>
  <c r="B13" i="1"/>
  <c r="E13" i="1" s="1"/>
  <c r="D13" i="1" l="1"/>
  <c r="F13" i="1" s="1"/>
  <c r="H13" i="1" l="1"/>
  <c r="G13" i="1"/>
  <c r="B14" i="1" l="1"/>
  <c r="E14" i="1" s="1"/>
  <c r="C14" i="1"/>
  <c r="D14" i="1" l="1"/>
  <c r="F14" i="1" s="1"/>
  <c r="H14" i="1" l="1"/>
  <c r="G14" i="1"/>
  <c r="B15" i="1" l="1"/>
  <c r="E15" i="1" s="1"/>
  <c r="C15" i="1"/>
  <c r="D15" i="1" l="1"/>
  <c r="F15" i="1" s="1"/>
  <c r="H15" i="1" l="1"/>
  <c r="G15" i="1" l="1"/>
  <c r="C16" i="1" l="1"/>
  <c r="B16" i="1"/>
  <c r="E16" i="1" s="1"/>
  <c r="D16" i="1" l="1"/>
  <c r="F16" i="1" s="1"/>
  <c r="H16" i="1" l="1"/>
  <c r="G16" i="1" l="1"/>
  <c r="C17" i="1" l="1"/>
  <c r="B17" i="1"/>
  <c r="D17" i="1" l="1"/>
  <c r="F17" i="1" s="1"/>
  <c r="H17" i="1" s="1"/>
  <c r="E17" i="1"/>
  <c r="G17" i="1" l="1"/>
</calcChain>
</file>

<file path=xl/sharedStrings.xml><?xml version="1.0" encoding="utf-8"?>
<sst xmlns="http://schemas.openxmlformats.org/spreadsheetml/2006/main" count="155" uniqueCount="70">
  <si>
    <t>a</t>
  </si>
  <si>
    <t>x</t>
  </si>
  <si>
    <t>b</t>
  </si>
  <si>
    <t>F(a)</t>
  </si>
  <si>
    <t>F(x)</t>
  </si>
  <si>
    <t>F(a)*F(x)</t>
  </si>
  <si>
    <t>|F(x)|&lt;e</t>
  </si>
  <si>
    <t>n</t>
  </si>
  <si>
    <t>Задание 2</t>
  </si>
  <si>
    <t>Отделить корни аналитически и уточнить один из них методом проб с точностью</t>
  </si>
  <si>
    <t>Задание 4</t>
  </si>
  <si>
    <t>Задание 1</t>
  </si>
  <si>
    <t>Отделить корни графически и уточнить один из них методом хорд с точностью</t>
  </si>
  <si>
    <t>Постоение графиков функций</t>
  </si>
  <si>
    <t>y2</t>
  </si>
  <si>
    <t>y1</t>
  </si>
  <si>
    <t>xn</t>
  </si>
  <si>
    <t>f(xn)</t>
  </si>
  <si>
    <t>h</t>
  </si>
  <si>
    <t>F(xn)</t>
  </si>
  <si>
    <t>Отделить корни аналитически и уточнить один из них методом хорд с точностью</t>
  </si>
  <si>
    <t>xn-a</t>
  </si>
  <si>
    <t>F(xn)-F(a)</t>
  </si>
  <si>
    <t>Отделить корни аналитически и уточнить один из них методом касательных с точностью</t>
  </si>
  <si>
    <t>xn^2</t>
  </si>
  <si>
    <t>F(xn)/F'(x0)</t>
  </si>
  <si>
    <t>f'(xn)</t>
  </si>
  <si>
    <t>F'(xn)</t>
  </si>
  <si>
    <t>Часть 1</t>
  </si>
  <si>
    <t>x1n-xn</t>
  </si>
  <si>
    <t>f(x1n)-f(xn)</t>
  </si>
  <si>
    <t>h1n</t>
  </si>
  <si>
    <t>x1n</t>
  </si>
  <si>
    <t>f(x1n)</t>
  </si>
  <si>
    <t>h2n</t>
  </si>
  <si>
    <t>Комбинированным методом хорд и касательных решить уравнение третьей степени с точностью до</t>
  </si>
  <si>
    <t>Часть 2</t>
  </si>
  <si>
    <t>|F(xn)| &lt;e</t>
  </si>
  <si>
    <t>x [0,1]</t>
  </si>
  <si>
    <t>Часть 3</t>
  </si>
  <si>
    <t>x [2,3]</t>
  </si>
  <si>
    <t>Отделить корни графически и уточнить один из них методом итераций с точностью</t>
  </si>
  <si>
    <t>Отделить корни аналитически и уточнить один из них методом итераций с точностью</t>
  </si>
  <si>
    <t>y1=ln(x)</t>
  </si>
  <si>
    <t>a(xn)</t>
  </si>
  <si>
    <t>Используя метод итераций, решить систему нелинейных уравнений с точностью 0,001.</t>
  </si>
  <si>
    <t>yn</t>
  </si>
  <si>
    <t>Используя метод Ньютона, решить систему нелинейных уравнений с точностью 0,001</t>
  </si>
  <si>
    <t>yn^2</t>
  </si>
  <si>
    <t>xn+yn</t>
  </si>
  <si>
    <t>F(xn,yn)</t>
  </si>
  <si>
    <t>G(xn,yn)</t>
  </si>
  <si>
    <t>F'x(xn,yn)</t>
  </si>
  <si>
    <t>G'x(xn,yn)</t>
  </si>
  <si>
    <t>F'y(xn,yn)</t>
  </si>
  <si>
    <t>G'y(xn,yn)</t>
  </si>
  <si>
    <t>delta(n)</t>
  </si>
  <si>
    <t>delta(hn)</t>
  </si>
  <si>
    <t>delta(kn)</t>
  </si>
  <si>
    <t>hn</t>
  </si>
  <si>
    <t>kn</t>
  </si>
  <si>
    <t>y1=3x-1</t>
  </si>
  <si>
    <t>y2=cos(x)</t>
  </si>
  <si>
    <t>F(2)-F(xn)</t>
  </si>
  <si>
    <t>2-xn</t>
  </si>
  <si>
    <t>F'(0,5)=</t>
  </si>
  <si>
    <t>x [-4,-3]</t>
  </si>
  <si>
    <t>y2=2-x</t>
  </si>
  <si>
    <t>y</t>
  </si>
  <si>
    <t>tg(xn*yn)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</si>
</sst>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6" fontId="0" fillId="2" borderId="1" xfId="0" applyNumberFormat="1" applyFill="1" applyBorder="1"/>
    <xf numFmtId="166" fontId="0" fillId="0" borderId="1" xfId="0" applyNumberFormat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166" fontId="0" fillId="2" borderId="1" xfId="0" applyNumberFormat="1" applyFill="1" applyBorder="1" applyAlignment="1">
      <alignment horizontal="left" inden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2" fontId="0" fillId="0" borderId="1" xfId="0" applyNumberFormat="1" applyBorder="1"/>
    <xf numFmtId="0" fontId="0" fillId="0" borderId="8" xfId="0" applyBorder="1"/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0" fillId="0" borderId="0" xfId="0" applyNumberFormat="1"/>
    <xf numFmtId="0" fontId="0" fillId="0" borderId="14" xfId="0" applyBorder="1"/>
    <xf numFmtId="166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305561207552"/>
          <c:y val="8.0433120907398625E-2"/>
          <c:w val="0.7916371530460351"/>
          <c:h val="0.78840973830248606"/>
        </c:manualLayout>
      </c:layout>
      <c:scatterChart>
        <c:scatterStyle val="smoothMarker"/>
        <c:varyColors val="0"/>
        <c:ser>
          <c:idx val="0"/>
          <c:order val="0"/>
          <c:tx>
            <c:v>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'Работа 2'!$B$4:$G$4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'Работа 2'!$B$5:$G$5</c:f>
              <c:numCache>
                <c:formatCode>General</c:formatCode>
                <c:ptCount val="6"/>
                <c:pt idx="0">
                  <c:v>-1</c:v>
                </c:pt>
                <c:pt idx="1">
                  <c:v>-0.39999999999999991</c:v>
                </c:pt>
                <c:pt idx="2">
                  <c:v>0.20000000000000018</c:v>
                </c:pt>
                <c:pt idx="3">
                  <c:v>0.80000000000000027</c:v>
                </c:pt>
                <c:pt idx="4">
                  <c:v>1.4000000000000004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B-411A-9393-B467F2550EC0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'Работа 2'!$B$4:$G$4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'Работа 2'!$B$6:$G$6</c:f>
              <c:numCache>
                <c:formatCode>General</c:formatCode>
                <c:ptCount val="6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0.82533561490967822</c:v>
                </c:pt>
                <c:pt idx="4">
                  <c:v>0.69670670934716539</c:v>
                </c:pt>
                <c:pt idx="5">
                  <c:v>0.54030230586813977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FB-411A-9393-B467F255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73376"/>
        <c:axId val="229875728"/>
      </c:scatterChart>
      <c:valAx>
        <c:axId val="2298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75728"/>
        <c:crosses val="autoZero"/>
        <c:crossBetween val="midCat"/>
        <c:majorUnit val="0.1"/>
      </c:valAx>
      <c:valAx>
        <c:axId val="229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733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305561207552"/>
          <c:y val="8.0433120907398625E-2"/>
          <c:w val="0.7916371530460351"/>
          <c:h val="0.78840973830248606"/>
        </c:manualLayout>
      </c:layout>
      <c:scatterChart>
        <c:scatterStyle val="smoothMarker"/>
        <c:varyColors val="0"/>
        <c:ser>
          <c:idx val="0"/>
          <c:order val="0"/>
          <c:tx>
            <c:v>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'Работа 2'!$B$4:$G$4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'Работа 2'!$B$5:$G$5</c:f>
              <c:numCache>
                <c:formatCode>General</c:formatCode>
                <c:ptCount val="6"/>
                <c:pt idx="0">
                  <c:v>-1</c:v>
                </c:pt>
                <c:pt idx="1">
                  <c:v>-0.39999999999999991</c:v>
                </c:pt>
                <c:pt idx="2">
                  <c:v>0.20000000000000018</c:v>
                </c:pt>
                <c:pt idx="3">
                  <c:v>0.80000000000000027</c:v>
                </c:pt>
                <c:pt idx="4">
                  <c:v>1.4000000000000004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9-499A-803E-4E4B308134A4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'Работа 2'!$B$4:$G$4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'Работа 2'!$B$6:$G$6</c:f>
              <c:numCache>
                <c:formatCode>General</c:formatCode>
                <c:ptCount val="6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0.82533561490967822</c:v>
                </c:pt>
                <c:pt idx="4">
                  <c:v>0.69670670934716539</c:v>
                </c:pt>
                <c:pt idx="5">
                  <c:v>0.54030230586813977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9-499A-803E-4E4B3081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73376"/>
        <c:axId val="229875728"/>
      </c:scatterChart>
      <c:valAx>
        <c:axId val="2298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75728"/>
        <c:crosses val="autoZero"/>
        <c:crossBetween val="midCat"/>
        <c:majorUnit val="0.1"/>
      </c:valAx>
      <c:valAx>
        <c:axId val="229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8733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305561207552"/>
          <c:y val="8.0433120907398625E-2"/>
          <c:w val="0.7916371530460351"/>
          <c:h val="0.78840973830248606"/>
        </c:manualLayout>
      </c:layout>
      <c:scatterChart>
        <c:scatterStyle val="smoothMarker"/>
        <c:varyColors val="0"/>
        <c:ser>
          <c:idx val="0"/>
          <c:order val="0"/>
          <c:tx>
            <c:v>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'Работа 5'!$B$4:$H$4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'Работа 5'!$B$5:$H$5</c:f>
              <c:numCache>
                <c:formatCode>General</c:formatCode>
                <c:ptCount val="7"/>
                <c:pt idx="0">
                  <c:v>-0.69314718055994529</c:v>
                </c:pt>
                <c:pt idx="1">
                  <c:v>-0.2876820724517809</c:v>
                </c:pt>
                <c:pt idx="2">
                  <c:v>0</c:v>
                </c:pt>
                <c:pt idx="3">
                  <c:v>0.22314355131420976</c:v>
                </c:pt>
                <c:pt idx="4">
                  <c:v>0.40546510810816438</c:v>
                </c:pt>
                <c:pt idx="5">
                  <c:v>0.55961578793542266</c:v>
                </c:pt>
                <c:pt idx="6">
                  <c:v>0.69314718055994529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F0-44B1-9452-CB8024F2380C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'Работа 5'!$B$4:$H$4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'Работа 5'!$B$6:$H$6</c:f>
              <c:numCache>
                <c:formatCode>General</c:formatCode>
                <c:ptCount val="7"/>
                <c:pt idx="0">
                  <c:v>1.5</c:v>
                </c:pt>
                <c:pt idx="1">
                  <c:v>1.25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F0-44B1-9452-CB8024F2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33200"/>
        <c:axId val="505631632"/>
      </c:scatterChart>
      <c:valAx>
        <c:axId val="5056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31632"/>
        <c:crosses val="autoZero"/>
        <c:crossBetween val="midCat"/>
        <c:majorUnit val="0.5"/>
      </c:valAx>
      <c:valAx>
        <c:axId val="5056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332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67775</xdr:colOff>
      <xdr:row>2</xdr:row>
      <xdr:rowOff>60079</xdr:rowOff>
    </xdr:from>
    <xdr:to>
      <xdr:col>13</xdr:col>
      <xdr:colOff>561243</xdr:colOff>
      <xdr:row>13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5014</xdr:rowOff>
    </xdr:from>
    <xdr:to>
      <xdr:col>14</xdr:col>
      <xdr:colOff>193682</xdr:colOff>
      <xdr:row>13</xdr:row>
      <xdr:rowOff>78285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6CCF00-3CA4-4A02-818D-C6A25561E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190123</xdr:colOff>
      <xdr:row>0</xdr:row>
      <xdr:rowOff>161220</xdr:rowOff>
    </xdr:from>
    <xdr:to>
      <xdr:col>13</xdr:col>
      <xdr:colOff>326571</xdr:colOff>
      <xdr:row>13</xdr:row>
      <xdr:rowOff>10885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zoomScale="115" zoomScaleNormal="115" workbookViewId="0">
      <selection activeCell="M13" sqref="M13"/>
    </sheetView>
  </sheetViews>
  <sheetFormatPr defaultRowHeight="15" x14ac:dyDescent="0.25"/>
  <cols>
    <col min="1" max="1" width="14.28515625" customWidth="1"/>
    <col min="3" max="3" width="11.7109375" customWidth="1"/>
    <col min="4" max="4" width="14.42578125" customWidth="1"/>
    <col min="5" max="5" width="27.140625" customWidth="1"/>
    <col min="6" max="6" width="28" customWidth="1"/>
    <col min="7" max="7" width="10.42578125" customWidth="1"/>
    <col min="8" max="8" width="17.5703125" customWidth="1"/>
    <col min="14" max="14" width="12.85546875" customWidth="1"/>
  </cols>
  <sheetData>
    <row r="1" spans="1:18" ht="25.9" customHeight="1" x14ac:dyDescent="0.25">
      <c r="A1" s="2" t="s">
        <v>8</v>
      </c>
      <c r="B1" s="32" t="s">
        <v>9</v>
      </c>
      <c r="C1" s="32"/>
      <c r="D1" s="32"/>
      <c r="E1" s="32"/>
      <c r="F1" s="32"/>
      <c r="G1" s="32"/>
    </row>
    <row r="2" spans="1:18" x14ac:dyDescent="0.25">
      <c r="B2" s="32"/>
      <c r="C2" s="32"/>
      <c r="D2" s="32"/>
      <c r="E2" s="32"/>
      <c r="F2" s="32"/>
      <c r="G2" s="32"/>
      <c r="H2">
        <v>0.01</v>
      </c>
    </row>
    <row r="3" spans="1:18" x14ac:dyDescent="0.25">
      <c r="A3" s="18" t="s">
        <v>7</v>
      </c>
      <c r="B3" s="18" t="s">
        <v>0</v>
      </c>
      <c r="C3" s="18" t="s">
        <v>2</v>
      </c>
      <c r="D3" s="18" t="s">
        <v>1</v>
      </c>
      <c r="E3" s="18" t="s">
        <v>3</v>
      </c>
      <c r="F3" s="18" t="s">
        <v>4</v>
      </c>
      <c r="G3" s="18" t="s">
        <v>5</v>
      </c>
      <c r="H3" s="19" t="s">
        <v>6</v>
      </c>
      <c r="K3" s="22"/>
      <c r="L3" s="22"/>
      <c r="M3" s="22"/>
      <c r="N3" s="22"/>
      <c r="O3" s="22"/>
      <c r="P3" s="22"/>
      <c r="Q3" s="22"/>
      <c r="R3" s="2"/>
    </row>
    <row r="4" spans="1:18" x14ac:dyDescent="0.25">
      <c r="A4" s="1">
        <v>0</v>
      </c>
      <c r="B4" s="1">
        <v>-6</v>
      </c>
      <c r="C4" s="1">
        <v>-4</v>
      </c>
      <c r="D4" s="1">
        <f>(B4+C4)/2</f>
        <v>-5</v>
      </c>
      <c r="E4" s="1">
        <f>POWER(B4,4)+4*POWER(B4,3)-8*POWER(B4,2)-17</f>
        <v>127</v>
      </c>
      <c r="F4" s="1">
        <f>POWER(D4,4)+4*POWER(D4,3)-8*POWER(D4,2)-17</f>
        <v>-92</v>
      </c>
      <c r="G4" s="1">
        <f>E4*F4</f>
        <v>-11684</v>
      </c>
      <c r="H4" s="1" t="str">
        <f>IF(ABS(F4)&lt;$H$2,"корень ","")</f>
        <v/>
      </c>
    </row>
    <row r="5" spans="1:18" x14ac:dyDescent="0.25">
      <c r="A5" s="1">
        <f>A4+1</f>
        <v>1</v>
      </c>
      <c r="B5" s="1">
        <f t="shared" ref="B5:B17" si="0">IF(G4&lt;0,B4,D4)</f>
        <v>-6</v>
      </c>
      <c r="C5" s="1">
        <f t="shared" ref="C5:C17" si="1">IF(G4&lt;0,D4,C4)</f>
        <v>-5</v>
      </c>
      <c r="D5" s="1">
        <f>(B5+C5)/2</f>
        <v>-5.5</v>
      </c>
      <c r="E5" s="1">
        <f t="shared" ref="E5:E17" si="2">POWER(B5,4)+4*POWER(B5,3)-8*POWER(B5,2)-17</f>
        <v>127</v>
      </c>
      <c r="F5" s="1">
        <f t="shared" ref="F5:F17" si="3">POWER(D5,4)+4*POWER(D5,3)-8*POWER(D5,2)-17</f>
        <v>-9.4375</v>
      </c>
      <c r="G5" s="1">
        <f>E5*F5</f>
        <v>-1198.5625</v>
      </c>
      <c r="H5" s="1" t="str">
        <f>IF(ABS(F5)&lt;$H$2,"корень ","")</f>
        <v/>
      </c>
    </row>
    <row r="6" spans="1:18" x14ac:dyDescent="0.25">
      <c r="A6" s="1">
        <f t="shared" ref="A6:A14" si="4">A5+1</f>
        <v>2</v>
      </c>
      <c r="B6" s="1">
        <f t="shared" si="0"/>
        <v>-6</v>
      </c>
      <c r="C6" s="1">
        <f t="shared" si="1"/>
        <v>-5.5</v>
      </c>
      <c r="D6" s="1">
        <f t="shared" ref="D6:D14" si="5">(B6+C6)/2</f>
        <v>-5.75</v>
      </c>
      <c r="E6" s="1">
        <f t="shared" si="2"/>
        <v>127</v>
      </c>
      <c r="F6" s="1">
        <f t="shared" si="3"/>
        <v>51.19140625</v>
      </c>
      <c r="G6" s="1">
        <f t="shared" ref="G6:G14" si="6">E6*F6</f>
        <v>6501.30859375</v>
      </c>
      <c r="H6" s="1" t="str">
        <f t="shared" ref="H6:H14" si="7">IF(ABS(F6)&lt;$H$2,"корень ","")</f>
        <v/>
      </c>
    </row>
    <row r="7" spans="1:18" x14ac:dyDescent="0.25">
      <c r="A7" s="1">
        <f t="shared" si="4"/>
        <v>3</v>
      </c>
      <c r="B7" s="1">
        <f t="shared" si="0"/>
        <v>-5.75</v>
      </c>
      <c r="C7" s="1">
        <f t="shared" si="1"/>
        <v>-5.5</v>
      </c>
      <c r="D7" s="1">
        <f t="shared" si="5"/>
        <v>-5.625</v>
      </c>
      <c r="E7" s="1">
        <f t="shared" si="2"/>
        <v>51.19140625</v>
      </c>
      <c r="F7" s="1">
        <f t="shared" si="3"/>
        <v>19.090087890625</v>
      </c>
      <c r="G7" s="1">
        <f t="shared" si="6"/>
        <v>977.24844455718994</v>
      </c>
      <c r="H7" s="1" t="str">
        <f t="shared" si="7"/>
        <v/>
      </c>
    </row>
    <row r="8" spans="1:18" x14ac:dyDescent="0.25">
      <c r="A8" s="1">
        <f t="shared" si="4"/>
        <v>4</v>
      </c>
      <c r="B8" s="1">
        <f t="shared" si="0"/>
        <v>-5.625</v>
      </c>
      <c r="C8" s="1">
        <f t="shared" si="1"/>
        <v>-5.5</v>
      </c>
      <c r="D8" s="10">
        <f t="shared" si="5"/>
        <v>-5.5625</v>
      </c>
      <c r="E8" s="1">
        <f t="shared" si="2"/>
        <v>19.090087890625</v>
      </c>
      <c r="F8" s="1">
        <f t="shared" si="3"/>
        <v>4.3930816650390625</v>
      </c>
      <c r="G8" s="1">
        <f t="shared" si="6"/>
        <v>83.864315096288919</v>
      </c>
      <c r="H8" s="1" t="str">
        <f t="shared" si="7"/>
        <v/>
      </c>
      <c r="N8" s="20"/>
    </row>
    <row r="9" spans="1:18" x14ac:dyDescent="0.25">
      <c r="A9" s="1">
        <f t="shared" si="4"/>
        <v>5</v>
      </c>
      <c r="B9" s="1">
        <f t="shared" si="0"/>
        <v>-5.5625</v>
      </c>
      <c r="C9" s="1">
        <f t="shared" si="1"/>
        <v>-5.5</v>
      </c>
      <c r="D9" s="10">
        <f t="shared" si="5"/>
        <v>-5.53125</v>
      </c>
      <c r="E9" s="1">
        <f t="shared" si="2"/>
        <v>4.3930816650390625</v>
      </c>
      <c r="F9" s="1">
        <f t="shared" si="3"/>
        <v>-2.6288442611694336</v>
      </c>
      <c r="G9" s="1">
        <f t="shared" si="6"/>
        <v>-11.548727523986599</v>
      </c>
      <c r="H9" s="1" t="str">
        <f t="shared" si="7"/>
        <v/>
      </c>
      <c r="N9" s="20"/>
    </row>
    <row r="10" spans="1:18" x14ac:dyDescent="0.25">
      <c r="A10" s="1">
        <f t="shared" si="4"/>
        <v>6</v>
      </c>
      <c r="B10" s="1">
        <f t="shared" si="0"/>
        <v>-5.5625</v>
      </c>
      <c r="C10" s="1">
        <f t="shared" si="1"/>
        <v>-5.53125</v>
      </c>
      <c r="D10" s="10">
        <f t="shared" si="5"/>
        <v>-5.546875</v>
      </c>
      <c r="E10" s="1">
        <f t="shared" si="2"/>
        <v>4.3930816650390625</v>
      </c>
      <c r="F10" s="1">
        <f t="shared" si="3"/>
        <v>0.85525232553482056</v>
      </c>
      <c r="G10" s="1">
        <f t="shared" si="6"/>
        <v>3.7571933102890398</v>
      </c>
      <c r="H10" s="1" t="str">
        <f t="shared" si="7"/>
        <v/>
      </c>
      <c r="N10" s="20"/>
    </row>
    <row r="11" spans="1:18" x14ac:dyDescent="0.25">
      <c r="A11" s="1">
        <f t="shared" si="4"/>
        <v>7</v>
      </c>
      <c r="B11" s="1">
        <f t="shared" si="0"/>
        <v>-5.546875</v>
      </c>
      <c r="C11" s="1">
        <f t="shared" si="1"/>
        <v>-5.53125</v>
      </c>
      <c r="D11" s="10">
        <f t="shared" si="5"/>
        <v>-5.5390625</v>
      </c>
      <c r="E11" s="1">
        <f t="shared" si="2"/>
        <v>0.85525232553482056</v>
      </c>
      <c r="F11" s="1">
        <f t="shared" si="3"/>
        <v>-0.89348655566573143</v>
      </c>
      <c r="G11" s="1">
        <f t="shared" si="6"/>
        <v>-0.76415645456721371</v>
      </c>
      <c r="H11" s="1" t="str">
        <f t="shared" si="7"/>
        <v/>
      </c>
      <c r="N11" s="20"/>
    </row>
    <row r="12" spans="1:18" x14ac:dyDescent="0.25">
      <c r="A12" s="1">
        <f t="shared" si="4"/>
        <v>8</v>
      </c>
      <c r="B12" s="1">
        <f t="shared" si="0"/>
        <v>-5.546875</v>
      </c>
      <c r="C12" s="1">
        <f t="shared" si="1"/>
        <v>-5.5390625</v>
      </c>
      <c r="D12" s="10">
        <f t="shared" si="5"/>
        <v>-5.54296875</v>
      </c>
      <c r="E12" s="1">
        <f t="shared" si="2"/>
        <v>0.85525232553482056</v>
      </c>
      <c r="F12" s="1">
        <f t="shared" si="3"/>
        <v>-2.0793009316548705E-2</v>
      </c>
      <c r="G12" s="1">
        <f t="shared" si="6"/>
        <v>-1.778326957284547E-2</v>
      </c>
      <c r="H12" s="1" t="str">
        <f t="shared" si="7"/>
        <v/>
      </c>
      <c r="N12" s="20"/>
    </row>
    <row r="13" spans="1:18" x14ac:dyDescent="0.25">
      <c r="A13" s="1">
        <f t="shared" si="4"/>
        <v>9</v>
      </c>
      <c r="B13" s="1">
        <f t="shared" si="0"/>
        <v>-5.546875</v>
      </c>
      <c r="C13" s="1">
        <f t="shared" si="1"/>
        <v>-5.54296875</v>
      </c>
      <c r="D13" s="10">
        <f t="shared" si="5"/>
        <v>-5.544921875</v>
      </c>
      <c r="E13" s="1">
        <f t="shared" si="2"/>
        <v>0.85525232553482056</v>
      </c>
      <c r="F13" s="1">
        <f t="shared" si="3"/>
        <v>0.41681027832964901</v>
      </c>
      <c r="G13" s="1">
        <f t="shared" si="6"/>
        <v>0.35647795984824815</v>
      </c>
      <c r="H13" s="1" t="str">
        <f t="shared" si="7"/>
        <v/>
      </c>
      <c r="N13" s="20"/>
    </row>
    <row r="14" spans="1:18" x14ac:dyDescent="0.25">
      <c r="A14" s="1">
        <f t="shared" si="4"/>
        <v>10</v>
      </c>
      <c r="B14" s="1">
        <f t="shared" si="0"/>
        <v>-5.544921875</v>
      </c>
      <c r="C14" s="1">
        <f t="shared" si="1"/>
        <v>-5.54296875</v>
      </c>
      <c r="D14" s="10">
        <f t="shared" si="5"/>
        <v>-5.5439453125</v>
      </c>
      <c r="E14" s="1">
        <f t="shared" si="2"/>
        <v>0.41681027832964901</v>
      </c>
      <c r="F14" s="1">
        <f t="shared" si="3"/>
        <v>0.19790384035241004</v>
      </c>
      <c r="G14" s="1">
        <f t="shared" si="6"/>
        <v>8.2488354779794451E-2</v>
      </c>
      <c r="H14" s="1" t="str">
        <f t="shared" si="7"/>
        <v/>
      </c>
      <c r="N14" s="20"/>
    </row>
    <row r="15" spans="1:18" x14ac:dyDescent="0.25">
      <c r="A15" s="1">
        <f>A14+1</f>
        <v>11</v>
      </c>
      <c r="B15" s="1">
        <f t="shared" si="0"/>
        <v>-5.5439453125</v>
      </c>
      <c r="C15" s="1">
        <f t="shared" si="1"/>
        <v>-5.54296875</v>
      </c>
      <c r="D15" s="10">
        <f>(B15+C15)/2</f>
        <v>-5.54345703125</v>
      </c>
      <c r="E15" s="1">
        <f t="shared" si="2"/>
        <v>0.19790384035241004</v>
      </c>
      <c r="F15" s="1">
        <f t="shared" si="3"/>
        <v>8.8529223326986539E-2</v>
      </c>
      <c r="G15" s="1">
        <f>E15*F15</f>
        <v>1.75202732798268E-2</v>
      </c>
      <c r="H15" s="1" t="str">
        <f>IF(ABS(F15)&lt;$H$2,"корень ","")</f>
        <v/>
      </c>
      <c r="N15" s="20"/>
    </row>
    <row r="16" spans="1:18" x14ac:dyDescent="0.25">
      <c r="A16" s="1">
        <f t="shared" ref="A16:A17" si="8">A15+1</f>
        <v>12</v>
      </c>
      <c r="B16" s="1">
        <f t="shared" si="0"/>
        <v>-5.54345703125</v>
      </c>
      <c r="C16" s="1">
        <f t="shared" si="1"/>
        <v>-5.54296875</v>
      </c>
      <c r="D16" s="10">
        <f t="shared" ref="D16" si="9">(B16+C16)/2</f>
        <v>-5.543212890625</v>
      </c>
      <c r="E16" s="1">
        <f t="shared" si="2"/>
        <v>8.8529223326986539E-2</v>
      </c>
      <c r="F16" s="1">
        <f t="shared" si="3"/>
        <v>3.3861559750903325E-2</v>
      </c>
      <c r="G16" s="1">
        <f t="shared" ref="G16" si="10">E16*F16</f>
        <v>2.9977375853878193E-3</v>
      </c>
      <c r="H16" s="1" t="str">
        <f t="shared" ref="H16" si="11">IF(ABS(F16)&lt;$H$2,"корень ","")</f>
        <v/>
      </c>
      <c r="N16" s="20"/>
    </row>
    <row r="17" spans="1:18" x14ac:dyDescent="0.25">
      <c r="A17" s="1">
        <f t="shared" si="8"/>
        <v>13</v>
      </c>
      <c r="B17" s="1">
        <f t="shared" si="0"/>
        <v>-5.543212890625</v>
      </c>
      <c r="C17" s="1">
        <f t="shared" si="1"/>
        <v>-5.54296875</v>
      </c>
      <c r="D17" s="11">
        <f t="shared" ref="D17" si="12">(B17+C17)/2</f>
        <v>-5.5430908203125</v>
      </c>
      <c r="E17" s="1">
        <f t="shared" si="2"/>
        <v>3.3861559750903325E-2</v>
      </c>
      <c r="F17" s="1">
        <f t="shared" si="3"/>
        <v>6.5326385027901779E-3</v>
      </c>
      <c r="G17" s="1">
        <f t="shared" ref="G17" si="13">E17*F17</f>
        <v>2.2120532899328125E-4</v>
      </c>
      <c r="H17" s="1" t="str">
        <f t="shared" ref="H17" si="14">IF(ABS(F17)&lt;$H$2,"корень ","")</f>
        <v xml:space="preserve">корень </v>
      </c>
      <c r="N17" s="20"/>
    </row>
    <row r="20" spans="1:18" x14ac:dyDescent="0.25">
      <c r="A20" s="2" t="s">
        <v>10</v>
      </c>
      <c r="B20" s="32" t="s">
        <v>9</v>
      </c>
      <c r="C20" s="32"/>
      <c r="D20" s="32"/>
      <c r="E20" s="32"/>
      <c r="F20" s="32"/>
      <c r="G20" s="32"/>
    </row>
    <row r="21" spans="1:18" x14ac:dyDescent="0.25">
      <c r="B21" s="32"/>
      <c r="C21" s="32"/>
      <c r="D21" s="32"/>
      <c r="E21" s="32"/>
      <c r="F21" s="32"/>
      <c r="G21" s="32"/>
      <c r="H21">
        <v>0.01</v>
      </c>
      <c r="K21" s="22"/>
      <c r="L21" s="22"/>
      <c r="M21" s="22"/>
      <c r="N21" s="22"/>
      <c r="O21" s="22"/>
      <c r="P21" s="22"/>
      <c r="Q21" s="22"/>
      <c r="R21" s="2"/>
    </row>
    <row r="22" spans="1:18" x14ac:dyDescent="0.25">
      <c r="A22" s="18" t="s">
        <v>7</v>
      </c>
      <c r="B22" s="18" t="s">
        <v>0</v>
      </c>
      <c r="C22" s="18" t="s">
        <v>2</v>
      </c>
      <c r="D22" s="18" t="s">
        <v>1</v>
      </c>
      <c r="E22" s="18" t="s">
        <v>3</v>
      </c>
      <c r="F22" s="18" t="s">
        <v>4</v>
      </c>
      <c r="G22" s="18" t="s">
        <v>5</v>
      </c>
      <c r="H22" s="19" t="s">
        <v>6</v>
      </c>
    </row>
    <row r="23" spans="1:18" x14ac:dyDescent="0.25">
      <c r="A23" s="1">
        <v>0</v>
      </c>
      <c r="B23" s="1">
        <v>1.1000000000000001</v>
      </c>
      <c r="C23" s="1">
        <v>1.2</v>
      </c>
      <c r="D23" s="1">
        <f>(B23+C23)/2</f>
        <v>1.1499999999999999</v>
      </c>
      <c r="E23" s="1">
        <f>POWER(B23,2)*COS(2*B23)+1</f>
        <v>0.28791364812103148</v>
      </c>
      <c r="F23" s="1">
        <f>POWER(D23,2)*COS(2*D23)+1</f>
        <v>0.1188499618574328</v>
      </c>
      <c r="G23" s="1">
        <f>E23*F23</f>
        <v>3.4218526097418919E-2</v>
      </c>
      <c r="H23" s="1" t="str">
        <f t="shared" ref="H23:H26" si="15">IF(ABS(F23)&lt;$H$21,"корень ","")</f>
        <v/>
      </c>
    </row>
    <row r="24" spans="1:18" x14ac:dyDescent="0.25">
      <c r="A24" s="1">
        <f>A23+1</f>
        <v>1</v>
      </c>
      <c r="B24" s="1">
        <f>IF(G23&lt;0,B23,D23)</f>
        <v>1.1499999999999999</v>
      </c>
      <c r="C24" s="1">
        <f>IF(G23&lt;0,D23,C23)</f>
        <v>1.2</v>
      </c>
      <c r="D24" s="1">
        <f>(B24+C24)/2</f>
        <v>1.1749999999999998</v>
      </c>
      <c r="E24" s="1">
        <f t="shared" ref="E24:E26" si="16">POWER(B24,2)*COS(2*B24)+1</f>
        <v>0.1188499618574328</v>
      </c>
      <c r="F24" s="1">
        <f t="shared" ref="F24:F26" si="17">POWER(D24,2)*COS(2*D24)+1</f>
        <v>2.9816758379512809E-2</v>
      </c>
      <c r="G24" s="1">
        <f>E24*F24</f>
        <v>3.543720596117387E-3</v>
      </c>
      <c r="H24" s="1" t="str">
        <f t="shared" si="15"/>
        <v/>
      </c>
    </row>
    <row r="25" spans="1:18" x14ac:dyDescent="0.25">
      <c r="A25" s="1">
        <f t="shared" ref="A25:A26" si="18">A24+1</f>
        <v>2</v>
      </c>
      <c r="B25" s="1">
        <f>IF(G24&lt;0,B24,D24)</f>
        <v>1.1749999999999998</v>
      </c>
      <c r="C25" s="1">
        <f>IF(G24&lt;0,D24,C24)</f>
        <v>1.2</v>
      </c>
      <c r="D25" s="1">
        <f t="shared" ref="D25:D26" si="19">(B25+C25)/2</f>
        <v>1.1875</v>
      </c>
      <c r="E25" s="1">
        <f t="shared" si="16"/>
        <v>2.9816758379512809E-2</v>
      </c>
      <c r="F25" s="1">
        <f t="shared" si="17"/>
        <v>-1.5705188265100478E-2</v>
      </c>
      <c r="G25" s="1">
        <f t="shared" ref="G25:G26" si="20">E25*F25</f>
        <v>-4.6827780380526092E-4</v>
      </c>
      <c r="H25" s="1" t="str">
        <f t="shared" si="15"/>
        <v/>
      </c>
    </row>
    <row r="26" spans="1:18" x14ac:dyDescent="0.25">
      <c r="A26" s="1">
        <f t="shared" si="18"/>
        <v>3</v>
      </c>
      <c r="B26" s="1">
        <f>IF(G25&lt;0,B25,D25)</f>
        <v>1.1749999999999998</v>
      </c>
      <c r="C26" s="1">
        <f>IF(G25&lt;0,D25,C25)</f>
        <v>1.1875</v>
      </c>
      <c r="D26" s="3">
        <f t="shared" si="19"/>
        <v>1.1812499999999999</v>
      </c>
      <c r="E26" s="1">
        <f t="shared" si="16"/>
        <v>2.9816758379512809E-2</v>
      </c>
      <c r="F26" s="1">
        <f t="shared" si="17"/>
        <v>7.1356933623492047E-3</v>
      </c>
      <c r="G26" s="1">
        <f t="shared" si="20"/>
        <v>2.1276324485545957E-4</v>
      </c>
      <c r="H26" s="1" t="str">
        <f t="shared" si="15"/>
        <v xml:space="preserve">корень </v>
      </c>
    </row>
  </sheetData>
  <mergeCells count="2">
    <mergeCell ref="B1:G2"/>
    <mergeCell ref="B20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zoomScaleNormal="100" workbookViewId="0">
      <selection activeCell="K29" sqref="K29"/>
    </sheetView>
  </sheetViews>
  <sheetFormatPr defaultRowHeight="15" x14ac:dyDescent="0.25"/>
  <cols>
    <col min="1" max="1" width="10.42578125" customWidth="1"/>
    <col min="2" max="2" width="13" customWidth="1"/>
    <col min="3" max="3" width="23.85546875" customWidth="1"/>
    <col min="4" max="4" width="9.28515625" customWidth="1"/>
    <col min="5" max="5" width="6" customWidth="1"/>
    <col min="6" max="6" width="10.7109375" customWidth="1"/>
    <col min="7" max="7" width="19" customWidth="1"/>
    <col min="10" max="10" width="14" customWidth="1"/>
  </cols>
  <sheetData>
    <row r="1" spans="1:8" x14ac:dyDescent="0.25">
      <c r="A1" s="4" t="s">
        <v>11</v>
      </c>
      <c r="B1" s="36" t="s">
        <v>12</v>
      </c>
      <c r="C1" s="36"/>
      <c r="D1" s="36"/>
      <c r="E1" s="36"/>
      <c r="F1" s="36"/>
      <c r="G1" s="36"/>
    </row>
    <row r="2" spans="1:8" x14ac:dyDescent="0.25">
      <c r="B2" s="36"/>
      <c r="C2" s="36"/>
      <c r="D2" s="36"/>
      <c r="E2" s="36"/>
      <c r="F2" s="36"/>
      <c r="G2" s="36"/>
      <c r="H2" s="1">
        <v>1E-3</v>
      </c>
    </row>
    <row r="3" spans="1:8" x14ac:dyDescent="0.25">
      <c r="A3" s="37" t="s">
        <v>13</v>
      </c>
      <c r="B3" s="38"/>
      <c r="C3" s="38"/>
      <c r="D3" s="38" t="s">
        <v>61</v>
      </c>
      <c r="E3" s="38"/>
      <c r="F3" s="5" t="s">
        <v>62</v>
      </c>
    </row>
    <row r="4" spans="1:8" x14ac:dyDescent="0.25">
      <c r="A4" s="18" t="s">
        <v>1</v>
      </c>
      <c r="B4" s="1">
        <v>0</v>
      </c>
      <c r="C4" s="1">
        <f>B4+0.2</f>
        <v>0.2</v>
      </c>
      <c r="D4" s="1">
        <f t="shared" ref="D4:G4" si="0">C4+0.2</f>
        <v>0.4</v>
      </c>
      <c r="E4" s="1">
        <f t="shared" si="0"/>
        <v>0.60000000000000009</v>
      </c>
      <c r="F4" s="1">
        <f t="shared" si="0"/>
        <v>0.8</v>
      </c>
      <c r="G4" s="1">
        <f t="shared" si="0"/>
        <v>1</v>
      </c>
    </row>
    <row r="5" spans="1:8" x14ac:dyDescent="0.25">
      <c r="A5" s="18" t="s">
        <v>15</v>
      </c>
      <c r="B5" s="1">
        <f>3*B4-1</f>
        <v>-1</v>
      </c>
      <c r="C5" s="1">
        <f t="shared" ref="C5:G5" si="1">3*C4-1</f>
        <v>-0.39999999999999991</v>
      </c>
      <c r="D5" s="1">
        <f t="shared" si="1"/>
        <v>0.20000000000000018</v>
      </c>
      <c r="E5" s="1">
        <f t="shared" si="1"/>
        <v>0.80000000000000027</v>
      </c>
      <c r="F5" s="1">
        <f t="shared" si="1"/>
        <v>1.4000000000000004</v>
      </c>
      <c r="G5" s="1">
        <f t="shared" si="1"/>
        <v>2</v>
      </c>
    </row>
    <row r="6" spans="1:8" x14ac:dyDescent="0.25">
      <c r="A6" s="18" t="s">
        <v>14</v>
      </c>
      <c r="B6" s="1">
        <f>COS(B4)</f>
        <v>1</v>
      </c>
      <c r="C6" s="1">
        <f t="shared" ref="C6:G6" si="2">COS(C4)</f>
        <v>0.98006657784124163</v>
      </c>
      <c r="D6" s="1">
        <f t="shared" si="2"/>
        <v>0.9210609940028851</v>
      </c>
      <c r="E6" s="1">
        <f t="shared" si="2"/>
        <v>0.82533561490967822</v>
      </c>
      <c r="F6" s="1">
        <f t="shared" si="2"/>
        <v>0.69670670934716539</v>
      </c>
      <c r="G6" s="1">
        <f t="shared" si="2"/>
        <v>0.54030230586813977</v>
      </c>
    </row>
    <row r="15" spans="1:8" x14ac:dyDescent="0.25">
      <c r="A15" s="18" t="s">
        <v>7</v>
      </c>
      <c r="B15" s="18" t="s">
        <v>16</v>
      </c>
      <c r="C15" s="18" t="s">
        <v>64</v>
      </c>
      <c r="D15" s="18" t="s">
        <v>19</v>
      </c>
      <c r="E15" s="18" t="s">
        <v>63</v>
      </c>
      <c r="F15" s="18" t="s">
        <v>18</v>
      </c>
      <c r="G15" s="19" t="s">
        <v>6</v>
      </c>
    </row>
    <row r="16" spans="1:8" x14ac:dyDescent="0.25">
      <c r="A16" s="1">
        <v>0</v>
      </c>
      <c r="B16" s="1">
        <v>0.5</v>
      </c>
      <c r="C16" s="1">
        <f>2-B16</f>
        <v>1.5</v>
      </c>
      <c r="D16" s="1">
        <f>3*B16-COS(B16)-1</f>
        <v>-0.37758256189037276</v>
      </c>
      <c r="E16" s="1">
        <f>3*2-COS(2)-1-D16</f>
        <v>5.7937293984375149</v>
      </c>
      <c r="F16" s="1">
        <f>(D16/E16)*(1-B16)</f>
        <v>-3.2585450227637598E-2</v>
      </c>
      <c r="G16" s="1" t="str">
        <f>IF(ABS(D16)&lt;$H$2,"корень ","")</f>
        <v/>
      </c>
    </row>
    <row r="17" spans="1:7" x14ac:dyDescent="0.25">
      <c r="A17" s="1">
        <f>A16+1</f>
        <v>1</v>
      </c>
      <c r="B17" s="1">
        <f>B16-F16</f>
        <v>0.53258545022763759</v>
      </c>
      <c r="C17" s="1">
        <f>2-B17</f>
        <v>1.4674145497723625</v>
      </c>
      <c r="D17" s="1">
        <f t="shared" ref="D17:D18" si="3">3*B17-COS(B17)-1</f>
        <v>-0.26374080625776697</v>
      </c>
      <c r="E17" s="1">
        <f t="shared" ref="E17:E36" si="4">3*2-COS(2)-1-D17</f>
        <v>5.6798876428049088</v>
      </c>
      <c r="F17" s="1">
        <f>(D17/E17)*(1-B17)</f>
        <v>-2.170400155181525E-2</v>
      </c>
      <c r="G17" s="1" t="str">
        <f t="shared" ref="G17" si="5">IF(ABS(D17)&lt;$H$2,"корень ","")</f>
        <v/>
      </c>
    </row>
    <row r="18" spans="1:7" x14ac:dyDescent="0.25">
      <c r="A18" s="1">
        <f>A17+1</f>
        <v>2</v>
      </c>
      <c r="B18" s="10">
        <f>B17-F17</f>
        <v>0.55428945177945288</v>
      </c>
      <c r="C18" s="10">
        <f>2-B18</f>
        <v>1.4457105482205472</v>
      </c>
      <c r="D18" s="1">
        <f t="shared" si="3"/>
        <v>-0.18740628897591838</v>
      </c>
      <c r="E18" s="1">
        <f t="shared" si="4"/>
        <v>5.6035531255230602</v>
      </c>
      <c r="F18" s="1">
        <f>(D18/E18)*(1-B18)</f>
        <v>-1.4906427748311551E-2</v>
      </c>
      <c r="G18" s="1" t="str">
        <f t="shared" ref="G18" si="6">IF(ABS(D18)&lt;$H$2,"корень ","")</f>
        <v/>
      </c>
    </row>
    <row r="19" spans="1:7" x14ac:dyDescent="0.25">
      <c r="A19" s="1">
        <f t="shared" ref="A19:A24" si="7">A18+1</f>
        <v>3</v>
      </c>
      <c r="B19" s="10">
        <f t="shared" ref="B19:B24" si="8">B18-F18</f>
        <v>0.5691958795277644</v>
      </c>
      <c r="C19" s="10">
        <f t="shared" ref="C19:C36" si="9">2-B19</f>
        <v>1.4308041204722355</v>
      </c>
      <c r="D19" s="1">
        <f t="shared" ref="D19:D25" si="10">3*B19-COS(B19)-1</f>
        <v>-0.13474699351940522</v>
      </c>
      <c r="E19" s="1">
        <f t="shared" si="4"/>
        <v>5.5508938300665474</v>
      </c>
      <c r="F19" s="1">
        <f t="shared" ref="F19:F24" si="11">(D19/E19)*(1-B19)</f>
        <v>-1.0457695968706623E-2</v>
      </c>
      <c r="G19" s="1" t="str">
        <f t="shared" ref="G19:G25" si="12">IF(ABS(D19)&lt;$H$2,"корень ","")</f>
        <v/>
      </c>
    </row>
    <row r="20" spans="1:7" x14ac:dyDescent="0.25">
      <c r="A20" s="1">
        <f t="shared" si="7"/>
        <v>4</v>
      </c>
      <c r="B20" s="10">
        <f t="shared" si="8"/>
        <v>0.57965357549647101</v>
      </c>
      <c r="C20" s="10">
        <f t="shared" si="9"/>
        <v>1.4203464245035291</v>
      </c>
      <c r="D20" s="1">
        <f t="shared" si="10"/>
        <v>-9.7691722150287319E-2</v>
      </c>
      <c r="E20" s="1">
        <f t="shared" si="4"/>
        <v>5.5138385586974294</v>
      </c>
      <c r="F20" s="1">
        <f t="shared" si="11"/>
        <v>-7.4475096926244402E-3</v>
      </c>
      <c r="G20" s="1" t="str">
        <f t="shared" si="12"/>
        <v/>
      </c>
    </row>
    <row r="21" spans="1:7" x14ac:dyDescent="0.25">
      <c r="A21" s="1">
        <f t="shared" si="7"/>
        <v>5</v>
      </c>
      <c r="B21" s="10">
        <f t="shared" si="8"/>
        <v>0.58710108518909543</v>
      </c>
      <c r="C21" s="10">
        <f t="shared" si="9"/>
        <v>1.4128989148109046</v>
      </c>
      <c r="D21" s="1">
        <f t="shared" si="10"/>
        <v>-7.1246772994843832E-2</v>
      </c>
      <c r="E21" s="1">
        <f t="shared" si="4"/>
        <v>5.4873936095419857</v>
      </c>
      <c r="F21" s="1">
        <f t="shared" si="11"/>
        <v>-5.3609632088712656E-3</v>
      </c>
      <c r="G21" s="1" t="str">
        <f t="shared" si="12"/>
        <v/>
      </c>
    </row>
    <row r="22" spans="1:7" x14ac:dyDescent="0.25">
      <c r="A22" s="1">
        <f t="shared" si="7"/>
        <v>6</v>
      </c>
      <c r="B22" s="10">
        <f t="shared" si="8"/>
        <v>0.59246204839796668</v>
      </c>
      <c r="C22" s="10">
        <f t="shared" si="9"/>
        <v>1.4075379516020332</v>
      </c>
      <c r="D22" s="1">
        <f t="shared" si="10"/>
        <v>-5.2182229077042286E-2</v>
      </c>
      <c r="E22" s="1">
        <f t="shared" si="4"/>
        <v>5.4683290656241841</v>
      </c>
      <c r="F22" s="1">
        <f t="shared" si="11"/>
        <v>-3.8889829951479762E-3</v>
      </c>
      <c r="G22" s="1" t="str">
        <f t="shared" si="12"/>
        <v/>
      </c>
    </row>
    <row r="23" spans="1:7" x14ac:dyDescent="0.25">
      <c r="A23" s="1">
        <f t="shared" si="7"/>
        <v>7</v>
      </c>
      <c r="B23" s="10">
        <f t="shared" si="8"/>
        <v>0.59635103139311463</v>
      </c>
      <c r="C23" s="10">
        <f t="shared" si="9"/>
        <v>1.4036489686068854</v>
      </c>
      <c r="D23" s="1">
        <f t="shared" si="10"/>
        <v>-3.8337384163430466E-2</v>
      </c>
      <c r="E23" s="1">
        <f t="shared" si="4"/>
        <v>5.4544842207105724</v>
      </c>
      <c r="F23" s="1">
        <f t="shared" si="11"/>
        <v>-2.8370868721000158E-3</v>
      </c>
      <c r="G23" s="1" t="str">
        <f t="shared" si="12"/>
        <v/>
      </c>
    </row>
    <row r="24" spans="1:7" x14ac:dyDescent="0.25">
      <c r="A24" s="1">
        <f t="shared" si="7"/>
        <v>8</v>
      </c>
      <c r="B24" s="10">
        <f t="shared" si="8"/>
        <v>0.59918811826521468</v>
      </c>
      <c r="C24" s="10">
        <f t="shared" si="9"/>
        <v>1.4008118817347852</v>
      </c>
      <c r="D24" s="1">
        <f t="shared" si="10"/>
        <v>-2.822941096373055E-2</v>
      </c>
      <c r="E24" s="1">
        <f t="shared" si="4"/>
        <v>5.4443762475108723</v>
      </c>
      <c r="F24" s="1">
        <f t="shared" si="11"/>
        <v>-2.0782331738755946E-3</v>
      </c>
      <c r="G24" s="1" t="str">
        <f t="shared" si="12"/>
        <v/>
      </c>
    </row>
    <row r="25" spans="1:7" x14ac:dyDescent="0.25">
      <c r="A25" s="1">
        <f>A24+1</f>
        <v>9</v>
      </c>
      <c r="B25" s="10">
        <f>B24-F24</f>
        <v>0.60126635143909024</v>
      </c>
      <c r="C25" s="10">
        <f>2-B25</f>
        <v>1.3987336485609099</v>
      </c>
      <c r="D25" s="1">
        <f t="shared" si="10"/>
        <v>-2.0820863201786111E-2</v>
      </c>
      <c r="E25" s="1">
        <f t="shared" si="4"/>
        <v>5.4369676997489282</v>
      </c>
      <c r="F25" s="1">
        <f>(D25/E25)*(1-B25)</f>
        <v>-1.5269501694886169E-3</v>
      </c>
      <c r="G25" s="1" t="str">
        <f t="shared" si="12"/>
        <v/>
      </c>
    </row>
    <row r="26" spans="1:7" x14ac:dyDescent="0.25">
      <c r="A26" s="1">
        <f t="shared" ref="A26" si="13">A25+1</f>
        <v>10</v>
      </c>
      <c r="B26" s="10">
        <f t="shared" ref="B26" si="14">B25-F25</f>
        <v>0.60279330160857891</v>
      </c>
      <c r="C26" s="10">
        <f t="shared" si="9"/>
        <v>1.3972066983914211</v>
      </c>
      <c r="D26" s="1">
        <f t="shared" ref="D26" si="15">3*B26-COS(B26)-1</f>
        <v>-1.5375275553328405E-2</v>
      </c>
      <c r="E26" s="1">
        <f t="shared" si="4"/>
        <v>5.4315221121004704</v>
      </c>
      <c r="F26" s="1">
        <f t="shared" ref="F26" si="16">(D26/E26)*(1-B26)</f>
        <v>-1.1243924471540359E-3</v>
      </c>
      <c r="G26" s="1" t="str">
        <f t="shared" ref="G26" si="17">IF(ABS(D26)&lt;$H$2,"корень ","")</f>
        <v/>
      </c>
    </row>
    <row r="27" spans="1:7" x14ac:dyDescent="0.25">
      <c r="A27" s="1">
        <f t="shared" ref="A27:A32" si="18">A26+1</f>
        <v>11</v>
      </c>
      <c r="B27" s="10">
        <f t="shared" ref="B27:B32" si="19">B26-F26</f>
        <v>0.60391769405573292</v>
      </c>
      <c r="C27" s="10">
        <f t="shared" si="9"/>
        <v>1.3960823059442671</v>
      </c>
      <c r="D27" s="1">
        <f t="shared" ref="D27:D32" si="20">3*B27-COS(B27)-1</f>
        <v>-1.1364108187272071E-2</v>
      </c>
      <c r="E27" s="1">
        <f t="shared" si="4"/>
        <v>5.4275109447344141</v>
      </c>
      <c r="F27" s="1">
        <f t="shared" ref="F27:F32" si="21">(D27/E27)*(1-B27)</f>
        <v>-8.2931609381307306E-4</v>
      </c>
      <c r="G27" s="1" t="str">
        <f t="shared" ref="G27:G31" si="22">IF(ABS(D27)&lt;$H$2,"корень ","")</f>
        <v/>
      </c>
    </row>
    <row r="28" spans="1:7" x14ac:dyDescent="0.25">
      <c r="A28" s="1">
        <f t="shared" si="18"/>
        <v>12</v>
      </c>
      <c r="B28" s="10">
        <f t="shared" si="19"/>
        <v>0.60474701014954602</v>
      </c>
      <c r="C28" s="10">
        <f t="shared" si="9"/>
        <v>1.395252989850454</v>
      </c>
      <c r="D28" s="1">
        <f t="shared" si="20"/>
        <v>-8.4049318931673778E-3</v>
      </c>
      <c r="E28" s="1">
        <f t="shared" si="4"/>
        <v>5.4245517684403097</v>
      </c>
      <c r="F28" s="1">
        <f>(D28/E28)*(1-B28)</f>
        <v>-6.1241455553829466E-4</v>
      </c>
      <c r="G28" s="1" t="str">
        <f t="shared" si="22"/>
        <v/>
      </c>
    </row>
    <row r="29" spans="1:7" x14ac:dyDescent="0.25">
      <c r="A29" s="1">
        <f t="shared" si="18"/>
        <v>13</v>
      </c>
      <c r="B29" s="10">
        <f t="shared" si="19"/>
        <v>0.6053594247050843</v>
      </c>
      <c r="C29" s="10">
        <f t="shared" si="9"/>
        <v>1.3946405752949156</v>
      </c>
      <c r="D29" s="1">
        <f t="shared" si="20"/>
        <v>-6.2193432520800673E-3</v>
      </c>
      <c r="E29" s="1">
        <f t="shared" si="4"/>
        <v>5.422366179799222</v>
      </c>
      <c r="F29" s="1">
        <f t="shared" si="21"/>
        <v>-4.5264467901507728E-4</v>
      </c>
      <c r="G29" s="1" t="str">
        <f t="shared" si="22"/>
        <v/>
      </c>
    </row>
    <row r="30" spans="1:7" x14ac:dyDescent="0.25">
      <c r="A30" s="1">
        <f t="shared" si="18"/>
        <v>14</v>
      </c>
      <c r="B30" s="10">
        <f t="shared" si="19"/>
        <v>0.60581206938409937</v>
      </c>
      <c r="C30" s="10">
        <f t="shared" si="9"/>
        <v>1.3941879306159006</v>
      </c>
      <c r="D30" s="1">
        <f t="shared" si="20"/>
        <v>-4.6037440596412571E-3</v>
      </c>
      <c r="E30" s="1">
        <f t="shared" si="4"/>
        <v>5.4207505806067831</v>
      </c>
      <c r="F30" s="1">
        <f t="shared" si="21"/>
        <v>-3.347765806542783E-4</v>
      </c>
      <c r="G30" s="1" t="str">
        <f t="shared" si="22"/>
        <v/>
      </c>
    </row>
    <row r="31" spans="1:7" x14ac:dyDescent="0.25">
      <c r="A31" s="1">
        <f t="shared" si="18"/>
        <v>15</v>
      </c>
      <c r="B31" s="10">
        <f t="shared" si="19"/>
        <v>0.60614684596475366</v>
      </c>
      <c r="C31" s="10">
        <f t="shared" si="9"/>
        <v>1.3938531540352463</v>
      </c>
      <c r="D31" s="1">
        <f t="shared" si="20"/>
        <v>-3.4087364888297778E-3</v>
      </c>
      <c r="E31" s="1">
        <f t="shared" si="4"/>
        <v>5.4195555730359715</v>
      </c>
      <c r="F31" s="1">
        <f t="shared" si="21"/>
        <v>-2.4772171800953839E-4</v>
      </c>
      <c r="G31" s="1" t="str">
        <f t="shared" si="22"/>
        <v/>
      </c>
    </row>
    <row r="32" spans="1:7" x14ac:dyDescent="0.25">
      <c r="A32" s="1">
        <f t="shared" si="18"/>
        <v>16</v>
      </c>
      <c r="B32" s="10">
        <f t="shared" si="19"/>
        <v>0.60639456768276323</v>
      </c>
      <c r="C32" s="10">
        <f t="shared" si="9"/>
        <v>1.3936054323172367</v>
      </c>
      <c r="D32" s="1">
        <f t="shared" si="20"/>
        <v>-2.5244178217233015E-3</v>
      </c>
      <c r="E32" s="1">
        <f t="shared" si="4"/>
        <v>5.4186712543688653</v>
      </c>
      <c r="F32" s="1">
        <f t="shared" si="21"/>
        <v>-1.8337052045141439E-4</v>
      </c>
      <c r="G32" s="1" t="str">
        <f>IF(ABS(D32)&lt;$H$2,"корень ","")</f>
        <v/>
      </c>
    </row>
    <row r="33" spans="1:8" x14ac:dyDescent="0.25">
      <c r="A33" s="1">
        <f t="shared" ref="A33:A36" si="23">A32+1</f>
        <v>17</v>
      </c>
      <c r="B33" s="10">
        <f t="shared" ref="B33:B36" si="24">B32-F32</f>
        <v>0.60657793820321459</v>
      </c>
      <c r="C33" s="10">
        <f t="shared" si="9"/>
        <v>1.3934220617967854</v>
      </c>
      <c r="D33" s="1">
        <f t="shared" ref="D33:D36" si="25">3*B33-COS(B33)-1</f>
        <v>-1.8697880172624526E-3</v>
      </c>
      <c r="E33" s="1">
        <f t="shared" si="4"/>
        <v>5.4180166245644044</v>
      </c>
      <c r="F33" s="1">
        <f t="shared" ref="F33:F36" si="26">(D33/E33)*(1-B33)</f>
        <v>-1.3577216679977596E-4</v>
      </c>
      <c r="G33" s="1" t="str">
        <f t="shared" ref="G33:G36" si="27">IF(ABS(D33)&lt;$H$2,"корень ","")</f>
        <v/>
      </c>
    </row>
    <row r="34" spans="1:8" x14ac:dyDescent="0.25">
      <c r="A34" s="1">
        <f t="shared" si="23"/>
        <v>18</v>
      </c>
      <c r="B34" s="10">
        <f t="shared" si="24"/>
        <v>0.60671371037001443</v>
      </c>
      <c r="C34" s="10">
        <f t="shared" si="9"/>
        <v>1.3932862896299856</v>
      </c>
      <c r="D34" s="1">
        <f t="shared" si="25"/>
        <v>-1.3850657681474532E-3</v>
      </c>
      <c r="E34" s="1">
        <f t="shared" si="4"/>
        <v>5.4175319023152895</v>
      </c>
      <c r="F34" s="1">
        <f t="shared" si="26"/>
        <v>-1.0054899291232927E-4</v>
      </c>
      <c r="G34" s="1" t="str">
        <f t="shared" si="27"/>
        <v/>
      </c>
    </row>
    <row r="35" spans="1:8" x14ac:dyDescent="0.25">
      <c r="A35" s="1">
        <f t="shared" si="23"/>
        <v>19</v>
      </c>
      <c r="B35" s="10">
        <f t="shared" si="24"/>
        <v>0.60681425936292677</v>
      </c>
      <c r="C35" s="10">
        <f t="shared" si="9"/>
        <v>1.3931857406370733</v>
      </c>
      <c r="D35" s="1">
        <f t="shared" si="25"/>
        <v>-1.0260845398617491E-3</v>
      </c>
      <c r="E35" s="1">
        <f t="shared" si="4"/>
        <v>5.4171729210870039</v>
      </c>
      <c r="F35" s="1">
        <f t="shared" si="26"/>
        <v>-7.4474604307229331E-5</v>
      </c>
      <c r="G35" s="1" t="str">
        <f t="shared" si="27"/>
        <v/>
      </c>
    </row>
    <row r="36" spans="1:8" x14ac:dyDescent="0.25">
      <c r="A36" s="1">
        <f t="shared" si="23"/>
        <v>20</v>
      </c>
      <c r="B36" s="11">
        <f t="shared" si="24"/>
        <v>0.60688873396723397</v>
      </c>
      <c r="C36" s="10">
        <f t="shared" si="9"/>
        <v>1.393111266032766</v>
      </c>
      <c r="D36" s="1">
        <f t="shared" si="25"/>
        <v>-7.6018905465580211E-4</v>
      </c>
      <c r="E36" s="1">
        <f t="shared" si="4"/>
        <v>5.4169070256017982</v>
      </c>
      <c r="F36" s="1">
        <f t="shared" si="26"/>
        <v>-5.5167807069163062E-5</v>
      </c>
      <c r="G36" s="1" t="str">
        <f t="shared" si="27"/>
        <v xml:space="preserve">корень </v>
      </c>
    </row>
    <row r="37" spans="1:8" x14ac:dyDescent="0.25">
      <c r="B37" s="20"/>
      <c r="C37" s="20"/>
    </row>
    <row r="38" spans="1:8" x14ac:dyDescent="0.25">
      <c r="B38" s="20"/>
      <c r="C38" s="20"/>
    </row>
    <row r="39" spans="1:8" ht="42.75" customHeight="1" x14ac:dyDescent="0.25">
      <c r="A39" s="4" t="s">
        <v>8</v>
      </c>
      <c r="B39" s="33" t="s">
        <v>20</v>
      </c>
      <c r="C39" s="34"/>
      <c r="D39" s="34"/>
      <c r="E39" s="34"/>
      <c r="F39" s="34"/>
      <c r="G39" s="35"/>
    </row>
    <row r="40" spans="1:8" x14ac:dyDescent="0.25">
      <c r="B40" s="15"/>
      <c r="C40" s="15"/>
      <c r="D40" s="15"/>
      <c r="E40" s="15"/>
      <c r="F40" s="15"/>
      <c r="G40" s="15"/>
      <c r="H40" s="1">
        <v>1E-3</v>
      </c>
    </row>
    <row r="41" spans="1:8" x14ac:dyDescent="0.25">
      <c r="A41" s="18" t="s">
        <v>7</v>
      </c>
      <c r="B41" s="18" t="s">
        <v>16</v>
      </c>
      <c r="C41" s="18" t="s">
        <v>19</v>
      </c>
      <c r="D41" s="18" t="s">
        <v>22</v>
      </c>
      <c r="E41" s="18" t="s">
        <v>21</v>
      </c>
      <c r="F41" s="18" t="s">
        <v>18</v>
      </c>
      <c r="G41" s="19" t="s">
        <v>6</v>
      </c>
    </row>
    <row r="42" spans="1:8" x14ac:dyDescent="0.25">
      <c r="A42" s="1">
        <v>0</v>
      </c>
      <c r="B42" s="1">
        <v>1</v>
      </c>
      <c r="C42" s="1">
        <f>POWER(B42,3)+0.2*POWER(B42,2)+0.5*B42-1.2</f>
        <v>0.5</v>
      </c>
      <c r="D42" s="1">
        <f>C42+0.775</f>
        <v>1.2749999999999999</v>
      </c>
      <c r="E42" s="1">
        <f>B42-0.5</f>
        <v>0.5</v>
      </c>
      <c r="F42" s="1">
        <f>(-0.775)*(E42)/D42</f>
        <v>-0.30392156862745101</v>
      </c>
      <c r="G42" s="1" t="str">
        <f>IF(ABS(C42)&lt;$H$40,"корень ","")</f>
        <v/>
      </c>
    </row>
    <row r="43" spans="1:8" x14ac:dyDescent="0.25">
      <c r="A43" s="1">
        <f>A42+1</f>
        <v>1</v>
      </c>
      <c r="B43" s="12">
        <f t="shared" ref="B43:B49" si="28">0.5-F42</f>
        <v>0.80392156862745101</v>
      </c>
      <c r="C43" s="1">
        <f t="shared" ref="C43:C49" si="29">POWER(B43,3)+0.2*POWER(B43,2)+0.5*B43-1.2</f>
        <v>-0.14921485703085513</v>
      </c>
      <c r="D43" s="1">
        <f t="shared" ref="D43:D49" si="30">C43+0.775</f>
        <v>0.62578514296914489</v>
      </c>
      <c r="E43" s="1">
        <f t="shared" ref="E43:E49" si="31">B43-0.5</f>
        <v>0.30392156862745101</v>
      </c>
      <c r="F43" s="1">
        <f t="shared" ref="F43:F49" si="32">(-0.775)*(E43)/D43</f>
        <v>-0.37638991326754473</v>
      </c>
      <c r="G43" s="1" t="str">
        <f>IF(ABS(C43)&lt;$H$40,"корень ","")</f>
        <v/>
      </c>
    </row>
    <row r="44" spans="1:8" x14ac:dyDescent="0.25">
      <c r="A44" s="1">
        <f>A43+1</f>
        <v>2</v>
      </c>
      <c r="B44" s="12">
        <f t="shared" si="28"/>
        <v>0.87638991326754478</v>
      </c>
      <c r="C44" s="1">
        <f t="shared" si="29"/>
        <v>6.4926218500289234E-2</v>
      </c>
      <c r="D44" s="1">
        <f t="shared" si="30"/>
        <v>0.83992621850028926</v>
      </c>
      <c r="E44" s="1">
        <f t="shared" si="31"/>
        <v>0.37638991326754478</v>
      </c>
      <c r="F44" s="1">
        <f t="shared" si="32"/>
        <v>-0.34729500801057178</v>
      </c>
      <c r="G44" s="1" t="str">
        <f>IF(ABS(C44)&lt;$H$40,"корень ","")</f>
        <v/>
      </c>
    </row>
    <row r="45" spans="1:8" ht="36" customHeight="1" x14ac:dyDescent="0.25">
      <c r="A45" s="1">
        <f t="shared" ref="A45:A48" si="33">A44+1</f>
        <v>3</v>
      </c>
      <c r="B45" s="12">
        <f t="shared" si="28"/>
        <v>0.84729500801057178</v>
      </c>
      <c r="C45" s="1">
        <f t="shared" si="29"/>
        <v>-2.4490161501009133E-2</v>
      </c>
      <c r="D45" s="1">
        <f t="shared" si="30"/>
        <v>0.75050983849899089</v>
      </c>
      <c r="E45" s="1">
        <f t="shared" si="31"/>
        <v>0.34729500801057178</v>
      </c>
      <c r="F45" s="1">
        <f t="shared" si="32"/>
        <v>-0.35862771865389081</v>
      </c>
      <c r="G45" s="1" t="str">
        <f>IF(ABS(C45)&lt;$H$40,"корень ","")</f>
        <v/>
      </c>
    </row>
    <row r="46" spans="1:8" x14ac:dyDescent="0.25">
      <c r="A46" s="1">
        <f t="shared" si="33"/>
        <v>4</v>
      </c>
      <c r="B46" s="12">
        <f t="shared" si="28"/>
        <v>0.85862771865389087</v>
      </c>
      <c r="C46" s="1">
        <f t="shared" si="29"/>
        <v>9.7782092828553324E-3</v>
      </c>
      <c r="D46" s="1">
        <f t="shared" si="30"/>
        <v>0.78477820928285535</v>
      </c>
      <c r="E46" s="1">
        <f t="shared" si="31"/>
        <v>0.35862771865389087</v>
      </c>
      <c r="F46" s="1">
        <f t="shared" si="32"/>
        <v>-0.35415927540948022</v>
      </c>
      <c r="G46" s="1" t="str">
        <f>IF(ABS(C46)&lt;$H$40,"корень ","")</f>
        <v/>
      </c>
    </row>
    <row r="47" spans="1:8" x14ac:dyDescent="0.25">
      <c r="A47" s="1">
        <f t="shared" si="33"/>
        <v>5</v>
      </c>
      <c r="B47" s="12">
        <f t="shared" si="28"/>
        <v>0.85415927540948022</v>
      </c>
      <c r="C47" s="1">
        <f t="shared" si="29"/>
        <v>-3.8183334294912274E-3</v>
      </c>
      <c r="D47" s="1">
        <f t="shared" si="30"/>
        <v>0.77118166657050879</v>
      </c>
      <c r="E47" s="1">
        <f t="shared" si="31"/>
        <v>0.35415927540948022</v>
      </c>
      <c r="F47" s="1">
        <f t="shared" si="32"/>
        <v>-0.35591281579987116</v>
      </c>
      <c r="G47" s="1" t="str">
        <f>IF(ABS(C47)&lt;=$H$40,"корень ","")</f>
        <v/>
      </c>
    </row>
    <row r="48" spans="1:8" x14ac:dyDescent="0.25">
      <c r="A48" s="1">
        <f t="shared" si="33"/>
        <v>6</v>
      </c>
      <c r="B48" s="12">
        <f t="shared" si="28"/>
        <v>0.85591281579987122</v>
      </c>
      <c r="C48" s="1">
        <f t="shared" si="29"/>
        <v>1.5041440627547864E-3</v>
      </c>
      <c r="D48" s="1">
        <f t="shared" si="30"/>
        <v>0.77650414406275481</v>
      </c>
      <c r="E48" s="1">
        <f t="shared" si="31"/>
        <v>0.35591281579987122</v>
      </c>
      <c r="F48" s="1">
        <f t="shared" si="32"/>
        <v>-0.35522338722072327</v>
      </c>
      <c r="G48" s="1" t="str">
        <f>IF(ABS(C48)&lt;$H$40,"корень ","")</f>
        <v/>
      </c>
    </row>
    <row r="49" spans="1:7" x14ac:dyDescent="0.25">
      <c r="A49" s="1">
        <f t="shared" ref="A49" si="34">A48+1</f>
        <v>7</v>
      </c>
      <c r="B49" s="13">
        <f t="shared" si="28"/>
        <v>0.85522338722072333</v>
      </c>
      <c r="C49" s="1">
        <f t="shared" si="29"/>
        <v>-5.9049004129918536E-4</v>
      </c>
      <c r="D49" s="1">
        <f t="shared" si="30"/>
        <v>0.77440950995870084</v>
      </c>
      <c r="E49" s="1">
        <f t="shared" si="31"/>
        <v>0.35522338722072333</v>
      </c>
      <c r="F49" s="1">
        <f t="shared" si="32"/>
        <v>-0.35549424633323812</v>
      </c>
      <c r="G49" s="1" t="str">
        <f>IF(ABS(C49)&lt;$H$40,"корень ","")</f>
        <v xml:space="preserve">корень </v>
      </c>
    </row>
    <row r="50" spans="1:7" x14ac:dyDescent="0.25">
      <c r="B50" s="21"/>
    </row>
  </sheetData>
  <mergeCells count="4">
    <mergeCell ref="B39:G39"/>
    <mergeCell ref="B1:G2"/>
    <mergeCell ref="A3:C3"/>
    <mergeCell ref="D3:E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="130" zoomScaleNormal="130" workbookViewId="0">
      <selection activeCell="F12" sqref="F12"/>
    </sheetView>
  </sheetViews>
  <sheetFormatPr defaultRowHeight="15" x14ac:dyDescent="0.25"/>
  <cols>
    <col min="1" max="1" width="10.7109375" customWidth="1"/>
    <col min="4" max="4" width="17.42578125" customWidth="1"/>
    <col min="5" max="5" width="17.28515625" customWidth="1"/>
    <col min="6" max="6" width="18" customWidth="1"/>
    <col min="7" max="7" width="12.7109375" customWidth="1"/>
    <col min="8" max="8" width="11.7109375" customWidth="1"/>
  </cols>
  <sheetData>
    <row r="1" spans="1:8" ht="15" customHeight="1" x14ac:dyDescent="0.25">
      <c r="A1" s="4" t="s">
        <v>11</v>
      </c>
      <c r="B1" s="36" t="s">
        <v>12</v>
      </c>
      <c r="C1" s="36"/>
      <c r="D1" s="36"/>
      <c r="E1" s="36"/>
      <c r="F1" s="36"/>
      <c r="G1" s="36"/>
    </row>
    <row r="2" spans="1:8" x14ac:dyDescent="0.25">
      <c r="B2" s="36"/>
      <c r="C2" s="36"/>
      <c r="D2" s="36"/>
      <c r="E2" s="36"/>
      <c r="F2" s="36"/>
      <c r="G2" s="36"/>
      <c r="H2" s="1">
        <v>1E-3</v>
      </c>
    </row>
    <row r="3" spans="1:8" x14ac:dyDescent="0.25">
      <c r="A3" s="37" t="s">
        <v>13</v>
      </c>
      <c r="B3" s="38"/>
      <c r="C3" s="38"/>
      <c r="D3" s="38" t="s">
        <v>61</v>
      </c>
      <c r="E3" s="38"/>
      <c r="F3" s="5" t="s">
        <v>62</v>
      </c>
    </row>
    <row r="4" spans="1:8" x14ac:dyDescent="0.25">
      <c r="A4" s="18" t="s">
        <v>1</v>
      </c>
      <c r="B4" s="1">
        <v>0</v>
      </c>
      <c r="C4" s="1">
        <f>B4+0.2</f>
        <v>0.2</v>
      </c>
      <c r="D4" s="1">
        <f t="shared" ref="D4:G4" si="0">C4+0.2</f>
        <v>0.4</v>
      </c>
      <c r="E4" s="1">
        <f t="shared" si="0"/>
        <v>0.60000000000000009</v>
      </c>
      <c r="F4" s="1">
        <f t="shared" si="0"/>
        <v>0.8</v>
      </c>
      <c r="G4" s="1">
        <f t="shared" si="0"/>
        <v>1</v>
      </c>
    </row>
    <row r="5" spans="1:8" x14ac:dyDescent="0.25">
      <c r="A5" s="18" t="s">
        <v>15</v>
      </c>
      <c r="B5" s="1">
        <f>3*B4-1</f>
        <v>-1</v>
      </c>
      <c r="C5" s="1">
        <f t="shared" ref="C5:G5" si="1">3*C4-1</f>
        <v>-0.39999999999999991</v>
      </c>
      <c r="D5" s="1">
        <f t="shared" si="1"/>
        <v>0.20000000000000018</v>
      </c>
      <c r="E5" s="1">
        <f t="shared" si="1"/>
        <v>0.80000000000000027</v>
      </c>
      <c r="F5" s="1">
        <f t="shared" si="1"/>
        <v>1.4000000000000004</v>
      </c>
      <c r="G5" s="1">
        <f t="shared" si="1"/>
        <v>2</v>
      </c>
    </row>
    <row r="6" spans="1:8" x14ac:dyDescent="0.25">
      <c r="A6" s="18" t="s">
        <v>14</v>
      </c>
      <c r="B6" s="1">
        <f>COS(B4)</f>
        <v>1</v>
      </c>
      <c r="C6" s="1">
        <f t="shared" ref="C6:G6" si="2">COS(C4)</f>
        <v>0.98006657784124163</v>
      </c>
      <c r="D6" s="1">
        <f t="shared" si="2"/>
        <v>0.9210609940028851</v>
      </c>
      <c r="E6" s="1">
        <f t="shared" si="2"/>
        <v>0.82533561490967822</v>
      </c>
      <c r="F6" s="1">
        <f t="shared" si="2"/>
        <v>0.69670670934716539</v>
      </c>
      <c r="G6" s="1">
        <f t="shared" si="2"/>
        <v>0.54030230586813977</v>
      </c>
    </row>
    <row r="7" spans="1:8" x14ac:dyDescent="0.25">
      <c r="A7" s="22"/>
      <c r="H7" s="24"/>
    </row>
    <row r="14" spans="1:8" x14ac:dyDescent="0.25">
      <c r="B14" s="1" t="s">
        <v>65</v>
      </c>
      <c r="C14" s="23">
        <v>3.4794</v>
      </c>
    </row>
    <row r="15" spans="1:8" x14ac:dyDescent="0.25">
      <c r="A15" s="18" t="s">
        <v>7</v>
      </c>
      <c r="B15" s="18" t="s">
        <v>16</v>
      </c>
      <c r="C15" s="18" t="s">
        <v>19</v>
      </c>
      <c r="D15" s="18" t="s">
        <v>25</v>
      </c>
      <c r="E15" s="19" t="s">
        <v>6</v>
      </c>
    </row>
    <row r="16" spans="1:8" x14ac:dyDescent="0.25">
      <c r="A16" s="1">
        <v>0</v>
      </c>
      <c r="B16" s="1">
        <v>1</v>
      </c>
      <c r="C16" s="1">
        <f>3*B16-COS(B16)-1</f>
        <v>1.4596976941318602</v>
      </c>
      <c r="D16" s="1">
        <f>C16/$C$14</f>
        <v>0.41952569239864923</v>
      </c>
      <c r="E16" s="1" t="str">
        <f>IF(ABS(C16)&lt;$H$2,"корень ","")</f>
        <v/>
      </c>
    </row>
    <row r="17" spans="1:14" x14ac:dyDescent="0.25">
      <c r="A17" s="1">
        <f>A16+1</f>
        <v>1</v>
      </c>
      <c r="B17" s="10">
        <f>B16-D16</f>
        <v>0.58047430760135077</v>
      </c>
      <c r="C17" s="1">
        <f t="shared" ref="C17:C19" si="3">3*B17-COS(B17)-1</f>
        <v>-9.4779701113400394E-2</v>
      </c>
      <c r="D17" s="1">
        <f>C17/$C$14</f>
        <v>-2.7240242890555957E-2</v>
      </c>
      <c r="E17" s="1" t="str">
        <f>IF(ABS(C17)&lt;$H$2,"корень ","")</f>
        <v/>
      </c>
    </row>
    <row r="18" spans="1:14" x14ac:dyDescent="0.25">
      <c r="A18" s="1">
        <f t="shared" ref="A18:A19" si="4">A17+1</f>
        <v>2</v>
      </c>
      <c r="B18" s="10">
        <f>B17-D17</f>
        <v>0.6077145504919067</v>
      </c>
      <c r="C18" s="1">
        <f t="shared" si="3"/>
        <v>2.1885157395162835E-3</v>
      </c>
      <c r="D18" s="1">
        <f>C18/$C$14</f>
        <v>6.2899228013918592E-4</v>
      </c>
      <c r="E18" s="1" t="str">
        <f>IF(ABS(C18)&lt;$H$2,"корень ","")</f>
        <v/>
      </c>
    </row>
    <row r="19" spans="1:14" x14ac:dyDescent="0.25">
      <c r="A19" s="1">
        <f t="shared" si="4"/>
        <v>3</v>
      </c>
      <c r="B19" s="11">
        <f>B18-D18</f>
        <v>0.60708555821176746</v>
      </c>
      <c r="C19" s="1">
        <f t="shared" si="3"/>
        <v>-5.7448680683469533E-5</v>
      </c>
      <c r="D19" s="1">
        <f>C19/$C$14</f>
        <v>-1.6511088315074304E-5</v>
      </c>
      <c r="E19" s="1" t="str">
        <f>IF(ABS(C19)&lt;$H$2,"корень ","")</f>
        <v xml:space="preserve">корень </v>
      </c>
    </row>
    <row r="20" spans="1:14" x14ac:dyDescent="0.25">
      <c r="N20" s="6"/>
    </row>
    <row r="23" spans="1:14" x14ac:dyDescent="0.25">
      <c r="A23" s="4" t="s">
        <v>8</v>
      </c>
      <c r="B23" s="36" t="s">
        <v>23</v>
      </c>
      <c r="C23" s="36"/>
      <c r="D23" s="36"/>
      <c r="E23" s="36"/>
      <c r="F23" s="36"/>
      <c r="G23" s="36"/>
    </row>
    <row r="24" spans="1:14" x14ac:dyDescent="0.25">
      <c r="B24" s="36"/>
      <c r="C24" s="36"/>
      <c r="D24" s="36"/>
      <c r="E24" s="36"/>
      <c r="F24" s="36"/>
      <c r="G24" s="36"/>
      <c r="H24" s="1">
        <v>1E-3</v>
      </c>
    </row>
    <row r="25" spans="1:14" x14ac:dyDescent="0.25">
      <c r="A25" s="18" t="s">
        <v>7</v>
      </c>
      <c r="B25" s="18" t="s">
        <v>16</v>
      </c>
      <c r="C25" s="18" t="s">
        <v>19</v>
      </c>
      <c r="D25" s="18" t="s">
        <v>27</v>
      </c>
      <c r="E25" s="18" t="s">
        <v>18</v>
      </c>
      <c r="F25" s="19" t="s">
        <v>6</v>
      </c>
    </row>
    <row r="26" spans="1:14" x14ac:dyDescent="0.25">
      <c r="A26" s="1">
        <v>0</v>
      </c>
      <c r="B26" s="1">
        <v>1</v>
      </c>
      <c r="C26" s="1">
        <f>POWER(B26,3)+0.2*POWER(B26,2)+0.5*B26-1.2</f>
        <v>0.5</v>
      </c>
      <c r="D26" s="1">
        <f>3*POWER(B26,2)+2/5*B26+1/2</f>
        <v>3.9</v>
      </c>
      <c r="E26" s="1">
        <f>C26/D26</f>
        <v>0.12820512820512822</v>
      </c>
      <c r="F26" s="1" t="str">
        <f>IF(ABS(C26)&lt;$H$24,"корень ","")</f>
        <v/>
      </c>
    </row>
    <row r="27" spans="1:14" x14ac:dyDescent="0.25">
      <c r="A27" s="1">
        <f>A26+1</f>
        <v>1</v>
      </c>
      <c r="B27" s="1">
        <f>B26-E26</f>
        <v>0.87179487179487181</v>
      </c>
      <c r="C27" s="1">
        <f t="shared" ref="C27:C28" si="5">POWER(B27,3)+0.2*POWER(B27,2)+0.5*B27-1.2</f>
        <v>5.0489725045938183E-2</v>
      </c>
      <c r="D27" s="1">
        <f t="shared" ref="D27:D28" si="6">3*POWER(B27,2)+2/5*B27+1/2</f>
        <v>3.1287968441814598</v>
      </c>
      <c r="E27" s="1">
        <f>C27/D27</f>
        <v>1.6137105590550753E-2</v>
      </c>
      <c r="F27" s="1" t="str">
        <f>IF(ABS(C27)&lt;$H$24,"корень ","")</f>
        <v/>
      </c>
    </row>
    <row r="28" spans="1:14" x14ac:dyDescent="0.25">
      <c r="A28" s="1">
        <f t="shared" ref="A28" si="7">A27+1</f>
        <v>2</v>
      </c>
      <c r="B28" s="11">
        <f>B27-E27</f>
        <v>0.8556577662043211</v>
      </c>
      <c r="C28" s="1">
        <f t="shared" si="5"/>
        <v>7.2894134205614414E-4</v>
      </c>
      <c r="D28" s="1">
        <f t="shared" si="6"/>
        <v>3.0387137450790345</v>
      </c>
      <c r="E28" s="1">
        <f t="shared" ref="E28" si="8">C28/D28</f>
        <v>2.3988483391586626E-4</v>
      </c>
      <c r="F28" s="1" t="str">
        <f>IF(ABS(C28)&lt;$H$24,"корень ","")</f>
        <v xml:space="preserve">корень </v>
      </c>
    </row>
    <row r="29" spans="1:14" x14ac:dyDescent="0.25">
      <c r="B29" s="20"/>
    </row>
    <row r="30" spans="1:14" x14ac:dyDescent="0.25">
      <c r="B30" s="20"/>
    </row>
  </sheetData>
  <mergeCells count="4">
    <mergeCell ref="B1:G2"/>
    <mergeCell ref="A3:C3"/>
    <mergeCell ref="D3:E3"/>
    <mergeCell ref="B23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J46"/>
  <sheetViews>
    <sheetView topLeftCell="A10" zoomScale="115" zoomScaleNormal="115" workbookViewId="0">
      <selection activeCell="O32" sqref="O32"/>
    </sheetView>
  </sheetViews>
  <sheetFormatPr defaultRowHeight="15" x14ac:dyDescent="0.25"/>
  <cols>
    <col min="1" max="1" width="10.28515625" customWidth="1"/>
    <col min="2" max="2" width="12.7109375" customWidth="1"/>
    <col min="3" max="3" width="5.7109375" customWidth="1"/>
    <col min="4" max="4" width="22" customWidth="1"/>
    <col min="5" max="5" width="11.5703125" customWidth="1"/>
    <col min="8" max="8" width="19.5703125" customWidth="1"/>
  </cols>
  <sheetData>
    <row r="10" spans="1:10" ht="15" customHeight="1" x14ac:dyDescent="0.25">
      <c r="B10" s="44" t="s">
        <v>35</v>
      </c>
      <c r="C10" s="45"/>
      <c r="D10" s="45"/>
      <c r="E10" s="45"/>
      <c r="F10" s="45"/>
      <c r="G10" s="46"/>
    </row>
    <row r="11" spans="1:10" x14ac:dyDescent="0.25">
      <c r="B11" s="47"/>
      <c r="C11" s="48"/>
      <c r="D11" s="48"/>
      <c r="E11" s="48"/>
      <c r="F11" s="48"/>
      <c r="G11" s="49"/>
      <c r="H11" s="1">
        <v>1E-3</v>
      </c>
    </row>
    <row r="12" spans="1:10" x14ac:dyDescent="0.25">
      <c r="A12" s="4" t="s">
        <v>28</v>
      </c>
      <c r="B12" t="s">
        <v>66</v>
      </c>
    </row>
    <row r="13" spans="1:10" x14ac:dyDescent="0.25">
      <c r="A13" s="42" t="s">
        <v>7</v>
      </c>
      <c r="B13" s="18" t="s">
        <v>16</v>
      </c>
      <c r="C13" s="42" t="s">
        <v>29</v>
      </c>
      <c r="D13" s="18" t="s">
        <v>17</v>
      </c>
      <c r="E13" s="25" t="s">
        <v>26</v>
      </c>
      <c r="F13" s="25" t="s">
        <v>30</v>
      </c>
      <c r="G13" s="18" t="s">
        <v>31</v>
      </c>
      <c r="H13" s="42" t="s">
        <v>37</v>
      </c>
    </row>
    <row r="14" spans="1:10" x14ac:dyDescent="0.25">
      <c r="A14" s="43"/>
      <c r="B14" s="18" t="s">
        <v>32</v>
      </c>
      <c r="C14" s="43"/>
      <c r="D14" s="18" t="s">
        <v>33</v>
      </c>
      <c r="E14" s="27"/>
      <c r="F14" s="27"/>
      <c r="G14" s="18" t="s">
        <v>34</v>
      </c>
      <c r="H14" s="43"/>
      <c r="J14" s="41"/>
    </row>
    <row r="15" spans="1:10" x14ac:dyDescent="0.25">
      <c r="A15" s="39">
        <v>0</v>
      </c>
      <c r="B15" s="1">
        <v>-4</v>
      </c>
      <c r="C15" s="39">
        <f>B16-B15</f>
        <v>1</v>
      </c>
      <c r="D15" s="1">
        <f t="shared" ref="D15:D22" si="0">2*POWER(B15,3)+9*POWER(B15,2)-21</f>
        <v>-5</v>
      </c>
      <c r="E15" s="39">
        <f>6*B15*B15+18*B15</f>
        <v>24</v>
      </c>
      <c r="F15" s="39">
        <f>D16-D15</f>
        <v>11</v>
      </c>
      <c r="G15" s="1">
        <f>D15/E15</f>
        <v>-0.20833333333333334</v>
      </c>
      <c r="H15" s="39" t="str">
        <f>IF(ABS(D15)&lt;$H$11,"корень ","")</f>
        <v/>
      </c>
      <c r="J15" s="41"/>
    </row>
    <row r="16" spans="1:10" x14ac:dyDescent="0.25">
      <c r="A16" s="40"/>
      <c r="B16" s="1">
        <v>-3</v>
      </c>
      <c r="C16" s="40"/>
      <c r="D16" s="1">
        <f t="shared" si="0"/>
        <v>6</v>
      </c>
      <c r="E16" s="40"/>
      <c r="F16" s="40"/>
      <c r="G16" s="1">
        <f>(D15/F15)*C15</f>
        <v>-0.45454545454545453</v>
      </c>
      <c r="H16" s="40"/>
    </row>
    <row r="17" spans="1:8" x14ac:dyDescent="0.25">
      <c r="A17" s="39">
        <f>A15+1</f>
        <v>1</v>
      </c>
      <c r="B17" s="10">
        <f>B15-G15</f>
        <v>-3.7916666666666665</v>
      </c>
      <c r="C17" s="39">
        <f>B18-B17</f>
        <v>0.2462121212121211</v>
      </c>
      <c r="D17" s="1">
        <f t="shared" si="0"/>
        <v>-0.63295717592592382</v>
      </c>
      <c r="E17" s="39">
        <f>6*B17*B17+18*B17</f>
        <v>18.010416666666657</v>
      </c>
      <c r="F17" s="39">
        <f>D18-D17</f>
        <v>3.6307032315232277</v>
      </c>
      <c r="G17" s="1">
        <f>D17/E17</f>
        <v>-3.514394961763373E-2</v>
      </c>
      <c r="H17" s="39" t="str">
        <f>IF(ABS(D17)&lt;$H$11,"корень ","")</f>
        <v/>
      </c>
    </row>
    <row r="18" spans="1:8" x14ac:dyDescent="0.25">
      <c r="A18" s="40"/>
      <c r="B18" s="10">
        <f>B15-G16</f>
        <v>-3.5454545454545454</v>
      </c>
      <c r="C18" s="40"/>
      <c r="D18" s="1">
        <f t="shared" si="0"/>
        <v>2.9977460555973039</v>
      </c>
      <c r="E18" s="40"/>
      <c r="F18" s="40"/>
      <c r="G18" s="1">
        <f>(D17/F17)*C17</f>
        <v>-4.2923290333419364E-2</v>
      </c>
      <c r="H18" s="40"/>
    </row>
    <row r="19" spans="1:8" x14ac:dyDescent="0.25">
      <c r="A19" s="39">
        <f>A17+1</f>
        <v>2</v>
      </c>
      <c r="B19" s="10">
        <f>B17-G17</f>
        <v>-3.756522717049033</v>
      </c>
      <c r="C19" s="39">
        <f>B20-B19</f>
        <v>7.7793407157860095E-3</v>
      </c>
      <c r="D19" s="1">
        <f t="shared" si="0"/>
        <v>-1.6895774040335709E-2</v>
      </c>
      <c r="E19" s="39">
        <f>6*B19*B19+18*B19</f>
        <v>17.051368635350101</v>
      </c>
      <c r="F19" s="39">
        <f>D20-D19</f>
        <v>0.13182998449443062</v>
      </c>
      <c r="G19" s="1">
        <f>D19/E19</f>
        <v>-9.9087494978603529E-4</v>
      </c>
      <c r="H19" s="39" t="str">
        <f>IF(ABS(D19)&lt;$H$11,"корень ","")</f>
        <v/>
      </c>
    </row>
    <row r="20" spans="1:8" x14ac:dyDescent="0.25">
      <c r="A20" s="40"/>
      <c r="B20" s="10">
        <f>B17-G18</f>
        <v>-3.7487433763332469</v>
      </c>
      <c r="C20" s="40"/>
      <c r="D20" s="1">
        <f t="shared" si="0"/>
        <v>0.11493421045409491</v>
      </c>
      <c r="E20" s="40"/>
      <c r="F20" s="40"/>
      <c r="G20" s="1">
        <f>(D19/F19)*C19</f>
        <v>-9.9702646117095367E-4</v>
      </c>
      <c r="H20" s="40"/>
    </row>
    <row r="21" spans="1:8" x14ac:dyDescent="0.25">
      <c r="A21" s="39">
        <f>A19+1</f>
        <v>3</v>
      </c>
      <c r="B21" s="11">
        <f>B19-G19</f>
        <v>-3.7555318420992467</v>
      </c>
      <c r="C21" s="39">
        <f>B22-B21</f>
        <v>6.1515113847221414E-6</v>
      </c>
      <c r="D21" s="1">
        <f t="shared" si="0"/>
        <v>-1.3291227304534914E-5</v>
      </c>
      <c r="E21" s="39">
        <f>6*B21*B21+18*B21</f>
        <v>17.024543344341737</v>
      </c>
      <c r="F21" s="39">
        <f>D22-D21</f>
        <v>1.0472616008883051E-4</v>
      </c>
      <c r="G21" s="1">
        <f>D21/E21</f>
        <v>-7.8070976916701707E-7</v>
      </c>
      <c r="H21" s="39" t="str">
        <f>IF(ABS(D21)&lt;$H$11,"корень ","")</f>
        <v xml:space="preserve">корень </v>
      </c>
    </row>
    <row r="22" spans="1:8" x14ac:dyDescent="0.25">
      <c r="A22" s="40"/>
      <c r="B22" s="10">
        <f>B19-G20</f>
        <v>-3.755525690587862</v>
      </c>
      <c r="C22" s="40"/>
      <c r="D22" s="1">
        <f t="shared" si="0"/>
        <v>9.1434932784295597E-5</v>
      </c>
      <c r="E22" s="40"/>
      <c r="F22" s="40"/>
      <c r="G22" s="1">
        <f>(D21/F21)*C21</f>
        <v>-7.8071358685762112E-7</v>
      </c>
      <c r="H22" s="40"/>
    </row>
    <row r="23" spans="1:8" x14ac:dyDescent="0.25">
      <c r="A23" s="4" t="s">
        <v>36</v>
      </c>
      <c r="B23" t="s">
        <v>38</v>
      </c>
    </row>
    <row r="24" spans="1:8" x14ac:dyDescent="0.25">
      <c r="A24" s="25" t="s">
        <v>7</v>
      </c>
      <c r="B24" s="18" t="s">
        <v>16</v>
      </c>
      <c r="C24" s="25" t="s">
        <v>29</v>
      </c>
      <c r="D24" s="18" t="s">
        <v>17</v>
      </c>
      <c r="E24" s="25" t="s">
        <v>26</v>
      </c>
      <c r="F24" s="25" t="s">
        <v>30</v>
      </c>
      <c r="G24" s="18" t="s">
        <v>31</v>
      </c>
      <c r="H24" s="42" t="s">
        <v>37</v>
      </c>
    </row>
    <row r="25" spans="1:8" x14ac:dyDescent="0.25">
      <c r="A25" s="27"/>
      <c r="B25" s="18" t="s">
        <v>32</v>
      </c>
      <c r="C25" s="27"/>
      <c r="D25" s="18" t="s">
        <v>33</v>
      </c>
      <c r="E25" s="27"/>
      <c r="F25" s="27"/>
      <c r="G25" s="18" t="s">
        <v>34</v>
      </c>
      <c r="H25" s="43"/>
    </row>
    <row r="26" spans="1:8" x14ac:dyDescent="0.25">
      <c r="A26" s="39">
        <v>0</v>
      </c>
      <c r="B26" s="1">
        <v>-2.5</v>
      </c>
      <c r="C26" s="39">
        <f>B27-B26</f>
        <v>0.5</v>
      </c>
      <c r="D26" s="1">
        <f>2*POWER(B26,3)+9*POWER(B26,2)-21</f>
        <v>4</v>
      </c>
      <c r="E26" s="39">
        <f>6*B26*B26+18*B26</f>
        <v>-7.5</v>
      </c>
      <c r="F26" s="39">
        <f>D27-D26</f>
        <v>-5</v>
      </c>
      <c r="G26" s="1">
        <f>D26/E26</f>
        <v>-0.53333333333333333</v>
      </c>
      <c r="H26" s="39" t="str">
        <f>IF(ABS(D26)&lt;$H$11,"корень ","")</f>
        <v/>
      </c>
    </row>
    <row r="27" spans="1:8" x14ac:dyDescent="0.25">
      <c r="A27" s="40"/>
      <c r="B27" s="1">
        <v>-2</v>
      </c>
      <c r="C27" s="40"/>
      <c r="D27" s="1">
        <f t="shared" ref="D27:D33" si="1">2*POWER(B27,3)+9*POWER(B27,2)-21</f>
        <v>-1</v>
      </c>
      <c r="E27" s="40"/>
      <c r="F27" s="40"/>
      <c r="G27" s="1">
        <f>(D26/F26)*C26</f>
        <v>-0.4</v>
      </c>
      <c r="H27" s="40"/>
    </row>
    <row r="28" spans="1:8" x14ac:dyDescent="0.25">
      <c r="A28" s="39">
        <f>A26+1</f>
        <v>1</v>
      </c>
      <c r="B28" s="1">
        <f>B26-G26</f>
        <v>-1.9666666666666668</v>
      </c>
      <c r="C28" s="39">
        <f>B29-B28</f>
        <v>-0.1333333333333333</v>
      </c>
      <c r="D28" s="1">
        <f t="shared" si="1"/>
        <v>-1.4032592592592579</v>
      </c>
      <c r="E28" s="39">
        <f>6*B28*B28+18*B28</f>
        <v>-12.193333333333335</v>
      </c>
      <c r="F28" s="39">
        <f>D29-D28</f>
        <v>1.5712592592592536</v>
      </c>
      <c r="G28" s="1">
        <f>D28/E28</f>
        <v>0.11508413826620484</v>
      </c>
      <c r="H28" s="39" t="str">
        <f>IF(ABS(D28)&lt;$H$11,"корень ","")</f>
        <v/>
      </c>
    </row>
    <row r="29" spans="1:8" x14ac:dyDescent="0.25">
      <c r="A29" s="40"/>
      <c r="B29" s="1">
        <f>B26-G27</f>
        <v>-2.1</v>
      </c>
      <c r="C29" s="40"/>
      <c r="D29" s="1">
        <f t="shared" si="1"/>
        <v>0.16799999999999571</v>
      </c>
      <c r="E29" s="40"/>
      <c r="F29" s="40"/>
      <c r="G29" s="1">
        <f>(D28/F28)*C28</f>
        <v>0.11907725187001096</v>
      </c>
      <c r="H29" s="40"/>
    </row>
    <row r="30" spans="1:8" x14ac:dyDescent="0.25">
      <c r="A30" s="39">
        <f t="shared" ref="A30" si="2">A28+1</f>
        <v>2</v>
      </c>
      <c r="B30" s="1">
        <f>B28-G28</f>
        <v>-2.0817508049328715</v>
      </c>
      <c r="C30" s="39">
        <f t="shared" ref="C30" si="3">B31-B30</f>
        <v>-3.9931136038062753E-3</v>
      </c>
      <c r="D30" s="1">
        <f t="shared" si="1"/>
        <v>-4.0132636122628185E-2</v>
      </c>
      <c r="E30" s="39">
        <f t="shared" ref="E30" si="4">6*B30*B30+18*B30</f>
        <v>-11.469396005759737</v>
      </c>
      <c r="F30" s="39">
        <f t="shared" ref="F30" si="5">D31-D30</f>
        <v>4.5742817931188284E-2</v>
      </c>
      <c r="G30" s="1">
        <f t="shared" ref="G30" si="6">D30/E30</f>
        <v>3.4991063263029938E-3</v>
      </c>
      <c r="H30" s="39" t="str">
        <f>IF(ABS(D30)&lt;$H$11,"корень ","")</f>
        <v/>
      </c>
    </row>
    <row r="31" spans="1:8" x14ac:dyDescent="0.25">
      <c r="A31" s="40"/>
      <c r="B31" s="1">
        <f>B28-G29</f>
        <v>-2.0857439185366777</v>
      </c>
      <c r="C31" s="40"/>
      <c r="D31" s="1">
        <f t="shared" si="1"/>
        <v>5.6101818085600996E-3</v>
      </c>
      <c r="E31" s="40"/>
      <c r="F31" s="40"/>
      <c r="G31" s="1">
        <f>(D30/F30)*C30</f>
        <v>3.5033734803777694E-3</v>
      </c>
      <c r="H31" s="40"/>
    </row>
    <row r="32" spans="1:8" x14ac:dyDescent="0.25">
      <c r="A32" s="39">
        <f t="shared" ref="A32" si="7">A30+1</f>
        <v>3</v>
      </c>
      <c r="B32" s="11">
        <f>B30-G30</f>
        <v>-2.0852499112591745</v>
      </c>
      <c r="C32" s="39">
        <f t="shared" ref="C32" si="8">B33-B32</f>
        <v>-4.2671540749772419E-6</v>
      </c>
      <c r="D32" s="1">
        <f t="shared" si="1"/>
        <v>-4.2822535675668405E-5</v>
      </c>
      <c r="E32" s="39">
        <f t="shared" ref="E32" si="9">6*B32*B32+18*B32</f>
        <v>-11.444895248226771</v>
      </c>
      <c r="F32" s="39">
        <f t="shared" ref="F32" si="10">D33-D32</f>
        <v>4.8837067460283379E-5</v>
      </c>
      <c r="G32" s="1">
        <f t="shared" ref="G32" si="11">D32/E32</f>
        <v>3.7416275769149713E-6</v>
      </c>
      <c r="H32" s="16" t="str">
        <f>IF(ABS(D32)&lt;$H$11,"корень ","")</f>
        <v xml:space="preserve">корень </v>
      </c>
    </row>
    <row r="33" spans="1:8" x14ac:dyDescent="0.25">
      <c r="A33" s="40"/>
      <c r="B33" s="1">
        <f>B30-G31</f>
        <v>-2.0852541784132494</v>
      </c>
      <c r="C33" s="40"/>
      <c r="D33" s="1">
        <f t="shared" si="1"/>
        <v>6.0145317846149737E-6</v>
      </c>
      <c r="E33" s="40"/>
      <c r="F33" s="40"/>
      <c r="G33" s="1">
        <f>(D32/F32)*C32</f>
        <v>3.7416324753301731E-6</v>
      </c>
      <c r="H33" s="17"/>
    </row>
    <row r="34" spans="1:8" x14ac:dyDescent="0.25">
      <c r="A34" s="4" t="s">
        <v>39</v>
      </c>
      <c r="B34" t="s">
        <v>40</v>
      </c>
    </row>
    <row r="35" spans="1:8" x14ac:dyDescent="0.25">
      <c r="A35" s="25" t="s">
        <v>7</v>
      </c>
      <c r="B35" s="18" t="s">
        <v>16</v>
      </c>
      <c r="C35" s="25" t="s">
        <v>29</v>
      </c>
      <c r="D35" s="18" t="s">
        <v>17</v>
      </c>
      <c r="E35" s="25" t="s">
        <v>26</v>
      </c>
      <c r="F35" s="25" t="s">
        <v>30</v>
      </c>
      <c r="G35" s="18" t="s">
        <v>31</v>
      </c>
      <c r="H35" s="25" t="s">
        <v>37</v>
      </c>
    </row>
    <row r="36" spans="1:8" x14ac:dyDescent="0.25">
      <c r="A36" s="27"/>
      <c r="B36" s="18" t="s">
        <v>32</v>
      </c>
      <c r="C36" s="27"/>
      <c r="D36" s="18" t="s">
        <v>33</v>
      </c>
      <c r="E36" s="27"/>
      <c r="F36" s="27"/>
      <c r="G36" s="18" t="s">
        <v>34</v>
      </c>
      <c r="H36" s="27"/>
    </row>
    <row r="37" spans="1:8" x14ac:dyDescent="0.25">
      <c r="A37" s="39">
        <v>0</v>
      </c>
      <c r="B37" s="1">
        <v>1</v>
      </c>
      <c r="C37" s="39">
        <f>B38-B37</f>
        <v>1</v>
      </c>
      <c r="D37" s="1">
        <f t="shared" ref="D37:D44" si="12">2*POWER(B37,3)+9*POWER(B37,2)-21</f>
        <v>-10</v>
      </c>
      <c r="E37" s="39">
        <f>6*B37*B37+18*B37</f>
        <v>24</v>
      </c>
      <c r="F37" s="39">
        <f>D38-D37</f>
        <v>41</v>
      </c>
      <c r="G37" s="1">
        <f>D37/E37</f>
        <v>-0.41666666666666669</v>
      </c>
      <c r="H37" s="39" t="str">
        <f>IF(ABS(D37)&lt;$H$11,"корень ","")</f>
        <v/>
      </c>
    </row>
    <row r="38" spans="1:8" x14ac:dyDescent="0.25">
      <c r="A38" s="40"/>
      <c r="B38" s="1">
        <v>2</v>
      </c>
      <c r="C38" s="40"/>
      <c r="D38" s="1">
        <f t="shared" si="12"/>
        <v>31</v>
      </c>
      <c r="E38" s="40"/>
      <c r="F38" s="40"/>
      <c r="G38" s="1">
        <f>(D37/F37)*C37</f>
        <v>-0.24390243902439024</v>
      </c>
      <c r="H38" s="40"/>
    </row>
    <row r="39" spans="1:8" x14ac:dyDescent="0.25">
      <c r="A39" s="39">
        <f>A37+1</f>
        <v>1</v>
      </c>
      <c r="B39" s="1">
        <f>B37-G37</f>
        <v>1.4166666666666667</v>
      </c>
      <c r="C39" s="37">
        <f>B40-B39</f>
        <v>-0.1727642276422765</v>
      </c>
      <c r="D39" s="1">
        <f t="shared" si="12"/>
        <v>2.7488425925925952</v>
      </c>
      <c r="E39" s="39">
        <f>6*B39*B39+18*B39</f>
        <v>37.541666666666671</v>
      </c>
      <c r="F39" s="39">
        <f>D40-D39</f>
        <v>-5.9738393279852922</v>
      </c>
      <c r="G39" s="1">
        <f>D39/E39</f>
        <v>7.322111234430885E-2</v>
      </c>
      <c r="H39" s="39" t="str">
        <f>IF(ABS(D39)&lt;$H$11,"корень ","")</f>
        <v/>
      </c>
    </row>
    <row r="40" spans="1:8" x14ac:dyDescent="0.25">
      <c r="A40" s="40"/>
      <c r="B40" s="1">
        <f>B37-G38</f>
        <v>1.2439024390243902</v>
      </c>
      <c r="C40" s="37"/>
      <c r="D40" s="1">
        <f t="shared" si="12"/>
        <v>-3.2249967353926969</v>
      </c>
      <c r="E40" s="40"/>
      <c r="F40" s="40"/>
      <c r="G40" s="1">
        <f>(D39/F39)*C39</f>
        <v>7.9496893261710069E-2</v>
      </c>
      <c r="H40" s="40"/>
    </row>
    <row r="41" spans="1:8" x14ac:dyDescent="0.25">
      <c r="A41" s="37">
        <f t="shared" ref="A41" si="13">A39+1</f>
        <v>2</v>
      </c>
      <c r="B41" s="1">
        <f>B39-G39</f>
        <v>1.3434455543223578</v>
      </c>
      <c r="C41" s="39">
        <f t="shared" ref="C41" si="14">B42-B41</f>
        <v>-6.2757809174012191E-3</v>
      </c>
      <c r="D41" s="1">
        <f t="shared" si="12"/>
        <v>9.3038172344577674E-2</v>
      </c>
      <c r="E41" s="39">
        <f>6*B41*B41+18*B41</f>
        <v>35.011095722373483</v>
      </c>
      <c r="F41" s="39">
        <f>D42-D41</f>
        <v>-0.21905051889149973</v>
      </c>
      <c r="G41" s="1">
        <f t="shared" ref="G41" si="15">D41/E41</f>
        <v>2.6573910477506874E-3</v>
      </c>
      <c r="H41" s="39" t="str">
        <f>IF(ABS(D41)&lt;$H$11,"корень ","")</f>
        <v/>
      </c>
    </row>
    <row r="42" spans="1:8" x14ac:dyDescent="0.25">
      <c r="A42" s="37"/>
      <c r="B42" s="1">
        <f>B39-G40</f>
        <v>1.3371697734049566</v>
      </c>
      <c r="C42" s="40"/>
      <c r="D42" s="1">
        <f t="shared" si="12"/>
        <v>-0.12601234654692206</v>
      </c>
      <c r="E42" s="40"/>
      <c r="F42" s="40"/>
      <c r="G42" s="1">
        <f>(D41/F41)*C41</f>
        <v>2.665536651292745E-3</v>
      </c>
      <c r="H42" s="40"/>
    </row>
    <row r="43" spans="1:8" x14ac:dyDescent="0.25">
      <c r="A43" s="39">
        <f>A41+1</f>
        <v>3</v>
      </c>
      <c r="B43" s="3">
        <f>B41-G41</f>
        <v>1.340788163274607</v>
      </c>
      <c r="C43" s="39">
        <f t="shared" ref="C43" si="16">B44-B43</f>
        <v>-8.1456035418980832E-6</v>
      </c>
      <c r="D43" s="1">
        <f t="shared" si="12"/>
        <v>1.2044028900248804E-4</v>
      </c>
      <c r="E43" s="37">
        <f>6*B43*B43+18*B43</f>
        <v>34.920464331606695</v>
      </c>
      <c r="F43" s="37">
        <f>D44-D43</f>
        <v>-2.844471270080362E-4</v>
      </c>
      <c r="G43" s="1">
        <f t="shared" ref="G43" si="17">D43/E43</f>
        <v>3.4489887608246063E-6</v>
      </c>
      <c r="H43" s="39" t="str">
        <f>IF(ABS(D43)&lt;$H$11,"корень ","")</f>
        <v xml:space="preserve">корень </v>
      </c>
    </row>
    <row r="44" spans="1:8" x14ac:dyDescent="0.25">
      <c r="A44" s="40"/>
      <c r="B44" s="1">
        <f>B41-G42</f>
        <v>1.3407800176710651</v>
      </c>
      <c r="C44" s="40"/>
      <c r="D44" s="1">
        <f t="shared" si="12"/>
        <v>-1.6400683800554816E-4</v>
      </c>
      <c r="E44" s="37"/>
      <c r="F44" s="37"/>
      <c r="G44" s="1">
        <f>(D43/F43)*C43</f>
        <v>3.4490024736940951E-6</v>
      </c>
      <c r="H44" s="40"/>
    </row>
    <row r="45" spans="1:8" x14ac:dyDescent="0.25">
      <c r="A45" s="26"/>
      <c r="C45" s="26"/>
    </row>
    <row r="46" spans="1:8" x14ac:dyDescent="0.25">
      <c r="A46" s="26"/>
      <c r="C46" s="26"/>
    </row>
  </sheetData>
  <mergeCells count="65">
    <mergeCell ref="B10:G11"/>
    <mergeCell ref="A17:A18"/>
    <mergeCell ref="C17:C18"/>
    <mergeCell ref="A13:A14"/>
    <mergeCell ref="C13:C14"/>
    <mergeCell ref="A15:A16"/>
    <mergeCell ref="C15:C16"/>
    <mergeCell ref="A39:A40"/>
    <mergeCell ref="A30:A31"/>
    <mergeCell ref="J14:J15"/>
    <mergeCell ref="A26:A27"/>
    <mergeCell ref="C26:C27"/>
    <mergeCell ref="H26:H27"/>
    <mergeCell ref="A28:A29"/>
    <mergeCell ref="C28:C29"/>
    <mergeCell ref="H24:H25"/>
    <mergeCell ref="H28:H29"/>
    <mergeCell ref="H13:H14"/>
    <mergeCell ref="H15:H16"/>
    <mergeCell ref="H17:H18"/>
    <mergeCell ref="A41:A42"/>
    <mergeCell ref="A43:A44"/>
    <mergeCell ref="C39:C40"/>
    <mergeCell ref="H39:H40"/>
    <mergeCell ref="H37:H38"/>
    <mergeCell ref="C41:C42"/>
    <mergeCell ref="C43:C44"/>
    <mergeCell ref="F37:F38"/>
    <mergeCell ref="F39:F40"/>
    <mergeCell ref="F41:F42"/>
    <mergeCell ref="F43:F44"/>
    <mergeCell ref="E37:E38"/>
    <mergeCell ref="E39:E40"/>
    <mergeCell ref="E41:E42"/>
    <mergeCell ref="E43:E44"/>
    <mergeCell ref="A37:A38"/>
    <mergeCell ref="C37:C38"/>
    <mergeCell ref="F17:F18"/>
    <mergeCell ref="F15:F16"/>
    <mergeCell ref="E30:E31"/>
    <mergeCell ref="E32:E33"/>
    <mergeCell ref="E28:E29"/>
    <mergeCell ref="E26:E27"/>
    <mergeCell ref="E17:E18"/>
    <mergeCell ref="E15:E16"/>
    <mergeCell ref="F30:F31"/>
    <mergeCell ref="F28:F29"/>
    <mergeCell ref="F26:F27"/>
    <mergeCell ref="F32:F33"/>
    <mergeCell ref="A32:A33"/>
    <mergeCell ref="A21:A22"/>
    <mergeCell ref="A19:A20"/>
    <mergeCell ref="F19:F20"/>
    <mergeCell ref="E19:E20"/>
    <mergeCell ref="F21:F22"/>
    <mergeCell ref="E21:E22"/>
    <mergeCell ref="C21:C22"/>
    <mergeCell ref="C19:C20"/>
    <mergeCell ref="C30:C31"/>
    <mergeCell ref="C32:C33"/>
    <mergeCell ref="H43:H44"/>
    <mergeCell ref="H21:H22"/>
    <mergeCell ref="H19:H20"/>
    <mergeCell ref="H41:H42"/>
    <mergeCell ref="H30:H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zoomScale="130" zoomScaleNormal="130" workbookViewId="0">
      <selection activeCell="H25" sqref="H25"/>
    </sheetView>
  </sheetViews>
  <sheetFormatPr defaultRowHeight="15" x14ac:dyDescent="0.25"/>
  <cols>
    <col min="1" max="1" width="12.42578125" customWidth="1"/>
    <col min="3" max="3" width="17.42578125" customWidth="1"/>
    <col min="5" max="5" width="17.7109375" customWidth="1"/>
    <col min="8" max="8" width="12.5703125" bestFit="1" customWidth="1"/>
  </cols>
  <sheetData>
    <row r="1" spans="1:9" x14ac:dyDescent="0.25">
      <c r="A1" s="4" t="s">
        <v>11</v>
      </c>
      <c r="B1" s="36" t="s">
        <v>41</v>
      </c>
      <c r="C1" s="36"/>
      <c r="D1" s="36"/>
      <c r="E1" s="36"/>
      <c r="F1" s="36"/>
      <c r="G1" s="36"/>
    </row>
    <row r="2" spans="1:9" x14ac:dyDescent="0.25">
      <c r="B2" s="36"/>
      <c r="C2" s="36"/>
      <c r="D2" s="36"/>
      <c r="E2" s="36"/>
      <c r="F2" s="36"/>
      <c r="G2" s="36"/>
      <c r="H2" s="1">
        <v>1E-3</v>
      </c>
    </row>
    <row r="3" spans="1:9" x14ac:dyDescent="0.25">
      <c r="A3" s="37" t="s">
        <v>13</v>
      </c>
      <c r="B3" s="38"/>
      <c r="C3" s="38"/>
      <c r="D3" s="38" t="s">
        <v>43</v>
      </c>
      <c r="E3" s="38"/>
      <c r="F3" s="5" t="s">
        <v>67</v>
      </c>
    </row>
    <row r="4" spans="1:9" x14ac:dyDescent="0.25">
      <c r="A4" s="18" t="s">
        <v>1</v>
      </c>
      <c r="B4" s="1">
        <v>0.5</v>
      </c>
      <c r="C4" s="1">
        <f>B4+0.25</f>
        <v>0.75</v>
      </c>
      <c r="D4" s="1">
        <f t="shared" ref="D4:H4" si="0">C4+0.25</f>
        <v>1</v>
      </c>
      <c r="E4" s="1">
        <f t="shared" si="0"/>
        <v>1.25</v>
      </c>
      <c r="F4" s="1">
        <f t="shared" si="0"/>
        <v>1.5</v>
      </c>
      <c r="G4" s="1">
        <f t="shared" si="0"/>
        <v>1.75</v>
      </c>
      <c r="H4" s="1">
        <f t="shared" si="0"/>
        <v>2</v>
      </c>
    </row>
    <row r="5" spans="1:9" x14ac:dyDescent="0.25">
      <c r="A5" s="18" t="s">
        <v>15</v>
      </c>
      <c r="B5" s="1">
        <f>LN(B4)</f>
        <v>-0.69314718055994529</v>
      </c>
      <c r="C5" s="1">
        <f t="shared" ref="C5:H5" si="1">LN(C4)</f>
        <v>-0.2876820724517809</v>
      </c>
      <c r="D5" s="1">
        <f t="shared" si="1"/>
        <v>0</v>
      </c>
      <c r="E5" s="1">
        <f t="shared" si="1"/>
        <v>0.22314355131420976</v>
      </c>
      <c r="F5" s="1">
        <f t="shared" si="1"/>
        <v>0.40546510810816438</v>
      </c>
      <c r="G5" s="1">
        <f t="shared" si="1"/>
        <v>0.55961578793542266</v>
      </c>
      <c r="H5" s="1">
        <f t="shared" si="1"/>
        <v>0.69314718055994529</v>
      </c>
      <c r="I5" s="5"/>
    </row>
    <row r="6" spans="1:9" x14ac:dyDescent="0.25">
      <c r="A6" s="18" t="s">
        <v>14</v>
      </c>
      <c r="B6" s="1">
        <f>2-B4</f>
        <v>1.5</v>
      </c>
      <c r="C6" s="1">
        <f t="shared" ref="C6:H6" si="2">2-C4</f>
        <v>1.25</v>
      </c>
      <c r="D6" s="1">
        <f t="shared" si="2"/>
        <v>1</v>
      </c>
      <c r="E6" s="1">
        <f t="shared" si="2"/>
        <v>0.75</v>
      </c>
      <c r="F6" s="1">
        <f t="shared" si="2"/>
        <v>0.5</v>
      </c>
      <c r="G6" s="1">
        <f t="shared" si="2"/>
        <v>0.25</v>
      </c>
      <c r="H6" s="1">
        <f t="shared" si="2"/>
        <v>0</v>
      </c>
    </row>
    <row r="8" spans="1:9" x14ac:dyDescent="0.25">
      <c r="A8" s="18" t="s">
        <v>7</v>
      </c>
      <c r="B8" s="18" t="s">
        <v>16</v>
      </c>
      <c r="C8" s="18" t="s">
        <v>19</v>
      </c>
      <c r="D8" s="18" t="s">
        <v>44</v>
      </c>
      <c r="E8" s="19" t="s">
        <v>6</v>
      </c>
    </row>
    <row r="9" spans="1:9" x14ac:dyDescent="0.25">
      <c r="A9" s="1">
        <v>0</v>
      </c>
      <c r="B9" s="1">
        <v>0.5</v>
      </c>
      <c r="C9" s="1">
        <f>LN(B9)-(2-B9)</f>
        <v>-2.1931471805599454</v>
      </c>
      <c r="D9" s="1">
        <f>B9-C9/2</f>
        <v>1.5965735902799727</v>
      </c>
      <c r="E9" s="1" t="str">
        <f>IF(ABS(C9)&lt;$H$2,"корень ","")</f>
        <v/>
      </c>
    </row>
    <row r="10" spans="1:9" x14ac:dyDescent="0.25">
      <c r="A10" s="1">
        <f>A9+1</f>
        <v>1</v>
      </c>
      <c r="B10" s="10">
        <f>D9</f>
        <v>1.5965735902799727</v>
      </c>
      <c r="C10" s="1">
        <f t="shared" ref="C10:C13" si="3">LN(B10)-(2-B10)</f>
        <v>6.4433417147606142E-2</v>
      </c>
      <c r="D10" s="1">
        <f>B10-C10/2</f>
        <v>1.5643568817061697</v>
      </c>
      <c r="E10" s="1" t="str">
        <f>IF(ABS(C10)&lt;$H$2,"корень ","")</f>
        <v/>
      </c>
    </row>
    <row r="11" spans="1:9" x14ac:dyDescent="0.25">
      <c r="A11" s="1">
        <f t="shared" ref="A11:A12" si="4">A10+1</f>
        <v>2</v>
      </c>
      <c r="B11" s="10">
        <f>D10</f>
        <v>1.5643568817061697</v>
      </c>
      <c r="C11" s="1">
        <f t="shared" si="3"/>
        <v>1.1831683033122098E-2</v>
      </c>
      <c r="D11" s="1">
        <f>B11-C11/2</f>
        <v>1.5584410401896087</v>
      </c>
      <c r="E11" s="1" t="str">
        <f t="shared" ref="E11:E12" si="5">IF(ABS(C11)&lt;$H$2,"корень ","")</f>
        <v/>
      </c>
    </row>
    <row r="12" spans="1:9" x14ac:dyDescent="0.25">
      <c r="A12" s="1">
        <f t="shared" si="4"/>
        <v>3</v>
      </c>
      <c r="B12" s="10">
        <f>D11</f>
        <v>1.5584410401896087</v>
      </c>
      <c r="C12" s="1">
        <f t="shared" si="3"/>
        <v>2.1270285729144689E-3</v>
      </c>
      <c r="D12" s="1">
        <f>B12-C12/2</f>
        <v>1.5573775259031515</v>
      </c>
      <c r="E12" s="1" t="str">
        <f t="shared" si="5"/>
        <v/>
      </c>
    </row>
    <row r="13" spans="1:9" x14ac:dyDescent="0.25">
      <c r="A13" s="1">
        <f>A12+1</f>
        <v>4</v>
      </c>
      <c r="B13" s="11">
        <f>D12</f>
        <v>1.5573775259031515</v>
      </c>
      <c r="C13" s="1">
        <f t="shared" si="3"/>
        <v>3.808594365683482E-4</v>
      </c>
      <c r="D13" s="1">
        <f>B13-C13/2</f>
        <v>1.5571870961848673</v>
      </c>
      <c r="E13" s="1" t="str">
        <f>IF(ABS(C13)&lt;$H$2,"корень ","")</f>
        <v xml:space="preserve">корень </v>
      </c>
    </row>
    <row r="15" spans="1:9" x14ac:dyDescent="0.25">
      <c r="A15" s="4" t="s">
        <v>8</v>
      </c>
      <c r="B15" s="36" t="s">
        <v>42</v>
      </c>
      <c r="C15" s="36"/>
      <c r="D15" s="36"/>
      <c r="E15" s="36"/>
      <c r="F15" s="36"/>
      <c r="G15" s="36"/>
    </row>
    <row r="16" spans="1:9" x14ac:dyDescent="0.25">
      <c r="B16" s="36"/>
      <c r="C16" s="36"/>
      <c r="D16" s="36"/>
      <c r="E16" s="36"/>
      <c r="F16" s="36"/>
      <c r="G16" s="36"/>
      <c r="H16" s="1">
        <v>1E-3</v>
      </c>
    </row>
    <row r="17" spans="1:5" x14ac:dyDescent="0.25">
      <c r="A17" s="18" t="s">
        <v>7</v>
      </c>
      <c r="B17" s="18" t="s">
        <v>16</v>
      </c>
      <c r="C17" s="18" t="s">
        <v>19</v>
      </c>
      <c r="D17" s="18" t="s">
        <v>44</v>
      </c>
      <c r="E17" s="19" t="s">
        <v>6</v>
      </c>
    </row>
    <row r="18" spans="1:5" x14ac:dyDescent="0.25">
      <c r="A18" s="1">
        <v>0</v>
      </c>
      <c r="B18" s="1">
        <v>1</v>
      </c>
      <c r="C18" s="1">
        <f>POWER(B18,3)-0.2*POWER(B18,2)+0.4*B18-1.4</f>
        <v>-0.19999999999999973</v>
      </c>
      <c r="D18" s="1">
        <f>B18-C18/3</f>
        <v>1.0666666666666667</v>
      </c>
      <c r="E18" s="1" t="str">
        <f>IF(ABS(C18)&lt;$H$16,"корень ","")</f>
        <v/>
      </c>
    </row>
    <row r="19" spans="1:5" x14ac:dyDescent="0.25">
      <c r="A19" s="1">
        <f>A18+1</f>
        <v>1</v>
      </c>
      <c r="B19" s="10">
        <f t="shared" ref="B19:B24" si="6">D18</f>
        <v>1.0666666666666667</v>
      </c>
      <c r="C19" s="1">
        <f t="shared" ref="C19:C26" si="7">POWER(B19,3)-0.2*POWER(B19,2)+0.4*B19-1.4</f>
        <v>1.2740740740740941E-2</v>
      </c>
      <c r="D19" s="1">
        <f t="shared" ref="D19:D23" si="8">B19-C19/2</f>
        <v>1.0602962962962961</v>
      </c>
      <c r="E19" s="1" t="str">
        <f>IF(ABS(C19)&lt;$H$16,"корень ","")</f>
        <v/>
      </c>
    </row>
    <row r="20" spans="1:5" x14ac:dyDescent="0.25">
      <c r="A20" s="1">
        <f t="shared" ref="A20:A22" si="9">A19+1</f>
        <v>2</v>
      </c>
      <c r="B20" s="10">
        <f t="shared" si="6"/>
        <v>1.0602962962962961</v>
      </c>
      <c r="C20" s="1">
        <f t="shared" si="7"/>
        <v>-8.712093910888008E-3</v>
      </c>
      <c r="D20" s="1">
        <f t="shared" si="8"/>
        <v>1.0646523432517401</v>
      </c>
      <c r="E20" s="1" t="str">
        <f t="shared" ref="E20:E22" si="10">IF(ABS(C20)&lt;$H$16,"корень ","")</f>
        <v/>
      </c>
    </row>
    <row r="21" spans="1:5" x14ac:dyDescent="0.25">
      <c r="A21" s="1">
        <f t="shared" si="9"/>
        <v>3</v>
      </c>
      <c r="B21" s="10">
        <f t="shared" si="6"/>
        <v>1.0646523432517401</v>
      </c>
      <c r="C21" s="1">
        <f t="shared" si="7"/>
        <v>5.931063098867817E-3</v>
      </c>
      <c r="D21" s="1">
        <f t="shared" si="8"/>
        <v>1.0616868117023062</v>
      </c>
      <c r="E21" s="1" t="str">
        <f t="shared" si="10"/>
        <v/>
      </c>
    </row>
    <row r="22" spans="1:5" x14ac:dyDescent="0.25">
      <c r="A22" s="1">
        <f t="shared" si="9"/>
        <v>4</v>
      </c>
      <c r="B22" s="10">
        <f t="shared" si="6"/>
        <v>1.0616868117023062</v>
      </c>
      <c r="C22" s="1">
        <f t="shared" si="7"/>
        <v>-4.0500947006965049E-3</v>
      </c>
      <c r="D22" s="1">
        <f t="shared" si="8"/>
        <v>1.0637118590526544</v>
      </c>
      <c r="E22" s="1" t="str">
        <f t="shared" si="10"/>
        <v/>
      </c>
    </row>
    <row r="23" spans="1:5" x14ac:dyDescent="0.25">
      <c r="A23" s="1">
        <f t="shared" ref="A23:A26" si="11">A22+1</f>
        <v>5</v>
      </c>
      <c r="B23" s="10">
        <f t="shared" si="6"/>
        <v>1.0637118590526544</v>
      </c>
      <c r="C23" s="1">
        <f t="shared" si="7"/>
        <v>2.7599591539657631E-3</v>
      </c>
      <c r="D23" s="1">
        <f t="shared" si="8"/>
        <v>1.0623318794756715</v>
      </c>
      <c r="E23" s="1" t="str">
        <f t="shared" ref="E23" si="12">IF(ABS(C23)&lt;$H$16,"корень ","")</f>
        <v/>
      </c>
    </row>
    <row r="24" spans="1:5" x14ac:dyDescent="0.25">
      <c r="A24" s="1">
        <f t="shared" si="11"/>
        <v>6</v>
      </c>
      <c r="B24" s="10">
        <f t="shared" si="6"/>
        <v>1.0623318794756715</v>
      </c>
      <c r="C24" s="1">
        <f t="shared" si="7"/>
        <v>-1.8834488584209552E-3</v>
      </c>
      <c r="D24" s="1">
        <f t="shared" ref="D24:D25" si="13">B24-C24/2</f>
        <v>1.063273603904882</v>
      </c>
      <c r="E24" s="1" t="str">
        <f t="shared" ref="E24:E25" si="14">IF(ABS(C24)&lt;$H$16,"корень ","")</f>
        <v/>
      </c>
    </row>
    <row r="25" spans="1:5" x14ac:dyDescent="0.25">
      <c r="A25" s="1">
        <f t="shared" si="11"/>
        <v>7</v>
      </c>
      <c r="B25" s="10">
        <f t="shared" ref="B25:B26" si="15">D24</f>
        <v>1.063273603904882</v>
      </c>
      <c r="C25" s="1">
        <f t="shared" si="7"/>
        <v>1.2840677483059171E-3</v>
      </c>
      <c r="D25" s="1">
        <f t="shared" si="13"/>
        <v>1.0626315700307289</v>
      </c>
      <c r="E25" s="1" t="str">
        <f t="shared" si="14"/>
        <v/>
      </c>
    </row>
    <row r="26" spans="1:5" x14ac:dyDescent="0.25">
      <c r="A26" s="1">
        <f t="shared" si="11"/>
        <v>8</v>
      </c>
      <c r="B26" s="11">
        <f t="shared" si="15"/>
        <v>1.0626315700307289</v>
      </c>
      <c r="C26" s="1">
        <f t="shared" si="7"/>
        <v>-8.7600621784722499E-4</v>
      </c>
      <c r="D26" s="1">
        <f t="shared" ref="D26" si="16">B26-C26/2</f>
        <v>1.0630695731396527</v>
      </c>
      <c r="E26" s="1" t="str">
        <f t="shared" ref="E26" si="17">IF(ABS(C26)&lt;$H$16,"корень ","")</f>
        <v xml:space="preserve">корень </v>
      </c>
    </row>
    <row r="27" spans="1:5" x14ac:dyDescent="0.25">
      <c r="B27" s="20"/>
    </row>
    <row r="28" spans="1:5" x14ac:dyDescent="0.25">
      <c r="B28" s="20"/>
    </row>
    <row r="29" spans="1:5" x14ac:dyDescent="0.25">
      <c r="B29" s="20"/>
    </row>
    <row r="30" spans="1:5" x14ac:dyDescent="0.25">
      <c r="B30" s="20"/>
    </row>
    <row r="31" spans="1:5" x14ac:dyDescent="0.25">
      <c r="B31" s="20"/>
    </row>
    <row r="32" spans="1:5" x14ac:dyDescent="0.25">
      <c r="B32" s="20"/>
    </row>
  </sheetData>
  <mergeCells count="4">
    <mergeCell ref="B1:G2"/>
    <mergeCell ref="A3:C3"/>
    <mergeCell ref="D3:E3"/>
    <mergeCell ref="B15:G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tabSelected="1" zoomScale="115" zoomScaleNormal="115" workbookViewId="0">
      <selection activeCell="O17" sqref="O17"/>
    </sheetView>
  </sheetViews>
  <sheetFormatPr defaultRowHeight="15" x14ac:dyDescent="0.25"/>
  <cols>
    <col min="1" max="1" width="9.7109375" customWidth="1"/>
    <col min="2" max="2" width="12.140625" customWidth="1"/>
    <col min="3" max="3" width="13.140625" customWidth="1"/>
    <col min="4" max="4" width="10.7109375" customWidth="1"/>
    <col min="5" max="5" width="9.28515625" customWidth="1"/>
    <col min="6" max="6" width="9.85546875" customWidth="1"/>
    <col min="7" max="7" width="8.85546875" customWidth="1"/>
    <col min="8" max="8" width="9.42578125" customWidth="1"/>
    <col min="9" max="9" width="8.7109375" customWidth="1"/>
    <col min="10" max="10" width="11" customWidth="1"/>
    <col min="11" max="11" width="9.140625" customWidth="1"/>
    <col min="12" max="12" width="18.42578125" customWidth="1"/>
    <col min="16" max="16" width="35.28515625" customWidth="1"/>
  </cols>
  <sheetData>
    <row r="1" spans="1:12" ht="15" customHeight="1" x14ac:dyDescent="0.25">
      <c r="A1" s="4" t="s">
        <v>11</v>
      </c>
      <c r="B1" s="36" t="s">
        <v>45</v>
      </c>
      <c r="C1" s="36"/>
      <c r="D1" s="36"/>
      <c r="E1" s="36"/>
      <c r="F1" s="36"/>
      <c r="G1" s="37">
        <v>1E-3</v>
      </c>
    </row>
    <row r="2" spans="1:12" x14ac:dyDescent="0.25">
      <c r="B2" s="50"/>
      <c r="C2" s="50"/>
      <c r="D2" s="50"/>
      <c r="E2" s="50"/>
      <c r="F2" s="50"/>
      <c r="G2" s="37"/>
    </row>
    <row r="3" spans="1:12" x14ac:dyDescent="0.25">
      <c r="A3" s="18" t="s">
        <v>7</v>
      </c>
      <c r="B3" s="18" t="s">
        <v>16</v>
      </c>
      <c r="C3" s="19" t="s">
        <v>46</v>
      </c>
      <c r="D3" s="19" t="s">
        <v>68</v>
      </c>
      <c r="E3" s="19" t="s">
        <v>1</v>
      </c>
      <c r="F3" s="19" t="s">
        <v>6</v>
      </c>
    </row>
    <row r="4" spans="1:12" x14ac:dyDescent="0.25">
      <c r="A4" s="1">
        <v>0</v>
      </c>
      <c r="B4" s="1">
        <v>1.75</v>
      </c>
      <c r="C4" s="1">
        <v>0.55000000000000004</v>
      </c>
      <c r="D4" s="8">
        <f>1.3-SIN(B4-1)</f>
        <v>0.61836123997666592</v>
      </c>
      <c r="E4" s="8">
        <f>0.8+SIN(C4+1)</f>
        <v>1.799783764189357</v>
      </c>
      <c r="F4" s="1"/>
    </row>
    <row r="5" spans="1:12" x14ac:dyDescent="0.25">
      <c r="A5" s="1">
        <f>A4+1</f>
        <v>1</v>
      </c>
      <c r="B5" s="10">
        <f>E4</f>
        <v>1.799783764189357</v>
      </c>
      <c r="C5" s="10">
        <f>D4</f>
        <v>0.61836123997666592</v>
      </c>
      <c r="D5" s="8">
        <f t="shared" ref="D5:D8" si="0">1.3-SIN(B5-1)</f>
        <v>0.58279457881042074</v>
      </c>
      <c r="E5" s="8">
        <f t="shared" ref="E5:E8" si="1">0.8+SIN(C5+1)</f>
        <v>1.7988690027737819</v>
      </c>
      <c r="F5" s="1" t="str">
        <f>IF(ABS(B5-B4)&lt;$G$1,IF(ABS(C5-C4)&lt;$G$1,"корень ",""), "")</f>
        <v/>
      </c>
      <c r="I5" s="29"/>
    </row>
    <row r="6" spans="1:12" x14ac:dyDescent="0.25">
      <c r="A6" s="1">
        <f t="shared" ref="A6:A7" si="2">A5+1</f>
        <v>2</v>
      </c>
      <c r="B6" s="10">
        <f t="shared" ref="B6:B8" si="3">E5</f>
        <v>1.7988690027737819</v>
      </c>
      <c r="C6" s="10">
        <f t="shared" ref="C6:C8" si="4">D5</f>
        <v>0.58279457881042074</v>
      </c>
      <c r="D6" s="8">
        <f t="shared" si="0"/>
        <v>0.58343234109291442</v>
      </c>
      <c r="E6" s="8">
        <f t="shared" si="1"/>
        <v>1.7999280218377787</v>
      </c>
      <c r="F6" s="1" t="str">
        <f>IF(ABS(B6-B5)&lt;$G$1,IF(ABS(C6-C5)&lt;$G$1,"корень ",""), "")</f>
        <v/>
      </c>
    </row>
    <row r="7" spans="1:12" x14ac:dyDescent="0.25">
      <c r="A7" s="1">
        <f t="shared" si="2"/>
        <v>3</v>
      </c>
      <c r="B7" s="10">
        <f t="shared" si="3"/>
        <v>1.7999280218377787</v>
      </c>
      <c r="C7" s="10">
        <f t="shared" si="4"/>
        <v>0.58343234109291442</v>
      </c>
      <c r="D7" s="8">
        <f t="shared" si="0"/>
        <v>0.58269405862723933</v>
      </c>
      <c r="E7" s="8">
        <f t="shared" si="1"/>
        <v>1.7999201666335805</v>
      </c>
      <c r="F7" s="1" t="str">
        <f>IF(ABS(B7-B6)&lt;$G$1,IF(ABS(C7-C6)&lt;$G$1,"корень ",""), "")</f>
        <v/>
      </c>
    </row>
    <row r="8" spans="1:12" x14ac:dyDescent="0.25">
      <c r="A8" s="1">
        <f>A7+1</f>
        <v>4</v>
      </c>
      <c r="B8" s="11">
        <f t="shared" si="3"/>
        <v>1.7999201666335805</v>
      </c>
      <c r="C8" s="11">
        <f t="shared" si="4"/>
        <v>0.58269405862723933</v>
      </c>
      <c r="D8" s="8">
        <f t="shared" si="0"/>
        <v>0.58269953182841905</v>
      </c>
      <c r="E8" s="8">
        <f t="shared" si="1"/>
        <v>1.7999292228235402</v>
      </c>
      <c r="F8" s="1" t="str">
        <f>IF(ABS(B8-B7)&lt;$G$1,IF(ABS(C8-C7)&lt;$G$1,"корень ",""), "")</f>
        <v xml:space="preserve">корень </v>
      </c>
    </row>
    <row r="9" spans="1:12" x14ac:dyDescent="0.25">
      <c r="B9" s="20"/>
      <c r="C9" s="20"/>
      <c r="D9" s="28"/>
      <c r="E9" s="28"/>
    </row>
    <row r="10" spans="1:12" x14ac:dyDescent="0.25">
      <c r="B10" s="20"/>
      <c r="C10" s="20"/>
      <c r="D10" s="28"/>
      <c r="E10" s="28"/>
    </row>
    <row r="11" spans="1:12" x14ac:dyDescent="0.25">
      <c r="A11" s="4" t="s">
        <v>8</v>
      </c>
      <c r="B11" s="36" t="s">
        <v>47</v>
      </c>
      <c r="C11" s="36"/>
      <c r="D11" s="36"/>
      <c r="E11" s="36"/>
      <c r="F11" s="36"/>
      <c r="G11" s="36"/>
    </row>
    <row r="12" spans="1:12" x14ac:dyDescent="0.25">
      <c r="B12" s="36"/>
      <c r="C12" s="36"/>
      <c r="D12" s="36"/>
      <c r="E12" s="36"/>
      <c r="F12" s="36"/>
      <c r="G12" s="36"/>
      <c r="H12" s="1">
        <v>1E-3</v>
      </c>
    </row>
    <row r="13" spans="1:12" x14ac:dyDescent="0.25">
      <c r="A13" s="42" t="s">
        <v>7</v>
      </c>
      <c r="B13" s="18" t="s">
        <v>16</v>
      </c>
      <c r="C13" s="18" t="s">
        <v>24</v>
      </c>
      <c r="D13" s="42" t="s">
        <v>49</v>
      </c>
      <c r="E13" s="42" t="s">
        <v>69</v>
      </c>
      <c r="F13" s="18" t="s">
        <v>50</v>
      </c>
      <c r="G13" s="18" t="s">
        <v>52</v>
      </c>
      <c r="H13" s="18" t="s">
        <v>54</v>
      </c>
      <c r="I13" s="42" t="s">
        <v>56</v>
      </c>
      <c r="J13" s="18" t="s">
        <v>57</v>
      </c>
      <c r="K13" s="18" t="s">
        <v>59</v>
      </c>
      <c r="L13" s="18" t="s">
        <v>37</v>
      </c>
    </row>
    <row r="14" spans="1:12" x14ac:dyDescent="0.25">
      <c r="A14" s="43"/>
      <c r="B14" s="18" t="s">
        <v>46</v>
      </c>
      <c r="C14" s="18" t="s">
        <v>48</v>
      </c>
      <c r="D14" s="43"/>
      <c r="E14" s="43"/>
      <c r="F14" s="18" t="s">
        <v>51</v>
      </c>
      <c r="G14" s="18" t="s">
        <v>53</v>
      </c>
      <c r="H14" s="18" t="s">
        <v>55</v>
      </c>
      <c r="I14" s="43"/>
      <c r="J14" s="18" t="s">
        <v>58</v>
      </c>
      <c r="K14" s="18" t="s">
        <v>60</v>
      </c>
      <c r="L14" s="18"/>
    </row>
    <row r="15" spans="1:12" x14ac:dyDescent="0.25">
      <c r="A15" s="37">
        <v>0</v>
      </c>
      <c r="B15" s="10">
        <v>0</v>
      </c>
      <c r="C15" s="10">
        <f>B15*B15</f>
        <v>0</v>
      </c>
      <c r="D15" s="51">
        <f>B15+B16</f>
        <v>-0.7</v>
      </c>
      <c r="E15" s="52">
        <f>TAN(B15*B16)</f>
        <v>0</v>
      </c>
      <c r="F15" s="8">
        <f>E15-C15</f>
        <v>0</v>
      </c>
      <c r="G15" s="8">
        <f>B16*(POWER(E15,2)+1)-2*B15</f>
        <v>-0.7</v>
      </c>
      <c r="H15" s="8">
        <f>B15*(POWER(E15,2)+1)</f>
        <v>0</v>
      </c>
      <c r="I15" s="51">
        <f>G15*H16-G16*H15</f>
        <v>1.9599999999999997</v>
      </c>
      <c r="J15" s="9">
        <f>F16*H15-F15*H16</f>
        <v>0</v>
      </c>
      <c r="K15" s="8">
        <f>J15/I15</f>
        <v>0</v>
      </c>
      <c r="L15" s="7" t="str">
        <f>IF(ABS(H15)&lt;$G$1,"корень ","")</f>
        <v xml:space="preserve">корень </v>
      </c>
    </row>
    <row r="16" spans="1:12" x14ac:dyDescent="0.25">
      <c r="A16" s="37"/>
      <c r="B16" s="10">
        <v>-0.7</v>
      </c>
      <c r="C16" s="10">
        <f>B16*B16</f>
        <v>0.48999999999999994</v>
      </c>
      <c r="D16" s="51"/>
      <c r="E16" s="53"/>
      <c r="F16" s="8">
        <f>0.8*C15+2*C16-1</f>
        <v>-2.0000000000000129E-2</v>
      </c>
      <c r="G16" s="8">
        <f>1.6*B15</f>
        <v>0</v>
      </c>
      <c r="H16" s="8">
        <f>4*B16</f>
        <v>-2.8</v>
      </c>
      <c r="I16" s="51"/>
      <c r="J16" s="9">
        <f>F15*G16-F16*G15</f>
        <v>-1.4000000000000089E-2</v>
      </c>
      <c r="K16" s="8">
        <f>J16/I15</f>
        <v>-7.1428571428571895E-3</v>
      </c>
      <c r="L16" s="7"/>
    </row>
    <row r="17" spans="1:13" x14ac:dyDescent="0.25">
      <c r="A17" s="37">
        <f>A15+1</f>
        <v>1</v>
      </c>
      <c r="B17" s="10">
        <f>B15+K15</f>
        <v>0</v>
      </c>
      <c r="C17" s="10">
        <f>B17*B17</f>
        <v>0</v>
      </c>
      <c r="D17" s="51">
        <f>B17+B18</f>
        <v>-0.70714285714285718</v>
      </c>
      <c r="E17" s="52">
        <f t="shared" ref="E17" si="5">TAN(B17*B18)</f>
        <v>0</v>
      </c>
      <c r="F17" s="8">
        <f>E17-C17</f>
        <v>0</v>
      </c>
      <c r="G17" s="8">
        <f>B18*(POWER(E17,2)+1)-2*B17</f>
        <v>-0.70714285714285718</v>
      </c>
      <c r="H17" s="8">
        <f>B17*(POWER(E17,2)+1)</f>
        <v>0</v>
      </c>
      <c r="I17" s="51">
        <f t="shared" ref="I17" si="6">G17*H18-G18*H17</f>
        <v>2.0002040816326532</v>
      </c>
      <c r="J17" s="9">
        <f t="shared" ref="J17" si="7">F18*H17-F17*H18</f>
        <v>0</v>
      </c>
      <c r="K17" s="8">
        <f>J17/I17</f>
        <v>0</v>
      </c>
      <c r="L17" s="7" t="str">
        <f>IF(ABS(B17-B15)&lt;$H$12,"корень ","")</f>
        <v xml:space="preserve">корень </v>
      </c>
    </row>
    <row r="18" spans="1:13" x14ac:dyDescent="0.25">
      <c r="A18" s="37"/>
      <c r="B18" s="10">
        <f>B16+K16</f>
        <v>-0.70714285714285718</v>
      </c>
      <c r="C18" s="10">
        <f>B18*B18</f>
        <v>0.50005102040816329</v>
      </c>
      <c r="D18" s="51"/>
      <c r="E18" s="53"/>
      <c r="F18" s="8">
        <f>0.8*C17+2*C18-1</f>
        <v>1.0204081632658735E-4</v>
      </c>
      <c r="G18" s="8">
        <f>1.6*B17</f>
        <v>0</v>
      </c>
      <c r="H18" s="8">
        <f>4*B18</f>
        <v>-2.8285714285714287</v>
      </c>
      <c r="I18" s="51"/>
      <c r="J18" s="9">
        <f t="shared" ref="J18" si="8">F17*G18-F18*G17</f>
        <v>7.2157434402372479E-5</v>
      </c>
      <c r="K18" s="8">
        <f>J18/I17</f>
        <v>3.6075036075056133E-5</v>
      </c>
      <c r="L18" s="7" t="str">
        <f>IF(ABS(B18-B16)&lt;$H$12,"корень ","")</f>
        <v/>
      </c>
    </row>
    <row r="19" spans="1:13" x14ac:dyDescent="0.25">
      <c r="A19" s="37">
        <f t="shared" ref="A19:A27" si="9">A17+1</f>
        <v>2</v>
      </c>
      <c r="B19" s="14">
        <f>B17+K17</f>
        <v>0</v>
      </c>
      <c r="C19" s="10">
        <f t="shared" ref="C19:C20" si="10">B19*B19</f>
        <v>0</v>
      </c>
      <c r="D19" s="51">
        <f t="shared" ref="D19" si="11">B19+B20</f>
        <v>-0.70710678210678213</v>
      </c>
      <c r="E19" s="51">
        <f t="shared" ref="E19" si="12">TAN(B19*B20)</f>
        <v>0</v>
      </c>
      <c r="F19" s="8">
        <f>E19-C19</f>
        <v>0</v>
      </c>
      <c r="G19" s="8">
        <f>B20*(POWER(E19,2)+1)-2*B19</f>
        <v>-0.70710678210678213</v>
      </c>
      <c r="H19" s="8">
        <f>B19*(POWER(E19,2)+1)</f>
        <v>0</v>
      </c>
      <c r="I19" s="51">
        <f t="shared" ref="I19" si="13">G19*H20-G20*H19</f>
        <v>2.0000000052056328</v>
      </c>
      <c r="J19" s="9">
        <f t="shared" ref="J19" si="14">F20*H19-F19*H20</f>
        <v>0</v>
      </c>
      <c r="K19" s="8">
        <f t="shared" ref="K19" si="15">J19/I19</f>
        <v>0</v>
      </c>
      <c r="L19" s="7" t="str">
        <f>IF(ABS(B19-B17)&lt;$H$12,"корень ","")</f>
        <v xml:space="preserve">корень </v>
      </c>
    </row>
    <row r="20" spans="1:13" x14ac:dyDescent="0.25">
      <c r="A20" s="37"/>
      <c r="B20" s="14">
        <f t="shared" ref="B20:B21" si="16">B18+K18</f>
        <v>-0.70710678210678213</v>
      </c>
      <c r="C20" s="10">
        <f t="shared" si="10"/>
        <v>0.5000000013014082</v>
      </c>
      <c r="D20" s="51"/>
      <c r="E20" s="51"/>
      <c r="F20" s="8">
        <f>0.8*C19+2*C20-1</f>
        <v>2.6028164068492288E-9</v>
      </c>
      <c r="G20" s="8">
        <f>1.6*B19</f>
        <v>0</v>
      </c>
      <c r="H20" s="8">
        <f>4*B20</f>
        <v>-2.8284271284271285</v>
      </c>
      <c r="I20" s="51"/>
      <c r="J20" s="9">
        <f t="shared" ref="J20" si="17">F19*G20-F20*G19</f>
        <v>1.8404691338618951E-9</v>
      </c>
      <c r="K20" s="8">
        <f t="shared" ref="K20" si="18">J20/I19</f>
        <v>9.2023456453574592E-10</v>
      </c>
      <c r="L20" s="7" t="str">
        <f>IF(ABS(B20-B18)&lt;$H$12,"корень ","")</f>
        <v xml:space="preserve">корень </v>
      </c>
    </row>
    <row r="21" spans="1:13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8"/>
    </row>
    <row r="22" spans="1:13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8"/>
    </row>
    <row r="23" spans="1:13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8"/>
    </row>
    <row r="24" spans="1:13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8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8"/>
    </row>
    <row r="26" spans="1:13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8"/>
    </row>
    <row r="27" spans="1:13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8"/>
    </row>
    <row r="28" spans="1:13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8"/>
    </row>
    <row r="29" spans="1:13" x14ac:dyDescent="0.25">
      <c r="A29" s="56"/>
      <c r="B29" s="30"/>
      <c r="C29" s="20"/>
      <c r="D29" s="57"/>
      <c r="E29" s="57"/>
      <c r="F29" s="28"/>
      <c r="G29" s="28"/>
      <c r="H29" s="28"/>
      <c r="I29" s="57"/>
      <c r="J29" s="31"/>
      <c r="K29" s="28"/>
      <c r="L29" s="26"/>
    </row>
    <row r="30" spans="1:13" x14ac:dyDescent="0.25">
      <c r="A30" s="41"/>
      <c r="B30" s="30"/>
      <c r="C30" s="20"/>
      <c r="D30" s="54"/>
      <c r="E30" s="54"/>
      <c r="F30" s="28"/>
      <c r="G30" s="28"/>
      <c r="H30" s="28"/>
      <c r="I30" s="54"/>
      <c r="J30" s="31"/>
      <c r="K30" s="28"/>
      <c r="L30" s="26"/>
    </row>
    <row r="31" spans="1:13" x14ac:dyDescent="0.25">
      <c r="A31" s="41"/>
      <c r="B31" s="30"/>
      <c r="C31" s="20"/>
      <c r="D31" s="54"/>
      <c r="E31" s="54"/>
      <c r="F31" s="28"/>
      <c r="G31" s="28"/>
      <c r="H31" s="28"/>
      <c r="I31" s="54"/>
      <c r="J31" s="31"/>
      <c r="K31" s="28"/>
      <c r="L31" s="26"/>
    </row>
    <row r="32" spans="1:13" x14ac:dyDescent="0.25">
      <c r="A32" s="41"/>
      <c r="B32" s="30"/>
      <c r="C32" s="20"/>
      <c r="D32" s="54"/>
      <c r="E32" s="54"/>
      <c r="F32" s="28"/>
      <c r="G32" s="28"/>
      <c r="H32" s="28"/>
      <c r="I32" s="54"/>
      <c r="J32" s="31"/>
      <c r="K32" s="28"/>
      <c r="L32" s="26"/>
    </row>
    <row r="33" spans="1:12" x14ac:dyDescent="0.25">
      <c r="A33" s="41"/>
      <c r="B33" s="30"/>
      <c r="C33" s="20"/>
      <c r="D33" s="54"/>
      <c r="E33" s="54"/>
      <c r="F33" s="28"/>
      <c r="G33" s="28"/>
      <c r="H33" s="28"/>
      <c r="I33" s="54"/>
      <c r="J33" s="31"/>
      <c r="K33" s="28"/>
      <c r="L33" s="26"/>
    </row>
    <row r="34" spans="1:12" x14ac:dyDescent="0.25">
      <c r="A34" s="41"/>
      <c r="B34" s="30"/>
      <c r="C34" s="20"/>
      <c r="D34" s="54"/>
      <c r="E34" s="54"/>
      <c r="F34" s="28"/>
      <c r="G34" s="28"/>
      <c r="H34" s="28"/>
      <c r="I34" s="54"/>
      <c r="J34" s="31"/>
      <c r="K34" s="28"/>
      <c r="L34" s="26"/>
    </row>
    <row r="35" spans="1:12" x14ac:dyDescent="0.25">
      <c r="A35" s="41"/>
      <c r="B35" s="30"/>
      <c r="C35" s="20"/>
      <c r="D35" s="54"/>
      <c r="E35" s="54"/>
      <c r="F35" s="28"/>
      <c r="G35" s="28"/>
      <c r="H35" s="28"/>
      <c r="I35" s="54"/>
      <c r="J35" s="31"/>
      <c r="K35" s="28"/>
      <c r="L35" s="26"/>
    </row>
    <row r="36" spans="1:12" x14ac:dyDescent="0.25">
      <c r="A36" s="41"/>
      <c r="B36" s="30"/>
      <c r="C36" s="20"/>
      <c r="D36" s="54"/>
      <c r="E36" s="54"/>
      <c r="F36" s="28"/>
      <c r="G36" s="28"/>
      <c r="H36" s="28"/>
      <c r="I36" s="54"/>
      <c r="J36" s="31"/>
      <c r="K36" s="28"/>
      <c r="L36" s="26"/>
    </row>
    <row r="37" spans="1:12" x14ac:dyDescent="0.25">
      <c r="A37" s="41"/>
      <c r="B37" s="30"/>
      <c r="C37" s="20"/>
      <c r="D37" s="54"/>
      <c r="E37" s="54"/>
      <c r="F37" s="28"/>
      <c r="G37" s="28"/>
      <c r="H37" s="28"/>
      <c r="I37" s="54"/>
      <c r="J37" s="31"/>
      <c r="K37" s="28"/>
      <c r="L37" s="26"/>
    </row>
    <row r="38" spans="1:12" x14ac:dyDescent="0.25">
      <c r="A38" s="41"/>
      <c r="B38" s="30"/>
      <c r="C38" s="20"/>
      <c r="D38" s="54"/>
      <c r="E38" s="54"/>
      <c r="F38" s="28"/>
      <c r="G38" s="28"/>
      <c r="H38" s="28"/>
      <c r="I38" s="54"/>
      <c r="J38" s="31"/>
      <c r="K38" s="28"/>
      <c r="L38" s="26"/>
    </row>
    <row r="39" spans="1:12" x14ac:dyDescent="0.25">
      <c r="A39" s="41"/>
      <c r="B39" s="30"/>
      <c r="C39" s="20"/>
      <c r="D39" s="54"/>
      <c r="E39" s="54"/>
      <c r="F39" s="28"/>
      <c r="G39" s="28"/>
      <c r="H39" s="28"/>
      <c r="I39" s="54"/>
      <c r="J39" s="31"/>
      <c r="K39" s="28"/>
      <c r="L39" s="26"/>
    </row>
    <row r="40" spans="1:12" x14ac:dyDescent="0.25">
      <c r="A40" s="41"/>
      <c r="B40" s="30"/>
      <c r="C40" s="20"/>
      <c r="D40" s="54"/>
      <c r="E40" s="54"/>
      <c r="F40" s="28"/>
      <c r="G40" s="28"/>
      <c r="H40" s="28"/>
      <c r="I40" s="54"/>
      <c r="J40" s="31"/>
      <c r="K40" s="28"/>
      <c r="L40" s="26"/>
    </row>
    <row r="41" spans="1:12" x14ac:dyDescent="0.25">
      <c r="A41" s="41"/>
      <c r="B41" s="30"/>
      <c r="C41" s="20"/>
      <c r="D41" s="54"/>
      <c r="E41" s="54"/>
      <c r="F41" s="28"/>
      <c r="G41" s="28"/>
      <c r="H41" s="28"/>
      <c r="I41" s="54"/>
      <c r="J41" s="31"/>
      <c r="K41" s="28"/>
      <c r="L41" s="26"/>
    </row>
    <row r="42" spans="1:12" x14ac:dyDescent="0.25">
      <c r="A42" s="41"/>
      <c r="B42" s="30"/>
      <c r="C42" s="20"/>
      <c r="D42" s="54"/>
      <c r="E42" s="54"/>
      <c r="F42" s="28"/>
      <c r="G42" s="28"/>
      <c r="H42" s="28"/>
      <c r="I42" s="54"/>
      <c r="J42" s="31"/>
      <c r="K42" s="28"/>
      <c r="L42" s="26"/>
    </row>
    <row r="43" spans="1:12" x14ac:dyDescent="0.25">
      <c r="A43" s="41"/>
      <c r="B43" s="30"/>
      <c r="C43" s="20"/>
      <c r="D43" s="54"/>
      <c r="E43" s="54"/>
      <c r="F43" s="28"/>
      <c r="G43" s="28"/>
      <c r="H43" s="28"/>
      <c r="I43" s="54"/>
      <c r="J43" s="31"/>
      <c r="K43" s="28"/>
      <c r="L43" s="26"/>
    </row>
    <row r="44" spans="1:12" x14ac:dyDescent="0.25">
      <c r="A44" s="41"/>
      <c r="B44" s="30"/>
      <c r="C44" s="20"/>
      <c r="D44" s="54"/>
      <c r="E44" s="54"/>
      <c r="F44" s="28"/>
      <c r="G44" s="28"/>
      <c r="H44" s="28"/>
      <c r="I44" s="54"/>
      <c r="J44" s="31"/>
      <c r="K44" s="28"/>
      <c r="L44" s="26"/>
    </row>
    <row r="45" spans="1:12" x14ac:dyDescent="0.25">
      <c r="A45" s="41"/>
      <c r="B45" s="30"/>
      <c r="C45" s="20"/>
      <c r="D45" s="54"/>
      <c r="E45" s="54"/>
      <c r="F45" s="28"/>
      <c r="G45" s="28"/>
      <c r="H45" s="28"/>
      <c r="I45" s="54"/>
      <c r="J45" s="31"/>
      <c r="K45" s="28"/>
      <c r="L45" s="26"/>
    </row>
    <row r="46" spans="1:12" x14ac:dyDescent="0.25">
      <c r="A46" s="41"/>
      <c r="B46" s="30"/>
      <c r="C46" s="20"/>
      <c r="D46" s="54"/>
      <c r="E46" s="54"/>
      <c r="F46" s="28"/>
      <c r="G46" s="28"/>
      <c r="H46" s="28"/>
      <c r="I46" s="54"/>
      <c r="J46" s="31"/>
      <c r="K46" s="28"/>
      <c r="L46" s="26"/>
    </row>
    <row r="47" spans="1:12" x14ac:dyDescent="0.25">
      <c r="A47" s="41"/>
      <c r="B47" s="30"/>
      <c r="C47" s="20"/>
      <c r="D47" s="54"/>
      <c r="E47" s="54"/>
      <c r="F47" s="28"/>
      <c r="G47" s="28"/>
      <c r="H47" s="28"/>
      <c r="I47" s="54"/>
      <c r="J47" s="31"/>
      <c r="K47" s="28"/>
      <c r="L47" s="26"/>
    </row>
    <row r="48" spans="1:12" x14ac:dyDescent="0.25">
      <c r="A48" s="41"/>
      <c r="B48" s="30"/>
      <c r="C48" s="20"/>
      <c r="D48" s="54"/>
      <c r="E48" s="54"/>
      <c r="F48" s="28"/>
      <c r="G48" s="28"/>
      <c r="H48" s="28"/>
      <c r="I48" s="54"/>
      <c r="J48" s="31"/>
      <c r="K48" s="28"/>
      <c r="L48" s="26"/>
    </row>
    <row r="49" spans="1:12" x14ac:dyDescent="0.25">
      <c r="A49" s="41"/>
      <c r="B49" s="30"/>
      <c r="C49" s="20"/>
      <c r="D49" s="54"/>
      <c r="E49" s="54"/>
      <c r="F49" s="28"/>
      <c r="G49" s="28"/>
      <c r="H49" s="28"/>
      <c r="I49" s="54"/>
      <c r="J49" s="31"/>
      <c r="K49" s="28"/>
      <c r="L49" s="26"/>
    </row>
    <row r="50" spans="1:12" x14ac:dyDescent="0.25">
      <c r="A50" s="41"/>
      <c r="B50" s="30"/>
      <c r="C50" s="20"/>
      <c r="D50" s="54"/>
      <c r="E50" s="54"/>
      <c r="F50" s="28"/>
      <c r="G50" s="28"/>
      <c r="H50" s="28"/>
      <c r="I50" s="54"/>
      <c r="J50" s="31"/>
      <c r="K50" s="28"/>
      <c r="L50" s="26"/>
    </row>
    <row r="51" spans="1:12" x14ac:dyDescent="0.25">
      <c r="A51" s="41"/>
      <c r="B51" s="30"/>
      <c r="C51" s="20"/>
      <c r="D51" s="54"/>
      <c r="E51" s="54"/>
      <c r="F51" s="28"/>
      <c r="G51" s="28"/>
      <c r="H51" s="28"/>
      <c r="I51" s="54"/>
      <c r="J51" s="31"/>
      <c r="K51" s="28"/>
      <c r="L51" s="26"/>
    </row>
    <row r="52" spans="1:12" x14ac:dyDescent="0.25">
      <c r="A52" s="41"/>
      <c r="B52" s="30"/>
      <c r="C52" s="20"/>
      <c r="D52" s="54"/>
      <c r="E52" s="54"/>
      <c r="F52" s="28"/>
      <c r="G52" s="28"/>
      <c r="H52" s="28"/>
      <c r="I52" s="54"/>
      <c r="J52" s="31"/>
      <c r="K52" s="28"/>
      <c r="L52" s="26"/>
    </row>
    <row r="53" spans="1:12" x14ac:dyDescent="0.25">
      <c r="A53" s="41"/>
      <c r="B53" s="30"/>
      <c r="C53" s="20"/>
      <c r="D53" s="54"/>
      <c r="E53" s="54"/>
      <c r="F53" s="28"/>
      <c r="G53" s="28"/>
      <c r="H53" s="28"/>
      <c r="I53" s="54"/>
      <c r="J53" s="31"/>
      <c r="K53" s="28"/>
      <c r="L53" s="26"/>
    </row>
    <row r="54" spans="1:12" x14ac:dyDescent="0.25">
      <c r="A54" s="41"/>
      <c r="B54" s="30"/>
      <c r="C54" s="20"/>
      <c r="D54" s="54"/>
      <c r="E54" s="54"/>
      <c r="F54" s="28"/>
      <c r="G54" s="28"/>
      <c r="H54" s="28"/>
      <c r="I54" s="54"/>
      <c r="J54" s="31"/>
      <c r="K54" s="28"/>
      <c r="L54" s="26"/>
    </row>
    <row r="55" spans="1:12" x14ac:dyDescent="0.25">
      <c r="A55" s="41"/>
      <c r="B55" s="30"/>
      <c r="C55" s="20"/>
      <c r="D55" s="54"/>
      <c r="E55" s="54"/>
      <c r="F55" s="28"/>
      <c r="G55" s="28"/>
      <c r="H55" s="28"/>
      <c r="I55" s="54"/>
      <c r="J55" s="31"/>
      <c r="K55" s="28"/>
      <c r="L55" s="26"/>
    </row>
    <row r="56" spans="1:12" x14ac:dyDescent="0.25">
      <c r="A56" s="41"/>
      <c r="B56" s="30"/>
      <c r="C56" s="20"/>
      <c r="D56" s="54"/>
      <c r="E56" s="54"/>
      <c r="F56" s="28"/>
      <c r="G56" s="28"/>
      <c r="H56" s="28"/>
      <c r="I56" s="54"/>
      <c r="J56" s="31"/>
      <c r="K56" s="28"/>
      <c r="L56" s="26"/>
    </row>
    <row r="57" spans="1:12" x14ac:dyDescent="0.25">
      <c r="A57" s="41"/>
      <c r="B57" s="30"/>
      <c r="C57" s="20"/>
      <c r="D57" s="54"/>
      <c r="E57" s="54"/>
      <c r="F57" s="28"/>
      <c r="G57" s="28"/>
      <c r="H57" s="28"/>
      <c r="I57" s="54"/>
      <c r="J57" s="31"/>
      <c r="K57" s="28"/>
      <c r="L57" s="26"/>
    </row>
    <row r="58" spans="1:12" x14ac:dyDescent="0.25">
      <c r="A58" s="41"/>
      <c r="B58" s="30"/>
      <c r="C58" s="20"/>
      <c r="D58" s="54"/>
      <c r="E58" s="54"/>
      <c r="F58" s="28"/>
      <c r="G58" s="28"/>
      <c r="H58" s="28"/>
      <c r="I58" s="54"/>
      <c r="J58" s="31"/>
      <c r="K58" s="28"/>
      <c r="L58" s="26"/>
    </row>
    <row r="59" spans="1:12" x14ac:dyDescent="0.25">
      <c r="A59" s="41"/>
      <c r="B59" s="30"/>
      <c r="C59" s="20"/>
      <c r="D59" s="54"/>
      <c r="E59" s="54"/>
      <c r="F59" s="28"/>
      <c r="G59" s="28"/>
      <c r="H59" s="28"/>
      <c r="I59" s="54"/>
      <c r="J59" s="31"/>
      <c r="K59" s="28"/>
      <c r="L59" s="26"/>
    </row>
    <row r="60" spans="1:12" x14ac:dyDescent="0.25">
      <c r="A60" s="41"/>
      <c r="B60" s="30"/>
      <c r="C60" s="20"/>
      <c r="D60" s="54"/>
      <c r="E60" s="54"/>
      <c r="F60" s="28"/>
      <c r="G60" s="28"/>
      <c r="H60" s="28"/>
      <c r="I60" s="54"/>
      <c r="J60" s="31"/>
      <c r="K60" s="28"/>
      <c r="L60" s="26"/>
    </row>
    <row r="61" spans="1:12" x14ac:dyDescent="0.25">
      <c r="A61" s="41"/>
      <c r="B61" s="30"/>
      <c r="C61" s="20"/>
      <c r="D61" s="54"/>
      <c r="E61" s="54"/>
      <c r="F61" s="28"/>
      <c r="G61" s="28"/>
      <c r="H61" s="28"/>
      <c r="I61" s="54"/>
      <c r="J61" s="31"/>
      <c r="K61" s="28"/>
      <c r="L61" s="26"/>
    </row>
    <row r="62" spans="1:12" x14ac:dyDescent="0.25">
      <c r="A62" s="41"/>
      <c r="B62" s="30"/>
      <c r="C62" s="20"/>
      <c r="D62" s="54"/>
      <c r="E62" s="54"/>
      <c r="F62" s="28"/>
      <c r="G62" s="28"/>
      <c r="H62" s="28"/>
      <c r="I62" s="54"/>
      <c r="J62" s="31"/>
      <c r="K62" s="28"/>
      <c r="L62" s="26"/>
    </row>
    <row r="63" spans="1:12" x14ac:dyDescent="0.25">
      <c r="A63" s="41"/>
      <c r="B63" s="30"/>
      <c r="C63" s="20"/>
      <c r="D63" s="54"/>
      <c r="E63" s="54"/>
      <c r="F63" s="28"/>
      <c r="G63" s="28"/>
      <c r="H63" s="28"/>
      <c r="I63" s="54"/>
      <c r="J63" s="31"/>
      <c r="K63" s="28"/>
      <c r="L63" s="26"/>
    </row>
    <row r="64" spans="1:12" x14ac:dyDescent="0.25">
      <c r="A64" s="41"/>
      <c r="B64" s="30"/>
      <c r="C64" s="20"/>
      <c r="D64" s="54"/>
      <c r="E64" s="54"/>
      <c r="F64" s="28"/>
      <c r="G64" s="28"/>
      <c r="H64" s="28"/>
      <c r="I64" s="54"/>
      <c r="J64" s="31"/>
      <c r="K64" s="28"/>
      <c r="L64" s="26"/>
    </row>
    <row r="65" spans="1:12" x14ac:dyDescent="0.25">
      <c r="A65" s="41"/>
      <c r="B65" s="30"/>
      <c r="C65" s="20"/>
      <c r="D65" s="54"/>
      <c r="E65" s="54"/>
      <c r="F65" s="28"/>
      <c r="G65" s="28"/>
      <c r="H65" s="28"/>
      <c r="I65" s="54"/>
      <c r="J65" s="31"/>
      <c r="K65" s="28"/>
      <c r="L65" s="26"/>
    </row>
    <row r="66" spans="1:12" x14ac:dyDescent="0.25">
      <c r="A66" s="41"/>
      <c r="B66" s="30"/>
      <c r="C66" s="20"/>
      <c r="D66" s="54"/>
      <c r="E66" s="54"/>
      <c r="F66" s="28"/>
      <c r="G66" s="28"/>
      <c r="H66" s="28"/>
      <c r="I66" s="54"/>
      <c r="J66" s="31"/>
      <c r="K66" s="28"/>
      <c r="L66" s="26"/>
    </row>
    <row r="67" spans="1:12" x14ac:dyDescent="0.25">
      <c r="A67" s="41"/>
      <c r="B67" s="30"/>
      <c r="C67" s="20"/>
      <c r="D67" s="54"/>
      <c r="E67" s="54"/>
      <c r="F67" s="28"/>
      <c r="G67" s="28"/>
      <c r="H67" s="28"/>
      <c r="I67" s="54"/>
      <c r="J67" s="31"/>
      <c r="K67" s="28"/>
      <c r="L67" s="26"/>
    </row>
    <row r="68" spans="1:12" x14ac:dyDescent="0.25">
      <c r="A68" s="41"/>
      <c r="B68" s="30"/>
      <c r="C68" s="20"/>
      <c r="D68" s="54"/>
      <c r="E68" s="54"/>
      <c r="F68" s="28"/>
      <c r="G68" s="28"/>
      <c r="H68" s="28"/>
      <c r="I68" s="54"/>
      <c r="J68" s="31"/>
      <c r="K68" s="28"/>
      <c r="L68" s="26"/>
    </row>
    <row r="69" spans="1:12" x14ac:dyDescent="0.25">
      <c r="A69" s="41"/>
      <c r="B69" s="30"/>
      <c r="C69" s="20"/>
      <c r="D69" s="54"/>
      <c r="E69" s="54"/>
      <c r="F69" s="28"/>
      <c r="G69" s="28"/>
      <c r="H69" s="28"/>
      <c r="I69" s="54"/>
      <c r="J69" s="31"/>
      <c r="K69" s="28"/>
      <c r="L69" s="26"/>
    </row>
    <row r="70" spans="1:12" x14ac:dyDescent="0.25">
      <c r="A70" s="41"/>
      <c r="B70" s="30"/>
      <c r="C70" s="20"/>
      <c r="D70" s="54"/>
      <c r="E70" s="54"/>
      <c r="F70" s="28"/>
      <c r="G70" s="28"/>
      <c r="H70" s="28"/>
      <c r="I70" s="54"/>
      <c r="J70" s="31"/>
      <c r="K70" s="28"/>
      <c r="L70" s="26"/>
    </row>
    <row r="71" spans="1:12" x14ac:dyDescent="0.25">
      <c r="A71" s="41"/>
      <c r="B71" s="30"/>
      <c r="C71" s="20"/>
      <c r="D71" s="54"/>
      <c r="E71" s="54"/>
      <c r="F71" s="28"/>
      <c r="G71" s="28"/>
      <c r="H71" s="28"/>
      <c r="I71" s="54"/>
      <c r="J71" s="31"/>
      <c r="K71" s="28"/>
      <c r="L71" s="26"/>
    </row>
    <row r="72" spans="1:12" x14ac:dyDescent="0.25">
      <c r="A72" s="41"/>
      <c r="B72" s="30"/>
      <c r="C72" s="20"/>
      <c r="D72" s="54"/>
      <c r="E72" s="54"/>
      <c r="F72" s="28"/>
      <c r="G72" s="28"/>
      <c r="H72" s="28"/>
      <c r="I72" s="54"/>
      <c r="J72" s="31"/>
      <c r="K72" s="28"/>
      <c r="L72" s="26"/>
    </row>
    <row r="73" spans="1:12" x14ac:dyDescent="0.25">
      <c r="A73" s="41"/>
      <c r="B73" s="30"/>
      <c r="C73" s="20"/>
      <c r="D73" s="54"/>
      <c r="E73" s="54"/>
      <c r="F73" s="28"/>
      <c r="G73" s="28"/>
      <c r="H73" s="28"/>
      <c r="I73" s="54"/>
      <c r="J73" s="31"/>
      <c r="K73" s="28"/>
      <c r="L73" s="26"/>
    </row>
    <row r="74" spans="1:12" x14ac:dyDescent="0.25">
      <c r="A74" s="41"/>
      <c r="B74" s="30"/>
      <c r="C74" s="20"/>
      <c r="D74" s="54"/>
      <c r="E74" s="54"/>
      <c r="F74" s="28"/>
      <c r="G74" s="28"/>
      <c r="H74" s="28"/>
      <c r="I74" s="54"/>
      <c r="J74" s="31"/>
      <c r="K74" s="28"/>
      <c r="L74" s="26"/>
    </row>
    <row r="75" spans="1:12" x14ac:dyDescent="0.25">
      <c r="A75" s="41"/>
      <c r="B75" s="30"/>
      <c r="C75" s="20"/>
      <c r="D75" s="54"/>
      <c r="E75" s="54"/>
      <c r="F75" s="28"/>
      <c r="G75" s="28"/>
      <c r="H75" s="28"/>
      <c r="I75" s="54"/>
      <c r="J75" s="31"/>
      <c r="K75" s="28"/>
      <c r="L75" s="26"/>
    </row>
    <row r="76" spans="1:12" x14ac:dyDescent="0.25">
      <c r="A76" s="41"/>
      <c r="B76" s="30"/>
      <c r="C76" s="20"/>
      <c r="D76" s="54"/>
      <c r="E76" s="54"/>
      <c r="F76" s="28"/>
      <c r="G76" s="28"/>
      <c r="H76" s="28"/>
      <c r="I76" s="54"/>
      <c r="J76" s="31"/>
      <c r="K76" s="28"/>
      <c r="L76" s="26"/>
    </row>
    <row r="77" spans="1:12" x14ac:dyDescent="0.25">
      <c r="A77" s="41"/>
      <c r="B77" s="30"/>
      <c r="C77" s="20"/>
      <c r="D77" s="54"/>
      <c r="E77" s="54"/>
      <c r="F77" s="28"/>
      <c r="G77" s="28"/>
      <c r="H77" s="28"/>
      <c r="I77" s="54"/>
      <c r="J77" s="31"/>
      <c r="K77" s="28"/>
      <c r="L77" s="26"/>
    </row>
    <row r="78" spans="1:12" x14ac:dyDescent="0.25">
      <c r="A78" s="41"/>
      <c r="B78" s="30"/>
      <c r="C78" s="20"/>
      <c r="D78" s="54"/>
      <c r="E78" s="54"/>
      <c r="F78" s="28"/>
      <c r="G78" s="28"/>
      <c r="H78" s="28"/>
      <c r="I78" s="54"/>
      <c r="J78" s="31"/>
      <c r="K78" s="28"/>
      <c r="L78" s="26"/>
    </row>
    <row r="79" spans="1:12" x14ac:dyDescent="0.25">
      <c r="A79" s="41"/>
      <c r="B79" s="30"/>
      <c r="C79" s="20"/>
      <c r="D79" s="54"/>
      <c r="E79" s="54"/>
      <c r="F79" s="28"/>
      <c r="G79" s="28"/>
      <c r="H79" s="28"/>
      <c r="I79" s="54"/>
      <c r="J79" s="31"/>
      <c r="K79" s="28"/>
      <c r="L79" s="26"/>
    </row>
    <row r="80" spans="1:12" x14ac:dyDescent="0.25">
      <c r="A80" s="41"/>
      <c r="B80" s="30"/>
      <c r="C80" s="20"/>
      <c r="D80" s="54"/>
      <c r="E80" s="54"/>
      <c r="F80" s="28"/>
      <c r="G80" s="28"/>
      <c r="H80" s="28"/>
      <c r="I80" s="54"/>
      <c r="J80" s="31"/>
      <c r="K80" s="28"/>
      <c r="L80" s="26"/>
    </row>
    <row r="81" spans="1:12" x14ac:dyDescent="0.25">
      <c r="A81" s="41"/>
      <c r="B81" s="30"/>
      <c r="C81" s="20"/>
      <c r="D81" s="54"/>
      <c r="E81" s="54"/>
      <c r="F81" s="28"/>
      <c r="G81" s="28"/>
      <c r="H81" s="28"/>
      <c r="I81" s="54"/>
      <c r="J81" s="31"/>
      <c r="K81" s="28"/>
      <c r="L81" s="26"/>
    </row>
    <row r="82" spans="1:12" x14ac:dyDescent="0.25">
      <c r="A82" s="41"/>
      <c r="B82" s="30"/>
      <c r="C82" s="20"/>
      <c r="D82" s="54"/>
      <c r="E82" s="54"/>
      <c r="F82" s="28"/>
      <c r="G82" s="28"/>
      <c r="H82" s="28"/>
      <c r="I82" s="54"/>
      <c r="J82" s="31"/>
      <c r="K82" s="28"/>
      <c r="L82" s="26"/>
    </row>
    <row r="83" spans="1:12" x14ac:dyDescent="0.25">
      <c r="A83" s="41"/>
      <c r="B83" s="30"/>
      <c r="C83" s="20"/>
      <c r="D83" s="54"/>
      <c r="E83" s="54"/>
      <c r="F83" s="28"/>
      <c r="G83" s="28"/>
      <c r="H83" s="28"/>
      <c r="I83" s="54"/>
      <c r="J83" s="31"/>
      <c r="K83" s="28"/>
      <c r="L83" s="26"/>
    </row>
    <row r="84" spans="1:12" x14ac:dyDescent="0.25">
      <c r="A84" s="41"/>
      <c r="B84" s="30"/>
      <c r="C84" s="20"/>
      <c r="D84" s="54"/>
      <c r="E84" s="54"/>
      <c r="F84" s="28"/>
      <c r="G84" s="28"/>
      <c r="H84" s="28"/>
      <c r="I84" s="54"/>
      <c r="J84" s="31"/>
      <c r="K84" s="28"/>
      <c r="L84" s="26"/>
    </row>
    <row r="85" spans="1:12" x14ac:dyDescent="0.25">
      <c r="A85" s="41"/>
      <c r="B85" s="30"/>
      <c r="C85" s="20"/>
      <c r="D85" s="54"/>
      <c r="E85" s="54"/>
      <c r="F85" s="28"/>
      <c r="G85" s="28"/>
      <c r="H85" s="28"/>
      <c r="I85" s="54"/>
      <c r="J85" s="31"/>
      <c r="K85" s="28"/>
      <c r="L85" s="26"/>
    </row>
    <row r="86" spans="1:12" x14ac:dyDescent="0.25">
      <c r="A86" s="41"/>
      <c r="B86" s="30"/>
      <c r="C86" s="20"/>
      <c r="D86" s="54"/>
      <c r="E86" s="54"/>
      <c r="F86" s="28"/>
      <c r="G86" s="28"/>
      <c r="H86" s="28"/>
      <c r="I86" s="54"/>
      <c r="J86" s="31"/>
      <c r="K86" s="28"/>
      <c r="L86" s="26"/>
    </row>
    <row r="87" spans="1:12" x14ac:dyDescent="0.25">
      <c r="A87" s="41"/>
      <c r="B87" s="30"/>
      <c r="C87" s="20"/>
      <c r="D87" s="54"/>
      <c r="E87" s="54"/>
      <c r="F87" s="28"/>
      <c r="G87" s="28"/>
      <c r="H87" s="28"/>
      <c r="I87" s="54"/>
      <c r="J87" s="31"/>
      <c r="K87" s="28"/>
      <c r="L87" s="26"/>
    </row>
    <row r="88" spans="1:12" x14ac:dyDescent="0.25">
      <c r="A88" s="41"/>
      <c r="B88" s="30"/>
      <c r="C88" s="20"/>
      <c r="D88" s="54"/>
      <c r="E88" s="54"/>
      <c r="F88" s="28"/>
      <c r="G88" s="28"/>
      <c r="H88" s="28"/>
      <c r="I88" s="54"/>
      <c r="J88" s="31"/>
      <c r="K88" s="28"/>
      <c r="L88" s="26"/>
    </row>
    <row r="89" spans="1:12" x14ac:dyDescent="0.25">
      <c r="A89" s="41"/>
      <c r="B89" s="30"/>
      <c r="C89" s="20"/>
      <c r="D89" s="54"/>
      <c r="E89" s="54"/>
      <c r="F89" s="28"/>
      <c r="G89" s="28"/>
      <c r="H89" s="28"/>
      <c r="I89" s="54"/>
      <c r="J89" s="31"/>
      <c r="K89" s="28"/>
      <c r="L89" s="26"/>
    </row>
    <row r="90" spans="1:12" x14ac:dyDescent="0.25">
      <c r="A90" s="41"/>
      <c r="B90" s="30"/>
      <c r="C90" s="20"/>
      <c r="D90" s="54"/>
      <c r="E90" s="54"/>
      <c r="F90" s="28"/>
      <c r="G90" s="28"/>
      <c r="H90" s="28"/>
      <c r="I90" s="54"/>
      <c r="J90" s="31"/>
      <c r="K90" s="28"/>
      <c r="L90" s="26"/>
    </row>
    <row r="91" spans="1:12" x14ac:dyDescent="0.25">
      <c r="A91" s="41"/>
      <c r="B91" s="30"/>
      <c r="C91" s="20"/>
      <c r="D91" s="54"/>
      <c r="E91" s="54"/>
      <c r="F91" s="28"/>
      <c r="G91" s="28"/>
      <c r="H91" s="28"/>
      <c r="I91" s="54"/>
      <c r="J91" s="31"/>
      <c r="K91" s="28"/>
      <c r="L91" s="26"/>
    </row>
    <row r="92" spans="1:12" x14ac:dyDescent="0.25">
      <c r="A92" s="41"/>
      <c r="B92" s="30"/>
      <c r="C92" s="20"/>
      <c r="D92" s="54"/>
      <c r="E92" s="54"/>
      <c r="F92" s="28"/>
      <c r="G92" s="28"/>
      <c r="H92" s="28"/>
      <c r="I92" s="54"/>
      <c r="J92" s="31"/>
      <c r="K92" s="28"/>
      <c r="L92" s="26"/>
    </row>
    <row r="93" spans="1:12" x14ac:dyDescent="0.25">
      <c r="A93" s="41"/>
      <c r="B93" s="30"/>
      <c r="C93" s="20"/>
      <c r="D93" s="54"/>
      <c r="E93" s="54"/>
      <c r="F93" s="28"/>
      <c r="G93" s="28"/>
      <c r="H93" s="28"/>
      <c r="I93" s="54"/>
      <c r="J93" s="31"/>
      <c r="K93" s="28"/>
      <c r="L93" s="26"/>
    </row>
    <row r="94" spans="1:12" x14ac:dyDescent="0.25">
      <c r="A94" s="41"/>
      <c r="B94" s="30"/>
      <c r="C94" s="20"/>
      <c r="D94" s="54"/>
      <c r="E94" s="54"/>
      <c r="F94" s="28"/>
      <c r="G94" s="28"/>
      <c r="H94" s="28"/>
      <c r="I94" s="54"/>
      <c r="J94" s="31"/>
      <c r="K94" s="28"/>
      <c r="L94" s="26"/>
    </row>
    <row r="95" spans="1:12" x14ac:dyDescent="0.25">
      <c r="A95" s="41"/>
      <c r="B95" s="30"/>
      <c r="C95" s="20"/>
      <c r="D95" s="54"/>
      <c r="E95" s="54"/>
      <c r="F95" s="28"/>
      <c r="G95" s="28"/>
      <c r="H95" s="28"/>
      <c r="I95" s="54"/>
      <c r="J95" s="31"/>
      <c r="K95" s="28"/>
      <c r="L95" s="26"/>
    </row>
    <row r="96" spans="1:12" x14ac:dyDescent="0.25">
      <c r="A96" s="41"/>
      <c r="B96" s="30"/>
      <c r="C96" s="20"/>
      <c r="D96" s="54"/>
      <c r="E96" s="54"/>
      <c r="F96" s="28"/>
      <c r="G96" s="28"/>
      <c r="H96" s="28"/>
      <c r="I96" s="54"/>
      <c r="J96" s="31"/>
      <c r="K96" s="28"/>
      <c r="L96" s="26"/>
    </row>
    <row r="97" spans="1:12" x14ac:dyDescent="0.25">
      <c r="A97" s="41"/>
      <c r="B97" s="30"/>
      <c r="C97" s="20"/>
      <c r="D97" s="54"/>
      <c r="E97" s="54"/>
      <c r="F97" s="28"/>
      <c r="G97" s="28"/>
      <c r="H97" s="28"/>
      <c r="I97" s="54"/>
      <c r="J97" s="31"/>
      <c r="K97" s="28"/>
      <c r="L97" s="26"/>
    </row>
    <row r="98" spans="1:12" x14ac:dyDescent="0.25">
      <c r="A98" s="41"/>
      <c r="B98" s="30"/>
      <c r="C98" s="20"/>
      <c r="D98" s="54"/>
      <c r="E98" s="54"/>
      <c r="F98" s="28"/>
      <c r="G98" s="28"/>
      <c r="H98" s="28"/>
      <c r="I98" s="54"/>
      <c r="J98" s="31"/>
      <c r="K98" s="28"/>
      <c r="L98" s="26"/>
    </row>
    <row r="99" spans="1:12" x14ac:dyDescent="0.25">
      <c r="A99" s="41"/>
      <c r="B99" s="30"/>
      <c r="C99" s="20"/>
      <c r="D99" s="54"/>
      <c r="E99" s="54"/>
      <c r="F99" s="28"/>
      <c r="G99" s="28"/>
      <c r="H99" s="28"/>
      <c r="I99" s="54"/>
      <c r="J99" s="31"/>
      <c r="K99" s="28"/>
      <c r="L99" s="26"/>
    </row>
    <row r="100" spans="1:12" x14ac:dyDescent="0.25">
      <c r="A100" s="41"/>
      <c r="B100" s="30"/>
      <c r="C100" s="20"/>
      <c r="D100" s="54"/>
      <c r="E100" s="54"/>
      <c r="F100" s="28"/>
      <c r="G100" s="28"/>
      <c r="H100" s="28"/>
      <c r="I100" s="54"/>
      <c r="J100" s="31"/>
      <c r="K100" s="28"/>
      <c r="L100" s="26"/>
    </row>
    <row r="101" spans="1:12" x14ac:dyDescent="0.25">
      <c r="A101" s="41"/>
      <c r="B101" s="30"/>
      <c r="C101" s="20"/>
      <c r="D101" s="54"/>
      <c r="E101" s="54"/>
      <c r="F101" s="28"/>
      <c r="G101" s="28"/>
      <c r="H101" s="28"/>
      <c r="I101" s="54"/>
      <c r="J101" s="31"/>
      <c r="K101" s="28"/>
      <c r="L101" s="26"/>
    </row>
    <row r="102" spans="1:12" x14ac:dyDescent="0.25">
      <c r="A102" s="41"/>
      <c r="B102" s="30"/>
      <c r="C102" s="20"/>
      <c r="D102" s="54"/>
      <c r="E102" s="54"/>
      <c r="F102" s="28"/>
      <c r="G102" s="28"/>
      <c r="H102" s="28"/>
      <c r="I102" s="54"/>
      <c r="J102" s="31"/>
      <c r="K102" s="28"/>
      <c r="L102" s="26"/>
    </row>
    <row r="103" spans="1:12" x14ac:dyDescent="0.25">
      <c r="A103" s="41"/>
      <c r="B103" s="30"/>
      <c r="C103" s="20"/>
      <c r="D103" s="54"/>
      <c r="E103" s="54"/>
      <c r="F103" s="28"/>
      <c r="G103" s="28"/>
      <c r="H103" s="28"/>
      <c r="I103" s="54"/>
      <c r="J103" s="31"/>
      <c r="K103" s="28"/>
      <c r="L103" s="26"/>
    </row>
    <row r="104" spans="1:12" x14ac:dyDescent="0.25">
      <c r="A104" s="41"/>
      <c r="B104" s="30"/>
      <c r="C104" s="20"/>
      <c r="D104" s="54"/>
      <c r="E104" s="54"/>
      <c r="F104" s="28"/>
      <c r="G104" s="28"/>
      <c r="H104" s="28"/>
      <c r="I104" s="54"/>
      <c r="J104" s="31"/>
      <c r="K104" s="28"/>
      <c r="L104" s="26"/>
    </row>
    <row r="105" spans="1:12" x14ac:dyDescent="0.25">
      <c r="A105" s="41"/>
      <c r="B105" s="30"/>
      <c r="C105" s="20"/>
      <c r="D105" s="54"/>
      <c r="E105" s="54"/>
      <c r="F105" s="28"/>
      <c r="G105" s="28"/>
      <c r="H105" s="28"/>
      <c r="I105" s="54"/>
      <c r="J105" s="31"/>
      <c r="K105" s="28"/>
      <c r="L105" s="26"/>
    </row>
    <row r="106" spans="1:12" x14ac:dyDescent="0.25">
      <c r="A106" s="41"/>
      <c r="B106" s="30"/>
      <c r="C106" s="20"/>
      <c r="D106" s="54"/>
      <c r="E106" s="54"/>
      <c r="F106" s="28"/>
      <c r="G106" s="28"/>
      <c r="H106" s="28"/>
      <c r="I106" s="54"/>
      <c r="J106" s="31"/>
      <c r="K106" s="28"/>
      <c r="L106" s="26"/>
    </row>
    <row r="107" spans="1:12" x14ac:dyDescent="0.25">
      <c r="A107" s="41"/>
      <c r="B107" s="30"/>
      <c r="C107" s="20"/>
      <c r="D107" s="54"/>
      <c r="E107" s="54"/>
      <c r="F107" s="28"/>
      <c r="G107" s="28"/>
      <c r="H107" s="28"/>
      <c r="I107" s="54"/>
      <c r="J107" s="31"/>
      <c r="K107" s="28"/>
      <c r="L107" s="26"/>
    </row>
    <row r="108" spans="1:12" x14ac:dyDescent="0.25">
      <c r="A108" s="41"/>
      <c r="B108" s="30"/>
      <c r="C108" s="20"/>
      <c r="D108" s="54"/>
      <c r="E108" s="54"/>
      <c r="F108" s="28"/>
      <c r="G108" s="28"/>
      <c r="H108" s="28"/>
      <c r="I108" s="54"/>
      <c r="J108" s="31"/>
      <c r="K108" s="28"/>
      <c r="L108" s="26"/>
    </row>
    <row r="109" spans="1:12" x14ac:dyDescent="0.25">
      <c r="A109" s="41"/>
      <c r="B109" s="30"/>
      <c r="C109" s="20"/>
      <c r="D109" s="54"/>
      <c r="E109" s="54"/>
      <c r="F109" s="28"/>
      <c r="G109" s="28"/>
      <c r="H109" s="28"/>
      <c r="I109" s="54"/>
      <c r="J109" s="31"/>
      <c r="K109" s="28"/>
      <c r="L109" s="26"/>
    </row>
    <row r="110" spans="1:12" x14ac:dyDescent="0.25">
      <c r="A110" s="41"/>
      <c r="B110" s="30"/>
      <c r="C110" s="20"/>
      <c r="D110" s="54"/>
      <c r="E110" s="54"/>
      <c r="F110" s="28"/>
      <c r="G110" s="28"/>
      <c r="H110" s="28"/>
      <c r="I110" s="54"/>
      <c r="J110" s="31"/>
      <c r="K110" s="28"/>
      <c r="L110" s="26"/>
    </row>
    <row r="111" spans="1:12" x14ac:dyDescent="0.25">
      <c r="A111" s="41"/>
      <c r="B111" s="30"/>
      <c r="C111" s="20"/>
      <c r="D111" s="54"/>
      <c r="E111" s="54"/>
      <c r="F111" s="28"/>
      <c r="G111" s="28"/>
      <c r="H111" s="28"/>
      <c r="I111" s="54"/>
      <c r="J111" s="31"/>
      <c r="K111" s="28"/>
      <c r="L111" s="26"/>
    </row>
    <row r="112" spans="1:12" x14ac:dyDescent="0.25">
      <c r="A112" s="41"/>
      <c r="B112" s="30"/>
      <c r="C112" s="20"/>
      <c r="D112" s="54"/>
      <c r="E112" s="54"/>
      <c r="F112" s="28"/>
      <c r="G112" s="28"/>
      <c r="H112" s="28"/>
      <c r="I112" s="54"/>
      <c r="J112" s="31"/>
      <c r="K112" s="28"/>
      <c r="L112" s="26"/>
    </row>
    <row r="113" spans="1:12" x14ac:dyDescent="0.25">
      <c r="A113" s="41"/>
      <c r="B113" s="30"/>
      <c r="C113" s="20"/>
      <c r="D113" s="54"/>
      <c r="E113" s="54"/>
      <c r="F113" s="28"/>
      <c r="G113" s="28"/>
      <c r="H113" s="28"/>
      <c r="I113" s="54"/>
      <c r="J113" s="31"/>
      <c r="K113" s="28"/>
      <c r="L113" s="26"/>
    </row>
    <row r="114" spans="1:12" x14ac:dyDescent="0.25">
      <c r="A114" s="41"/>
      <c r="B114" s="30"/>
      <c r="C114" s="20"/>
      <c r="D114" s="54"/>
      <c r="E114" s="54"/>
      <c r="F114" s="28"/>
      <c r="G114" s="28"/>
      <c r="H114" s="28"/>
      <c r="I114" s="54"/>
      <c r="J114" s="31"/>
      <c r="K114" s="28"/>
      <c r="L114" s="26"/>
    </row>
    <row r="115" spans="1:12" x14ac:dyDescent="0.25">
      <c r="A115" s="41"/>
      <c r="B115" s="30"/>
      <c r="C115" s="20"/>
      <c r="D115" s="54"/>
      <c r="E115" s="54"/>
      <c r="F115" s="28"/>
      <c r="G115" s="28"/>
      <c r="H115" s="28"/>
      <c r="I115" s="54"/>
      <c r="J115" s="31"/>
      <c r="K115" s="28"/>
      <c r="L115" s="26"/>
    </row>
    <row r="116" spans="1:12" x14ac:dyDescent="0.25">
      <c r="A116" s="41"/>
      <c r="B116" s="30"/>
      <c r="C116" s="20"/>
      <c r="D116" s="54"/>
      <c r="E116" s="54"/>
      <c r="F116" s="28"/>
      <c r="G116" s="28"/>
      <c r="H116" s="28"/>
      <c r="I116" s="54"/>
      <c r="J116" s="31"/>
      <c r="K116" s="28"/>
      <c r="L116" s="26"/>
    </row>
    <row r="117" spans="1:12" x14ac:dyDescent="0.25">
      <c r="A117" s="41"/>
      <c r="B117" s="30"/>
      <c r="C117" s="20"/>
      <c r="D117" s="54"/>
      <c r="E117" s="54"/>
      <c r="F117" s="28"/>
      <c r="G117" s="28"/>
      <c r="H117" s="28"/>
      <c r="I117" s="54"/>
      <c r="J117" s="31"/>
      <c r="K117" s="28"/>
      <c r="L117" s="26"/>
    </row>
    <row r="118" spans="1:12" x14ac:dyDescent="0.25">
      <c r="A118" s="41"/>
      <c r="B118" s="30"/>
      <c r="C118" s="20"/>
      <c r="D118" s="54"/>
      <c r="E118" s="54"/>
      <c r="F118" s="28"/>
      <c r="G118" s="28"/>
      <c r="H118" s="28"/>
      <c r="I118" s="54"/>
      <c r="J118" s="31"/>
      <c r="K118" s="28"/>
      <c r="L118" s="26"/>
    </row>
    <row r="119" spans="1:12" x14ac:dyDescent="0.25">
      <c r="A119" s="41"/>
      <c r="B119" s="30"/>
      <c r="C119" s="20"/>
      <c r="D119" s="54"/>
      <c r="E119" s="54"/>
      <c r="F119" s="28"/>
      <c r="G119" s="28"/>
      <c r="H119" s="28"/>
      <c r="I119" s="54"/>
      <c r="J119" s="31"/>
      <c r="K119" s="28"/>
      <c r="L119" s="26"/>
    </row>
    <row r="120" spans="1:12" x14ac:dyDescent="0.25">
      <c r="A120" s="41"/>
      <c r="B120" s="30"/>
      <c r="C120" s="20"/>
      <c r="D120" s="54"/>
      <c r="E120" s="54"/>
      <c r="F120" s="28"/>
      <c r="G120" s="28"/>
      <c r="H120" s="28"/>
      <c r="I120" s="54"/>
      <c r="J120" s="31"/>
      <c r="K120" s="28"/>
      <c r="L120" s="26"/>
    </row>
    <row r="121" spans="1:12" x14ac:dyDescent="0.25">
      <c r="A121" s="41"/>
      <c r="B121" s="30"/>
      <c r="C121" s="20"/>
      <c r="D121" s="54"/>
      <c r="E121" s="54"/>
      <c r="F121" s="28"/>
      <c r="G121" s="28"/>
      <c r="H121" s="28"/>
      <c r="I121" s="54"/>
      <c r="J121" s="31"/>
      <c r="K121" s="28"/>
      <c r="L121" s="26"/>
    </row>
    <row r="122" spans="1:12" x14ac:dyDescent="0.25">
      <c r="A122" s="41"/>
      <c r="B122" s="30"/>
      <c r="C122" s="20"/>
      <c r="D122" s="54"/>
      <c r="E122" s="54"/>
      <c r="F122" s="28"/>
      <c r="G122" s="28"/>
      <c r="H122" s="28"/>
      <c r="I122" s="54"/>
      <c r="J122" s="31"/>
      <c r="K122" s="28"/>
      <c r="L122" s="26"/>
    </row>
    <row r="123" spans="1:12" x14ac:dyDescent="0.25">
      <c r="A123" s="41"/>
      <c r="B123" s="30"/>
      <c r="C123" s="20"/>
      <c r="D123" s="54"/>
      <c r="E123" s="54"/>
      <c r="F123" s="28"/>
      <c r="G123" s="28"/>
      <c r="H123" s="28"/>
      <c r="I123" s="54"/>
      <c r="J123" s="31"/>
      <c r="K123" s="28"/>
      <c r="L123" s="26"/>
    </row>
    <row r="124" spans="1:12" x14ac:dyDescent="0.25">
      <c r="A124" s="41"/>
      <c r="B124" s="30"/>
      <c r="C124" s="20"/>
      <c r="D124" s="54"/>
      <c r="E124" s="54"/>
      <c r="F124" s="28"/>
      <c r="G124" s="28"/>
      <c r="H124" s="28"/>
      <c r="I124" s="54"/>
      <c r="J124" s="31"/>
      <c r="K124" s="28"/>
      <c r="L124" s="26"/>
    </row>
    <row r="125" spans="1:12" x14ac:dyDescent="0.25">
      <c r="A125" s="41"/>
      <c r="B125" s="30"/>
      <c r="C125" s="20"/>
      <c r="D125" s="54"/>
      <c r="E125" s="54"/>
      <c r="F125" s="28"/>
      <c r="G125" s="28"/>
      <c r="H125" s="28"/>
      <c r="I125" s="54"/>
      <c r="J125" s="31"/>
      <c r="K125" s="28"/>
      <c r="L125" s="26"/>
    </row>
    <row r="126" spans="1:12" x14ac:dyDescent="0.25">
      <c r="A126" s="41"/>
      <c r="B126" s="30"/>
      <c r="C126" s="20"/>
      <c r="D126" s="54"/>
      <c r="E126" s="54"/>
      <c r="F126" s="28"/>
      <c r="G126" s="28"/>
      <c r="H126" s="28"/>
      <c r="I126" s="54"/>
      <c r="J126" s="31"/>
      <c r="K126" s="28"/>
      <c r="L126" s="26"/>
    </row>
    <row r="127" spans="1:12" x14ac:dyDescent="0.25">
      <c r="A127" s="41"/>
      <c r="B127" s="30"/>
      <c r="C127" s="20"/>
      <c r="D127" s="54"/>
      <c r="E127" s="54"/>
      <c r="F127" s="28"/>
      <c r="G127" s="28"/>
      <c r="H127" s="28"/>
      <c r="I127" s="54"/>
      <c r="J127" s="31"/>
      <c r="K127" s="28"/>
      <c r="L127" s="26"/>
    </row>
    <row r="128" spans="1:12" x14ac:dyDescent="0.25">
      <c r="A128" s="41"/>
      <c r="B128" s="30"/>
      <c r="C128" s="20"/>
      <c r="D128" s="54"/>
      <c r="E128" s="54"/>
      <c r="F128" s="28"/>
      <c r="G128" s="28"/>
      <c r="H128" s="28"/>
      <c r="I128" s="54"/>
      <c r="J128" s="31"/>
      <c r="K128" s="28"/>
      <c r="L128" s="26"/>
    </row>
    <row r="129" spans="1:12" x14ac:dyDescent="0.25">
      <c r="A129" s="41"/>
      <c r="B129" s="30"/>
      <c r="C129" s="20"/>
      <c r="D129" s="54"/>
      <c r="E129" s="54"/>
      <c r="F129" s="28"/>
      <c r="G129" s="28"/>
      <c r="H129" s="28"/>
      <c r="I129" s="54"/>
      <c r="J129" s="31"/>
      <c r="K129" s="28"/>
      <c r="L129" s="26"/>
    </row>
    <row r="130" spans="1:12" x14ac:dyDescent="0.25">
      <c r="A130" s="41"/>
      <c r="B130" s="30"/>
      <c r="C130" s="20"/>
      <c r="D130" s="54"/>
      <c r="E130" s="54"/>
      <c r="F130" s="28"/>
      <c r="G130" s="28"/>
      <c r="H130" s="28"/>
      <c r="I130" s="54"/>
      <c r="J130" s="31"/>
      <c r="K130" s="28"/>
      <c r="L130" s="26"/>
    </row>
    <row r="131" spans="1:12" x14ac:dyDescent="0.25">
      <c r="A131" s="41"/>
      <c r="B131" s="30"/>
      <c r="C131" s="20"/>
      <c r="D131" s="54"/>
      <c r="E131" s="54"/>
      <c r="F131" s="28"/>
      <c r="G131" s="28"/>
      <c r="H131" s="28"/>
      <c r="I131" s="54"/>
      <c r="J131" s="31"/>
      <c r="K131" s="28"/>
      <c r="L131" s="26"/>
    </row>
    <row r="132" spans="1:12" x14ac:dyDescent="0.25">
      <c r="A132" s="41"/>
      <c r="B132" s="30"/>
      <c r="C132" s="20"/>
      <c r="D132" s="54"/>
      <c r="E132" s="54"/>
      <c r="F132" s="28"/>
      <c r="G132" s="28"/>
      <c r="H132" s="28"/>
      <c r="I132" s="54"/>
      <c r="J132" s="31"/>
      <c r="K132" s="28"/>
      <c r="L132" s="26"/>
    </row>
    <row r="133" spans="1:12" x14ac:dyDescent="0.25">
      <c r="A133" s="41"/>
      <c r="B133" s="30"/>
      <c r="C133" s="20"/>
      <c r="D133" s="54"/>
      <c r="E133" s="54"/>
      <c r="F133" s="28"/>
      <c r="G133" s="28"/>
      <c r="H133" s="28"/>
      <c r="I133" s="54"/>
      <c r="J133" s="31"/>
      <c r="K133" s="28"/>
      <c r="L133" s="26"/>
    </row>
    <row r="134" spans="1:12" x14ac:dyDescent="0.25">
      <c r="A134" s="41"/>
      <c r="B134" s="30"/>
      <c r="C134" s="20"/>
      <c r="D134" s="54"/>
      <c r="E134" s="54"/>
      <c r="F134" s="28"/>
      <c r="G134" s="28"/>
      <c r="H134" s="28"/>
      <c r="I134" s="54"/>
      <c r="J134" s="31"/>
      <c r="K134" s="28"/>
      <c r="L134" s="26"/>
    </row>
    <row r="135" spans="1:12" x14ac:dyDescent="0.25">
      <c r="A135" s="41"/>
      <c r="B135" s="30"/>
      <c r="C135" s="20"/>
      <c r="D135" s="54"/>
      <c r="E135" s="54"/>
      <c r="F135" s="28"/>
      <c r="G135" s="28"/>
      <c r="H135" s="28"/>
      <c r="I135" s="54"/>
      <c r="J135" s="31"/>
      <c r="K135" s="28"/>
      <c r="L135" s="26"/>
    </row>
    <row r="136" spans="1:12" x14ac:dyDescent="0.25">
      <c r="A136" s="41"/>
      <c r="B136" s="30"/>
      <c r="C136" s="20"/>
      <c r="D136" s="54"/>
      <c r="E136" s="54"/>
      <c r="F136" s="28"/>
      <c r="G136" s="28"/>
      <c r="H136" s="28"/>
      <c r="I136" s="54"/>
      <c r="J136" s="31"/>
      <c r="K136" s="28"/>
      <c r="L136" s="26"/>
    </row>
    <row r="137" spans="1:12" x14ac:dyDescent="0.25">
      <c r="A137" s="41"/>
      <c r="B137" s="30"/>
      <c r="C137" s="20"/>
      <c r="D137" s="54"/>
      <c r="E137" s="54"/>
      <c r="F137" s="28"/>
      <c r="G137" s="28"/>
      <c r="H137" s="28"/>
      <c r="I137" s="54"/>
      <c r="J137" s="31"/>
      <c r="K137" s="28"/>
      <c r="L137" s="26"/>
    </row>
    <row r="138" spans="1:12" x14ac:dyDescent="0.25">
      <c r="A138" s="41"/>
      <c r="B138" s="30"/>
      <c r="C138" s="20"/>
      <c r="D138" s="54"/>
      <c r="E138" s="54"/>
      <c r="F138" s="28"/>
      <c r="G138" s="28"/>
      <c r="H138" s="28"/>
      <c r="I138" s="54"/>
      <c r="J138" s="31"/>
      <c r="K138" s="28"/>
      <c r="L138" s="26"/>
    </row>
    <row r="139" spans="1:12" x14ac:dyDescent="0.25">
      <c r="A139" s="41"/>
      <c r="B139" s="30"/>
      <c r="C139" s="20"/>
      <c r="D139" s="54"/>
      <c r="E139" s="54"/>
      <c r="F139" s="28"/>
      <c r="G139" s="28"/>
      <c r="H139" s="28"/>
      <c r="I139" s="54"/>
      <c r="J139" s="31"/>
      <c r="K139" s="28"/>
      <c r="L139" s="26"/>
    </row>
    <row r="140" spans="1:12" x14ac:dyDescent="0.25">
      <c r="A140" s="41"/>
      <c r="B140" s="30"/>
      <c r="C140" s="20"/>
      <c r="D140" s="54"/>
      <c r="E140" s="54"/>
      <c r="F140" s="28"/>
      <c r="G140" s="28"/>
      <c r="H140" s="28"/>
      <c r="I140" s="54"/>
      <c r="J140" s="31"/>
      <c r="K140" s="28"/>
      <c r="L140" s="26"/>
    </row>
    <row r="141" spans="1:12" x14ac:dyDescent="0.25">
      <c r="A141" s="41"/>
      <c r="B141" s="30"/>
      <c r="C141" s="20"/>
      <c r="D141" s="54"/>
      <c r="E141" s="54"/>
      <c r="F141" s="28"/>
      <c r="G141" s="28"/>
      <c r="H141" s="28"/>
      <c r="I141" s="54"/>
      <c r="J141" s="31"/>
      <c r="K141" s="28"/>
      <c r="L141" s="26"/>
    </row>
    <row r="142" spans="1:12" x14ac:dyDescent="0.25">
      <c r="A142" s="41"/>
      <c r="B142" s="30"/>
      <c r="C142" s="20"/>
      <c r="D142" s="54"/>
      <c r="E142" s="54"/>
      <c r="F142" s="28"/>
      <c r="G142" s="28"/>
      <c r="H142" s="28"/>
      <c r="I142" s="54"/>
      <c r="J142" s="31"/>
      <c r="K142" s="28"/>
      <c r="L142" s="26"/>
    </row>
    <row r="143" spans="1:12" x14ac:dyDescent="0.25">
      <c r="A143" s="41"/>
      <c r="B143" s="30"/>
      <c r="C143" s="20"/>
      <c r="D143" s="54"/>
      <c r="E143" s="54"/>
      <c r="F143" s="28"/>
      <c r="G143" s="28"/>
      <c r="H143" s="28"/>
      <c r="I143" s="54"/>
      <c r="J143" s="31"/>
      <c r="K143" s="28"/>
      <c r="L143" s="26"/>
    </row>
    <row r="144" spans="1:12" x14ac:dyDescent="0.25">
      <c r="A144" s="41"/>
      <c r="B144" s="30"/>
      <c r="C144" s="20"/>
      <c r="D144" s="54"/>
      <c r="E144" s="54"/>
      <c r="F144" s="28"/>
      <c r="G144" s="28"/>
      <c r="H144" s="28"/>
      <c r="I144" s="54"/>
      <c r="J144" s="31"/>
      <c r="K144" s="28"/>
      <c r="L144" s="26"/>
    </row>
    <row r="145" spans="1:12" x14ac:dyDescent="0.25">
      <c r="A145" s="41"/>
      <c r="B145" s="30"/>
      <c r="C145" s="20"/>
      <c r="D145" s="54"/>
      <c r="E145" s="54"/>
      <c r="F145" s="28"/>
      <c r="G145" s="28"/>
      <c r="H145" s="28"/>
      <c r="I145" s="54"/>
      <c r="J145" s="31"/>
      <c r="K145" s="28"/>
      <c r="L145" s="26"/>
    </row>
    <row r="146" spans="1:12" x14ac:dyDescent="0.25">
      <c r="A146" s="41"/>
      <c r="B146" s="30"/>
      <c r="C146" s="20"/>
      <c r="D146" s="54"/>
      <c r="E146" s="54"/>
      <c r="F146" s="28"/>
      <c r="G146" s="28"/>
      <c r="H146" s="28"/>
      <c r="I146" s="54"/>
      <c r="J146" s="31"/>
      <c r="K146" s="28"/>
      <c r="L146" s="26"/>
    </row>
  </sheetData>
  <mergeCells count="255">
    <mergeCell ref="A145:A146"/>
    <mergeCell ref="D145:D146"/>
    <mergeCell ref="E145:E146"/>
    <mergeCell ref="I145:I146"/>
    <mergeCell ref="A141:A142"/>
    <mergeCell ref="D141:D142"/>
    <mergeCell ref="E141:E142"/>
    <mergeCell ref="I141:I142"/>
    <mergeCell ref="A143:A144"/>
    <mergeCell ref="D143:D144"/>
    <mergeCell ref="E143:E144"/>
    <mergeCell ref="I143:I144"/>
    <mergeCell ref="A137:A138"/>
    <mergeCell ref="D137:D138"/>
    <mergeCell ref="E137:E138"/>
    <mergeCell ref="I137:I138"/>
    <mergeCell ref="A139:A140"/>
    <mergeCell ref="D139:D140"/>
    <mergeCell ref="E139:E140"/>
    <mergeCell ref="I139:I140"/>
    <mergeCell ref="A133:A134"/>
    <mergeCell ref="D133:D134"/>
    <mergeCell ref="E133:E134"/>
    <mergeCell ref="I133:I134"/>
    <mergeCell ref="A135:A136"/>
    <mergeCell ref="D135:D136"/>
    <mergeCell ref="E135:E136"/>
    <mergeCell ref="I135:I136"/>
    <mergeCell ref="A129:A130"/>
    <mergeCell ref="D129:D130"/>
    <mergeCell ref="E129:E130"/>
    <mergeCell ref="I129:I130"/>
    <mergeCell ref="A131:A132"/>
    <mergeCell ref="D131:D132"/>
    <mergeCell ref="E131:E132"/>
    <mergeCell ref="I131:I132"/>
    <mergeCell ref="A125:A126"/>
    <mergeCell ref="D125:D126"/>
    <mergeCell ref="E125:E126"/>
    <mergeCell ref="I125:I126"/>
    <mergeCell ref="A127:A128"/>
    <mergeCell ref="D127:D128"/>
    <mergeCell ref="E127:E128"/>
    <mergeCell ref="I127:I128"/>
    <mergeCell ref="A121:A122"/>
    <mergeCell ref="D121:D122"/>
    <mergeCell ref="E121:E122"/>
    <mergeCell ref="I121:I122"/>
    <mergeCell ref="A123:A124"/>
    <mergeCell ref="D123:D124"/>
    <mergeCell ref="E123:E124"/>
    <mergeCell ref="I123:I124"/>
    <mergeCell ref="A117:A118"/>
    <mergeCell ref="D117:D118"/>
    <mergeCell ref="E117:E118"/>
    <mergeCell ref="I117:I118"/>
    <mergeCell ref="A119:A120"/>
    <mergeCell ref="D119:D120"/>
    <mergeCell ref="E119:E120"/>
    <mergeCell ref="I119:I120"/>
    <mergeCell ref="A113:A114"/>
    <mergeCell ref="D113:D114"/>
    <mergeCell ref="E113:E114"/>
    <mergeCell ref="I113:I114"/>
    <mergeCell ref="A115:A116"/>
    <mergeCell ref="D115:D116"/>
    <mergeCell ref="E115:E116"/>
    <mergeCell ref="I115:I116"/>
    <mergeCell ref="A109:A110"/>
    <mergeCell ref="D109:D110"/>
    <mergeCell ref="E109:E110"/>
    <mergeCell ref="I109:I110"/>
    <mergeCell ref="A111:A112"/>
    <mergeCell ref="D111:D112"/>
    <mergeCell ref="E111:E112"/>
    <mergeCell ref="I111:I112"/>
    <mergeCell ref="A105:A106"/>
    <mergeCell ref="D105:D106"/>
    <mergeCell ref="E105:E106"/>
    <mergeCell ref="I105:I106"/>
    <mergeCell ref="A107:A108"/>
    <mergeCell ref="D107:D108"/>
    <mergeCell ref="E107:E108"/>
    <mergeCell ref="I107:I108"/>
    <mergeCell ref="A101:A102"/>
    <mergeCell ref="D101:D102"/>
    <mergeCell ref="E101:E102"/>
    <mergeCell ref="I101:I102"/>
    <mergeCell ref="A103:A104"/>
    <mergeCell ref="D103:D104"/>
    <mergeCell ref="E103:E104"/>
    <mergeCell ref="I103:I104"/>
    <mergeCell ref="A97:A98"/>
    <mergeCell ref="D97:D98"/>
    <mergeCell ref="E97:E98"/>
    <mergeCell ref="I97:I98"/>
    <mergeCell ref="A99:A100"/>
    <mergeCell ref="D99:D100"/>
    <mergeCell ref="E99:E100"/>
    <mergeCell ref="I99:I100"/>
    <mergeCell ref="A93:A94"/>
    <mergeCell ref="D93:D94"/>
    <mergeCell ref="E93:E94"/>
    <mergeCell ref="I93:I94"/>
    <mergeCell ref="A95:A96"/>
    <mergeCell ref="D95:D96"/>
    <mergeCell ref="E95:E96"/>
    <mergeCell ref="I95:I96"/>
    <mergeCell ref="A89:A90"/>
    <mergeCell ref="D89:D90"/>
    <mergeCell ref="E89:E90"/>
    <mergeCell ref="I89:I90"/>
    <mergeCell ref="A91:A92"/>
    <mergeCell ref="D91:D92"/>
    <mergeCell ref="E91:E92"/>
    <mergeCell ref="I91:I92"/>
    <mergeCell ref="A85:A86"/>
    <mergeCell ref="D85:D86"/>
    <mergeCell ref="E85:E86"/>
    <mergeCell ref="I85:I86"/>
    <mergeCell ref="A87:A88"/>
    <mergeCell ref="D87:D88"/>
    <mergeCell ref="E87:E88"/>
    <mergeCell ref="I87:I88"/>
    <mergeCell ref="A81:A82"/>
    <mergeCell ref="D81:D82"/>
    <mergeCell ref="E81:E82"/>
    <mergeCell ref="I81:I82"/>
    <mergeCell ref="A83:A84"/>
    <mergeCell ref="D83:D84"/>
    <mergeCell ref="E83:E84"/>
    <mergeCell ref="I83:I84"/>
    <mergeCell ref="A77:A78"/>
    <mergeCell ref="D77:D78"/>
    <mergeCell ref="E77:E78"/>
    <mergeCell ref="I77:I78"/>
    <mergeCell ref="A79:A80"/>
    <mergeCell ref="D79:D80"/>
    <mergeCell ref="E79:E80"/>
    <mergeCell ref="I79:I80"/>
    <mergeCell ref="A73:A74"/>
    <mergeCell ref="D73:D74"/>
    <mergeCell ref="E73:E74"/>
    <mergeCell ref="I73:I74"/>
    <mergeCell ref="A75:A76"/>
    <mergeCell ref="D75:D76"/>
    <mergeCell ref="E75:E76"/>
    <mergeCell ref="I75:I76"/>
    <mergeCell ref="A69:A70"/>
    <mergeCell ref="D69:D70"/>
    <mergeCell ref="E69:E70"/>
    <mergeCell ref="I69:I70"/>
    <mergeCell ref="A71:A72"/>
    <mergeCell ref="D71:D72"/>
    <mergeCell ref="E71:E72"/>
    <mergeCell ref="I71:I72"/>
    <mergeCell ref="A65:A66"/>
    <mergeCell ref="D65:D66"/>
    <mergeCell ref="E65:E66"/>
    <mergeCell ref="I65:I66"/>
    <mergeCell ref="A67:A68"/>
    <mergeCell ref="D67:D68"/>
    <mergeCell ref="E67:E68"/>
    <mergeCell ref="I67:I68"/>
    <mergeCell ref="A61:A62"/>
    <mergeCell ref="D61:D62"/>
    <mergeCell ref="E61:E62"/>
    <mergeCell ref="I61:I62"/>
    <mergeCell ref="A63:A64"/>
    <mergeCell ref="D63:D64"/>
    <mergeCell ref="E63:E64"/>
    <mergeCell ref="I63:I64"/>
    <mergeCell ref="A57:A58"/>
    <mergeCell ref="D57:D58"/>
    <mergeCell ref="E57:E58"/>
    <mergeCell ref="I57:I58"/>
    <mergeCell ref="A59:A60"/>
    <mergeCell ref="D59:D60"/>
    <mergeCell ref="E59:E60"/>
    <mergeCell ref="I59:I60"/>
    <mergeCell ref="A53:A54"/>
    <mergeCell ref="D53:D54"/>
    <mergeCell ref="E53:E54"/>
    <mergeCell ref="I53:I54"/>
    <mergeCell ref="A55:A56"/>
    <mergeCell ref="D55:D56"/>
    <mergeCell ref="E55:E56"/>
    <mergeCell ref="I55:I56"/>
    <mergeCell ref="A49:A50"/>
    <mergeCell ref="D49:D50"/>
    <mergeCell ref="E49:E50"/>
    <mergeCell ref="I49:I50"/>
    <mergeCell ref="A51:A52"/>
    <mergeCell ref="D51:D52"/>
    <mergeCell ref="E51:E52"/>
    <mergeCell ref="I51:I52"/>
    <mergeCell ref="A45:A46"/>
    <mergeCell ref="D45:D46"/>
    <mergeCell ref="E45:E46"/>
    <mergeCell ref="I45:I46"/>
    <mergeCell ref="A47:A48"/>
    <mergeCell ref="D47:D48"/>
    <mergeCell ref="E47:E48"/>
    <mergeCell ref="I47:I48"/>
    <mergeCell ref="A41:A42"/>
    <mergeCell ref="D41:D42"/>
    <mergeCell ref="E41:E42"/>
    <mergeCell ref="I41:I42"/>
    <mergeCell ref="A43:A44"/>
    <mergeCell ref="D43:D44"/>
    <mergeCell ref="E43:E44"/>
    <mergeCell ref="I43:I44"/>
    <mergeCell ref="A37:A38"/>
    <mergeCell ref="D37:D38"/>
    <mergeCell ref="E37:E38"/>
    <mergeCell ref="I37:I38"/>
    <mergeCell ref="A39:A40"/>
    <mergeCell ref="D39:D40"/>
    <mergeCell ref="E39:E40"/>
    <mergeCell ref="I39:I40"/>
    <mergeCell ref="A33:A34"/>
    <mergeCell ref="D33:D34"/>
    <mergeCell ref="E33:E34"/>
    <mergeCell ref="I33:I34"/>
    <mergeCell ref="A35:A36"/>
    <mergeCell ref="D35:D36"/>
    <mergeCell ref="E35:E36"/>
    <mergeCell ref="I35:I36"/>
    <mergeCell ref="A29:A30"/>
    <mergeCell ref="D29:D30"/>
    <mergeCell ref="E29:E30"/>
    <mergeCell ref="I29:I30"/>
    <mergeCell ref="A31:A32"/>
    <mergeCell ref="D31:D32"/>
    <mergeCell ref="E31:E32"/>
    <mergeCell ref="I31:I32"/>
    <mergeCell ref="A13:A14"/>
    <mergeCell ref="D13:D14"/>
    <mergeCell ref="I13:I14"/>
    <mergeCell ref="B11:G12"/>
    <mergeCell ref="B1:F2"/>
    <mergeCell ref="G1:G2"/>
    <mergeCell ref="E13:E14"/>
    <mergeCell ref="A19:A20"/>
    <mergeCell ref="D19:D20"/>
    <mergeCell ref="I19:I20"/>
    <mergeCell ref="A15:A16"/>
    <mergeCell ref="D15:D16"/>
    <mergeCell ref="I15:I16"/>
    <mergeCell ref="A17:A18"/>
    <mergeCell ref="D17:D18"/>
    <mergeCell ref="I17:I18"/>
    <mergeCell ref="E15:E16"/>
    <mergeCell ref="E17:E18"/>
    <mergeCell ref="E19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Работа 1</vt:lpstr>
      <vt:lpstr>Работа 2</vt:lpstr>
      <vt:lpstr>Работа 3</vt:lpstr>
      <vt:lpstr>Работа 4</vt:lpstr>
      <vt:lpstr>Работа 5</vt:lpstr>
      <vt:lpstr>Работа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2024-02-10T00:25:16Z</dcterms:modified>
</cp:coreProperties>
</file>