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mparaison" sheetId="6" r:id="rId1"/>
    <sheet name="linear" sheetId="5" r:id="rId2"/>
    <sheet name="NL" sheetId="3" r:id="rId3"/>
    <sheet name="CoefA" sheetId="7" r:id="rId4"/>
    <sheet name="CoefB" sheetId="9" r:id="rId5"/>
    <sheet name="CoefC" sheetId="10" r:id="rId6"/>
    <sheet name="Température miplan" sheetId="8" r:id="rId7"/>
  </sheets>
  <calcPr calcId="152511"/>
</workbook>
</file>

<file path=xl/calcChain.xml><?xml version="1.0" encoding="utf-8"?>
<calcChain xmlns="http://schemas.openxmlformats.org/spreadsheetml/2006/main">
  <c r="C10" i="10" l="1"/>
  <c r="D10" i="10"/>
  <c r="E10" i="10"/>
  <c r="B10" i="10"/>
  <c r="E3" i="10"/>
  <c r="D3" i="10"/>
  <c r="C3" i="10"/>
  <c r="B3" i="10"/>
  <c r="B4" i="10"/>
  <c r="C4" i="10" l="1"/>
  <c r="D4" i="10"/>
  <c r="E4" i="10"/>
  <c r="E14" i="5" l="1"/>
  <c r="D14" i="5"/>
  <c r="C14" i="5"/>
  <c r="B14" i="5"/>
  <c r="D18" i="5" l="1"/>
  <c r="C19" i="5"/>
  <c r="C18" i="5"/>
  <c r="E19" i="5"/>
  <c r="D19" i="5"/>
  <c r="B19" i="5"/>
  <c r="E18" i="5"/>
  <c r="D21" i="5"/>
  <c r="C21" i="5"/>
  <c r="B18" i="5"/>
  <c r="B21" i="5" s="1"/>
  <c r="E13" i="5"/>
  <c r="E16" i="5" s="1"/>
  <c r="D13" i="5"/>
  <c r="D16" i="5" s="1"/>
  <c r="C13" i="5"/>
  <c r="C16" i="5" s="1"/>
  <c r="B13" i="5"/>
  <c r="B16" i="5" s="1"/>
  <c r="E19" i="3"/>
  <c r="E18" i="3"/>
  <c r="D19" i="3"/>
  <c r="D18" i="3"/>
  <c r="D21" i="3" s="1"/>
  <c r="C19" i="3"/>
  <c r="C18" i="3"/>
  <c r="B19" i="3"/>
  <c r="B18" i="3"/>
  <c r="B21" i="3" s="1"/>
  <c r="E13" i="3"/>
  <c r="E15" i="3" s="1"/>
  <c r="D13" i="3"/>
  <c r="D16" i="3" s="1"/>
  <c r="C13" i="3"/>
  <c r="C16" i="3" s="1"/>
  <c r="B13" i="3"/>
  <c r="B16" i="3" s="1"/>
  <c r="E16" i="3" l="1"/>
  <c r="E23" i="3" s="1"/>
  <c r="C21" i="3"/>
  <c r="E21" i="3"/>
  <c r="C20" i="3"/>
  <c r="E20" i="3"/>
  <c r="B20" i="3"/>
  <c r="D20" i="3"/>
  <c r="E21" i="5"/>
  <c r="B15" i="5"/>
  <c r="D15" i="5"/>
  <c r="B20" i="5"/>
  <c r="D20" i="5"/>
  <c r="C15" i="5"/>
  <c r="E15" i="5"/>
  <c r="C20" i="5"/>
  <c r="E20" i="5"/>
  <c r="B15" i="3"/>
  <c r="D15" i="3"/>
  <c r="C15" i="3"/>
  <c r="E26" i="3" l="1"/>
  <c r="E32" i="3" s="1"/>
  <c r="D23" i="3"/>
  <c r="D26" i="3"/>
  <c r="D32" i="3" s="1"/>
  <c r="B24" i="3"/>
  <c r="B27" i="3"/>
  <c r="B33" i="3" s="1"/>
  <c r="C27" i="3"/>
  <c r="C33" i="3" s="1"/>
  <c r="C24" i="3"/>
  <c r="C26" i="3"/>
  <c r="C32" i="3" s="1"/>
  <c r="C23" i="3"/>
  <c r="B26" i="3"/>
  <c r="B32" i="3" s="1"/>
  <c r="B23" i="3"/>
  <c r="D27" i="3"/>
  <c r="D33" i="3" s="1"/>
  <c r="D24" i="3"/>
  <c r="E27" i="3"/>
  <c r="E33" i="3" s="1"/>
  <c r="E24" i="3"/>
  <c r="E27" i="5"/>
  <c r="E33" i="5" s="1"/>
  <c r="E24" i="5"/>
  <c r="E26" i="5"/>
  <c r="E32" i="5" s="1"/>
  <c r="E23" i="5"/>
  <c r="D27" i="5"/>
  <c r="D33" i="5" s="1"/>
  <c r="D24" i="5"/>
  <c r="D26" i="5"/>
  <c r="D32" i="5" s="1"/>
  <c r="D23" i="5"/>
  <c r="C27" i="5"/>
  <c r="C33" i="5" s="1"/>
  <c r="C24" i="5"/>
  <c r="C26" i="5"/>
  <c r="C32" i="5" s="1"/>
  <c r="C23" i="5"/>
  <c r="B27" i="5"/>
  <c r="B33" i="5" s="1"/>
  <c r="B24" i="5"/>
  <c r="B26" i="5"/>
  <c r="B32" i="5" s="1"/>
  <c r="B23" i="5"/>
  <c r="D29" i="3" l="1"/>
  <c r="E29" i="3"/>
  <c r="B29" i="3"/>
  <c r="C29" i="3"/>
  <c r="B29" i="5"/>
  <c r="C29" i="5"/>
  <c r="D29" i="5"/>
  <c r="E29" i="5"/>
</calcChain>
</file>

<file path=xl/sharedStrings.xml><?xml version="1.0" encoding="utf-8"?>
<sst xmlns="http://schemas.openxmlformats.org/spreadsheetml/2006/main" count="87" uniqueCount="41">
  <si>
    <t>Vy  [µm]</t>
  </si>
  <si>
    <t>Vx  [µm]</t>
  </si>
  <si>
    <t>Ux [gmm]</t>
  </si>
  <si>
    <t>Uy [gmm]</t>
  </si>
  <si>
    <t>Tx  [°C]</t>
  </si>
  <si>
    <t>Ty  [°C]</t>
  </si>
  <si>
    <t>Vitesse [rpm]</t>
  </si>
  <si>
    <t>Module(Ax) [µm/gmm]</t>
  </si>
  <si>
    <t>Module(Bx) [°C/µm]</t>
  </si>
  <si>
    <t>Module(Cx) [gmm/°C]</t>
  </si>
  <si>
    <t>Angle(Ax) [deg]</t>
  </si>
  <si>
    <t>Angle(Bx) [deg]</t>
  </si>
  <si>
    <t>Angle(Cx) [deg]</t>
  </si>
  <si>
    <t>Produit ABC*cos(A+B+C)</t>
  </si>
  <si>
    <t>DeltaT [°C]</t>
  </si>
  <si>
    <t>Phase(T)[deg]</t>
  </si>
  <si>
    <t>Amp(V) [µm]</t>
  </si>
  <si>
    <t>Phase(V][deg]</t>
  </si>
  <si>
    <t>Omega[rpm]</t>
  </si>
  <si>
    <t xml:space="preserve"> AmpX[Âµm]</t>
  </si>
  <si>
    <t xml:space="preserve"> PhaX[deg]</t>
  </si>
  <si>
    <t xml:space="preserve"> AmpY[Âµm]</t>
  </si>
  <si>
    <t xml:space="preserve"> PhaY[deg]</t>
  </si>
  <si>
    <t xml:space="preserve"> DeltaT[Â°C]</t>
  </si>
  <si>
    <t xml:space="preserve"> PhaT[deg]</t>
  </si>
  <si>
    <t xml:space="preserve"> Uth[gmm]</t>
  </si>
  <si>
    <t xml:space="preserve"> PhaseUth[deg]</t>
  </si>
  <si>
    <t>Vérification dephasage V/U</t>
  </si>
  <si>
    <t>Vérification dephasage T/V</t>
  </si>
  <si>
    <t>Phi</t>
  </si>
  <si>
    <t>Temp</t>
  </si>
  <si>
    <t>Murphy et Lorenz</t>
  </si>
  <si>
    <t>Amélioré</t>
  </si>
  <si>
    <t>Lorenz et Murphy</t>
  </si>
  <si>
    <t>Analytique améliorée</t>
  </si>
  <si>
    <t>Masse [g]</t>
  </si>
  <si>
    <t>Lw [mm]</t>
  </si>
  <si>
    <t>L[mm]</t>
  </si>
  <si>
    <t xml:space="preserve">alpha </t>
  </si>
  <si>
    <t>R</t>
  </si>
  <si>
    <t>Dfn depalcement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</si>
</sst>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1" fillId="2" borderId="0" xfId="1"/>
    <xf numFmtId="2" fontId="1" fillId="2" borderId="0" xfId="1" applyNumberFormat="1"/>
    <xf numFmtId="164" fontId="0" fillId="0" borderId="0" xfId="0" applyNumberFormat="1"/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</cellXfs>
  <cellStyles count="2">
    <cellStyle name="Neutre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26439682844522"/>
          <c:y val="7.0957223062349001E-2"/>
          <c:w val="0.807439435924168"/>
          <c:h val="0.74986192951046682"/>
        </c:manualLayout>
      </c:layout>
      <c:scatterChart>
        <c:scatterStyle val="smoothMarker"/>
        <c:varyColors val="0"/>
        <c:ser>
          <c:idx val="1"/>
          <c:order val="0"/>
          <c:tx>
            <c:v>Approche Lorenz et Murphy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linear!$B$9:$E$9</c:f>
              <c:numCache>
                <c:formatCode>0.00</c:formatCode>
                <c:ptCount val="4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9000</c:v>
                </c:pt>
              </c:numCache>
            </c:numRef>
          </c:xVal>
          <c:yVal>
            <c:numRef>
              <c:f>linear!$B$29:$E$29</c:f>
              <c:numCache>
                <c:formatCode>0.0000</c:formatCode>
                <c:ptCount val="4"/>
                <c:pt idx="0">
                  <c:v>1.36741065995311E-2</c:v>
                </c:pt>
                <c:pt idx="1">
                  <c:v>1.7821001428077497E-2</c:v>
                </c:pt>
                <c:pt idx="2">
                  <c:v>2.214580684048268E-2</c:v>
                </c:pt>
                <c:pt idx="3">
                  <c:v>2.7962942585665583E-2</c:v>
                </c:pt>
              </c:numCache>
            </c:numRef>
          </c:yVal>
          <c:smooth val="1"/>
        </c:ser>
        <c:ser>
          <c:idx val="0"/>
          <c:order val="1"/>
          <c:tx>
            <c:v>Approche Analytique Améliorée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NL!$B$9:$E$9</c:f>
              <c:numCache>
                <c:formatCode>0.00</c:formatCode>
                <c:ptCount val="4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9000</c:v>
                </c:pt>
              </c:numCache>
            </c:numRef>
          </c:xVal>
          <c:yVal>
            <c:numRef>
              <c:f>NL!$B$29:$E$29</c:f>
              <c:numCache>
                <c:formatCode>General</c:formatCode>
                <c:ptCount val="4"/>
                <c:pt idx="0">
                  <c:v>2.9676836584129115E-2</c:v>
                </c:pt>
                <c:pt idx="1">
                  <c:v>5.8272130847215588E-2</c:v>
                </c:pt>
                <c:pt idx="2">
                  <c:v>8.7652418235595067E-2</c:v>
                </c:pt>
                <c:pt idx="3">
                  <c:v>0.11494674161400856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63832"/>
        <c:axId val="153866968"/>
      </c:scatterChart>
      <c:valAx>
        <c:axId val="153863832"/>
        <c:scaling>
          <c:orientation val="minMax"/>
          <c:max val="9000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 de rotation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66968"/>
        <c:crosses val="autoZero"/>
        <c:crossBetween val="midCat"/>
      </c:valAx>
      <c:valAx>
        <c:axId val="1538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Indicateur de</a:t>
                </a:r>
                <a:r>
                  <a:rPr lang="fr-FR" baseline="0"/>
                  <a:t> l'effet Morton </a:t>
                </a:r>
                <a:r>
                  <a:rPr lang="fr-FR"/>
                  <a:t>[-]</a:t>
                </a:r>
              </a:p>
            </c:rich>
          </c:tx>
          <c:layout>
            <c:manualLayout>
              <c:xMode val="edge"/>
              <c:yMode val="edge"/>
              <c:x val="1.8583042973286876E-2"/>
              <c:y val="0.16808746588795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6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220670586908344"/>
          <c:y val="9.2317996674256747E-2"/>
          <c:w val="0.48962440670525953"/>
          <c:h val="0.1405598141291941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81714785651794"/>
          <c:y val="8.3171843102945453E-2"/>
          <c:w val="0.81662729658792665"/>
          <c:h val="0.73903506853310008"/>
        </c:manualLayout>
      </c:layout>
      <c:scatterChart>
        <c:scatterStyle val="smoothMarker"/>
        <c:varyColors val="0"/>
        <c:ser>
          <c:idx val="0"/>
          <c:order val="0"/>
          <c:tx>
            <c:v>Lorenz et Murphy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'Température miplan'!$A$3:$A$26</c:f>
              <c:numCache>
                <c:formatCode>General</c:formatCode>
                <c:ptCount val="24"/>
                <c:pt idx="0">
                  <c:v>7.5</c:v>
                </c:pt>
                <c:pt idx="1">
                  <c:v>22.5</c:v>
                </c:pt>
                <c:pt idx="2">
                  <c:v>37.5</c:v>
                </c:pt>
                <c:pt idx="3">
                  <c:v>52.5</c:v>
                </c:pt>
                <c:pt idx="4">
                  <c:v>67.5</c:v>
                </c:pt>
                <c:pt idx="5">
                  <c:v>82.5</c:v>
                </c:pt>
                <c:pt idx="6">
                  <c:v>97.5</c:v>
                </c:pt>
                <c:pt idx="7">
                  <c:v>112.5</c:v>
                </c:pt>
                <c:pt idx="8">
                  <c:v>127.5</c:v>
                </c:pt>
                <c:pt idx="9">
                  <c:v>142.5</c:v>
                </c:pt>
                <c:pt idx="10">
                  <c:v>157.5</c:v>
                </c:pt>
                <c:pt idx="11">
                  <c:v>172.5</c:v>
                </c:pt>
                <c:pt idx="12">
                  <c:v>187.5</c:v>
                </c:pt>
                <c:pt idx="13">
                  <c:v>202.5</c:v>
                </c:pt>
                <c:pt idx="14">
                  <c:v>217.5</c:v>
                </c:pt>
                <c:pt idx="15">
                  <c:v>232.5</c:v>
                </c:pt>
                <c:pt idx="16">
                  <c:v>247.5</c:v>
                </c:pt>
                <c:pt idx="17">
                  <c:v>262.5</c:v>
                </c:pt>
                <c:pt idx="18">
                  <c:v>277.5</c:v>
                </c:pt>
                <c:pt idx="19">
                  <c:v>292.5</c:v>
                </c:pt>
                <c:pt idx="20">
                  <c:v>307.5</c:v>
                </c:pt>
                <c:pt idx="21">
                  <c:v>322.5</c:v>
                </c:pt>
                <c:pt idx="22">
                  <c:v>337.5</c:v>
                </c:pt>
                <c:pt idx="23">
                  <c:v>352.5</c:v>
                </c:pt>
              </c:numCache>
            </c:numRef>
          </c:xVal>
          <c:yVal>
            <c:numRef>
              <c:f>'Température miplan'!$B$3:$B$26</c:f>
              <c:numCache>
                <c:formatCode>0.00E+00</c:formatCode>
                <c:ptCount val="24"/>
                <c:pt idx="0">
                  <c:v>68.433156102655204</c:v>
                </c:pt>
                <c:pt idx="1">
                  <c:v>69.074489061146906</c:v>
                </c:pt>
                <c:pt idx="2">
                  <c:v>69.527741903609197</c:v>
                </c:pt>
                <c:pt idx="3">
                  <c:v>69.761502310139804</c:v>
                </c:pt>
                <c:pt idx="4">
                  <c:v>69.735286463504494</c:v>
                </c:pt>
                <c:pt idx="5">
                  <c:v>69.454584395356505</c:v>
                </c:pt>
                <c:pt idx="6">
                  <c:v>69.001973651700197</c:v>
                </c:pt>
                <c:pt idx="7">
                  <c:v>68.473735834034102</c:v>
                </c:pt>
                <c:pt idx="8">
                  <c:v>67.904634288394107</c:v>
                </c:pt>
                <c:pt idx="9">
                  <c:v>67.318590783247501</c:v>
                </c:pt>
                <c:pt idx="10">
                  <c:v>66.726921038751399</c:v>
                </c:pt>
                <c:pt idx="11">
                  <c:v>66.146683669755006</c:v>
                </c:pt>
                <c:pt idx="12">
                  <c:v>65.613406421343299</c:v>
                </c:pt>
                <c:pt idx="13">
                  <c:v>65.144743192111505</c:v>
                </c:pt>
                <c:pt idx="14">
                  <c:v>64.765179686419202</c:v>
                </c:pt>
                <c:pt idx="15">
                  <c:v>64.498960323590197</c:v>
                </c:pt>
                <c:pt idx="16">
                  <c:v>64.365044448047499</c:v>
                </c:pt>
                <c:pt idx="17">
                  <c:v>64.391873563864394</c:v>
                </c:pt>
                <c:pt idx="18">
                  <c:v>64.584565509955297</c:v>
                </c:pt>
                <c:pt idx="19">
                  <c:v>64.954918414208905</c:v>
                </c:pt>
                <c:pt idx="20">
                  <c:v>65.475248456319505</c:v>
                </c:pt>
                <c:pt idx="21">
                  <c:v>66.132557773719498</c:v>
                </c:pt>
                <c:pt idx="22">
                  <c:v>66.879499603935798</c:v>
                </c:pt>
                <c:pt idx="23">
                  <c:v>67.663966339054795</c:v>
                </c:pt>
              </c:numCache>
            </c:numRef>
          </c:yVal>
          <c:smooth val="1"/>
        </c:ser>
        <c:ser>
          <c:idx val="1"/>
          <c:order val="1"/>
          <c:tx>
            <c:v>Analytique améliorée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'Température miplan'!$C$3:$C$24</c:f>
              <c:numCache>
                <c:formatCode>General</c:formatCode>
                <c:ptCount val="22"/>
                <c:pt idx="0">
                  <c:v>8.1818181818000006</c:v>
                </c:pt>
                <c:pt idx="1">
                  <c:v>24.545454545454</c:v>
                </c:pt>
                <c:pt idx="2">
                  <c:v>40.909090909108002</c:v>
                </c:pt>
                <c:pt idx="3">
                  <c:v>57.272727272761998</c:v>
                </c:pt>
                <c:pt idx="4">
                  <c:v>73.636363636415993</c:v>
                </c:pt>
                <c:pt idx="5">
                  <c:v>90.000000000070003</c:v>
                </c:pt>
                <c:pt idx="6">
                  <c:v>106.363636363724</c:v>
                </c:pt>
                <c:pt idx="7">
                  <c:v>122.72727272737799</c:v>
                </c:pt>
                <c:pt idx="8">
                  <c:v>139.09090909103199</c:v>
                </c:pt>
                <c:pt idx="9">
                  <c:v>155.45454545468601</c:v>
                </c:pt>
                <c:pt idx="10">
                  <c:v>171.81818181834001</c:v>
                </c:pt>
                <c:pt idx="11">
                  <c:v>188.181818181994</c:v>
                </c:pt>
                <c:pt idx="12">
                  <c:v>204.545454545648</c:v>
                </c:pt>
                <c:pt idx="13">
                  <c:v>220.90909090930199</c:v>
                </c:pt>
                <c:pt idx="14">
                  <c:v>237.27272727295599</c:v>
                </c:pt>
                <c:pt idx="15">
                  <c:v>253.63636363661001</c:v>
                </c:pt>
                <c:pt idx="16">
                  <c:v>270.00000000026398</c:v>
                </c:pt>
                <c:pt idx="17">
                  <c:v>286.36363636391798</c:v>
                </c:pt>
                <c:pt idx="18">
                  <c:v>302.72727272757197</c:v>
                </c:pt>
                <c:pt idx="19">
                  <c:v>319.09090909122602</c:v>
                </c:pt>
                <c:pt idx="20">
                  <c:v>335.45454545488002</c:v>
                </c:pt>
                <c:pt idx="21">
                  <c:v>351.81818181853401</c:v>
                </c:pt>
              </c:numCache>
            </c:numRef>
          </c:xVal>
          <c:yVal>
            <c:numRef>
              <c:f>'Température miplan'!$D$3:$D$24</c:f>
              <c:numCache>
                <c:formatCode>0.00E+00</c:formatCode>
                <c:ptCount val="22"/>
                <c:pt idx="0">
                  <c:v>78.285638628941797</c:v>
                </c:pt>
                <c:pt idx="1">
                  <c:v>79.4842782393672</c:v>
                </c:pt>
                <c:pt idx="2">
                  <c:v>80.168685708096902</c:v>
                </c:pt>
                <c:pt idx="3">
                  <c:v>80.297556193111006</c:v>
                </c:pt>
                <c:pt idx="4">
                  <c:v>79.816175260348103</c:v>
                </c:pt>
                <c:pt idx="5">
                  <c:v>78.605008979810194</c:v>
                </c:pt>
                <c:pt idx="6">
                  <c:v>76.597760813766698</c:v>
                </c:pt>
                <c:pt idx="7">
                  <c:v>73.9916850281232</c:v>
                </c:pt>
                <c:pt idx="8">
                  <c:v>71.201329138326898</c:v>
                </c:pt>
                <c:pt idx="9">
                  <c:v>68.628630300213899</c:v>
                </c:pt>
                <c:pt idx="10">
                  <c:v>66.568612379010702</c:v>
                </c:pt>
                <c:pt idx="11">
                  <c:v>65.201642657088598</c:v>
                </c:pt>
                <c:pt idx="12">
                  <c:v>64.5687489536719</c:v>
                </c:pt>
                <c:pt idx="13">
                  <c:v>64.556184236390607</c:v>
                </c:pt>
                <c:pt idx="14">
                  <c:v>65.006792694600705</c:v>
                </c:pt>
                <c:pt idx="15">
                  <c:v>65.8691902054438</c:v>
                </c:pt>
                <c:pt idx="16">
                  <c:v>67.148411587967104</c:v>
                </c:pt>
                <c:pt idx="17">
                  <c:v>68.794566904892093</c:v>
                </c:pt>
                <c:pt idx="18">
                  <c:v>70.697420942369106</c:v>
                </c:pt>
                <c:pt idx="19">
                  <c:v>72.729049261931294</c:v>
                </c:pt>
                <c:pt idx="20">
                  <c:v>74.763574994010597</c:v>
                </c:pt>
                <c:pt idx="21">
                  <c:v>76.665359094738605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12472"/>
        <c:axId val="192981488"/>
      </c:scatterChart>
      <c:valAx>
        <c:axId val="190812472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Coordonnée circonférentielle [deg]</a:t>
                </a:r>
              </a:p>
            </c:rich>
          </c:tx>
          <c:layout>
            <c:manualLayout>
              <c:xMode val="edge"/>
              <c:yMode val="edge"/>
              <c:x val="0.31208202099737531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981488"/>
        <c:crosses val="autoZero"/>
        <c:crossBetween val="midCat"/>
        <c:majorUnit val="60"/>
      </c:valAx>
      <c:valAx>
        <c:axId val="19298148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[°C]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81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72112860892385"/>
          <c:y val="0.12962962962962962"/>
          <c:w val="0.33555752405949252"/>
          <c:h val="0.1614588801399824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26439682844522"/>
          <c:y val="7.0957223062349001E-2"/>
          <c:w val="0.807439435924168"/>
          <c:h val="0.74986192951046682"/>
        </c:manualLayout>
      </c:layout>
      <c:scatterChart>
        <c:scatterStyle val="smoothMarker"/>
        <c:varyColors val="0"/>
        <c:ser>
          <c:idx val="1"/>
          <c:order val="0"/>
          <c:tx>
            <c:v>Approche Lorenz et Murphy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linear!$B$9:$E$9</c:f>
              <c:numCache>
                <c:formatCode>0.00</c:formatCode>
                <c:ptCount val="4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9000</c:v>
                </c:pt>
              </c:numCache>
            </c:numRef>
          </c:xVal>
          <c:yVal>
            <c:numRef>
              <c:f>linear!$B$23:$E$23</c:f>
              <c:numCache>
                <c:formatCode>0.00</c:formatCode>
                <c:ptCount val="4"/>
                <c:pt idx="0">
                  <c:v>0.131024008</c:v>
                </c:pt>
                <c:pt idx="1">
                  <c:v>0.15768863792124757</c:v>
                </c:pt>
                <c:pt idx="2">
                  <c:v>0.19400352525594547</c:v>
                </c:pt>
                <c:pt idx="3">
                  <c:v>0.23648009480311893</c:v>
                </c:pt>
              </c:numCache>
            </c:numRef>
          </c:yVal>
          <c:smooth val="1"/>
        </c:ser>
        <c:ser>
          <c:idx val="0"/>
          <c:order val="1"/>
          <c:tx>
            <c:v>Approche Analytique Améliorée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NL!$B$9:$E$9</c:f>
              <c:numCache>
                <c:formatCode>0.00</c:formatCode>
                <c:ptCount val="4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9000</c:v>
                </c:pt>
              </c:numCache>
            </c:numRef>
          </c:xVal>
          <c:yVal>
            <c:numRef>
              <c:f>NL!$B$23:$E$23</c:f>
              <c:numCache>
                <c:formatCode>0.00</c:formatCode>
                <c:ptCount val="4"/>
                <c:pt idx="0">
                  <c:v>0.33728265107212485</c:v>
                </c:pt>
                <c:pt idx="1">
                  <c:v>0.46112475633528266</c:v>
                </c:pt>
                <c:pt idx="2">
                  <c:v>0.56195321637426898</c:v>
                </c:pt>
                <c:pt idx="3">
                  <c:v>0.63760623781676429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64224"/>
        <c:axId val="153863440"/>
      </c:scatterChart>
      <c:valAx>
        <c:axId val="153864224"/>
        <c:scaling>
          <c:orientation val="minMax"/>
          <c:max val="9000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 de rotation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63440"/>
        <c:crosses val="autoZero"/>
        <c:crossBetween val="midCat"/>
      </c:valAx>
      <c:valAx>
        <c:axId val="1538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0"/>
                  <a:t>Module du A</a:t>
                </a:r>
              </a:p>
            </c:rich>
          </c:tx>
          <c:layout>
            <c:manualLayout>
              <c:xMode val="edge"/>
              <c:yMode val="edge"/>
              <c:x val="2.7874564459930314E-2"/>
              <c:y val="0.27699107148030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6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220670586908344"/>
          <c:y val="9.2317996674256747E-2"/>
          <c:w val="0.48962440670525953"/>
          <c:h val="0.1405598141291941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26439682844522"/>
          <c:y val="7.0957223062349001E-2"/>
          <c:w val="0.807439435924168"/>
          <c:h val="0.74986192951046682"/>
        </c:manualLayout>
      </c:layout>
      <c:scatterChart>
        <c:scatterStyle val="smoothMarker"/>
        <c:varyColors val="0"/>
        <c:ser>
          <c:idx val="1"/>
          <c:order val="0"/>
          <c:tx>
            <c:v>Approche Lorenz et Murphy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linear!$B$9:$E$9</c:f>
              <c:numCache>
                <c:formatCode>0.00</c:formatCode>
                <c:ptCount val="4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9000</c:v>
                </c:pt>
              </c:numCache>
            </c:numRef>
          </c:xVal>
          <c:yVal>
            <c:numRef>
              <c:f>linear!$B$24:$E$24</c:f>
              <c:numCache>
                <c:formatCode>0.00</c:formatCode>
                <c:ptCount val="4"/>
                <c:pt idx="0">
                  <c:v>0.22994476115362969</c:v>
                </c:pt>
                <c:pt idx="1">
                  <c:v>0.23557629663178312</c:v>
                </c:pt>
                <c:pt idx="2">
                  <c:v>0.22638144280614891</c:v>
                </c:pt>
                <c:pt idx="3">
                  <c:v>0.22336528577974596</c:v>
                </c:pt>
              </c:numCache>
            </c:numRef>
          </c:yVal>
          <c:smooth val="1"/>
        </c:ser>
        <c:ser>
          <c:idx val="0"/>
          <c:order val="1"/>
          <c:tx>
            <c:v>Approche Analytique Améliorée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NL!$B$9:$E$9</c:f>
              <c:numCache>
                <c:formatCode>0.00</c:formatCode>
                <c:ptCount val="4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9000</c:v>
                </c:pt>
              </c:numCache>
            </c:numRef>
          </c:xVal>
          <c:yVal>
            <c:numRef>
              <c:f>NL!$B$24:$E$24</c:f>
              <c:numCache>
                <c:formatCode>0.00</c:formatCode>
                <c:ptCount val="4"/>
                <c:pt idx="0">
                  <c:v>0.13992116791696044</c:v>
                </c:pt>
                <c:pt idx="1">
                  <c:v>0.17146818737133121</c:v>
                </c:pt>
                <c:pt idx="2">
                  <c:v>0.20679751077070371</c:v>
                </c:pt>
                <c:pt idx="3">
                  <c:v>0.24461619360913747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65008"/>
        <c:axId val="153866184"/>
      </c:scatterChart>
      <c:valAx>
        <c:axId val="153865008"/>
        <c:scaling>
          <c:orientation val="minMax"/>
          <c:max val="9000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 de rotation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66184"/>
        <c:crosses val="autoZero"/>
        <c:crossBetween val="midCat"/>
      </c:valAx>
      <c:valAx>
        <c:axId val="15386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0"/>
                  <a:t>Module du B</a:t>
                </a:r>
              </a:p>
            </c:rich>
          </c:tx>
          <c:layout>
            <c:manualLayout>
              <c:xMode val="edge"/>
              <c:yMode val="edge"/>
              <c:x val="2.7874564459930314E-2"/>
              <c:y val="0.27699107148030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6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220670586908344"/>
          <c:y val="9.2317996674256747E-2"/>
          <c:w val="0.48962440670525953"/>
          <c:h val="0.1405598141291941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Amplitude de vibration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605439493473721"/>
          <c:y val="0.15825064008388198"/>
          <c:w val="0.8180360980888951"/>
          <c:h val="0.65229528150420468"/>
        </c:manualLayout>
      </c:layout>
      <c:scatterChart>
        <c:scatterStyle val="smoothMarker"/>
        <c:varyColors val="0"/>
        <c:ser>
          <c:idx val="0"/>
          <c:order val="0"/>
          <c:tx>
            <c:v>DX linéaire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linear!$B$9:$E$9</c:f>
              <c:numCache>
                <c:formatCode>0.00</c:formatCode>
                <c:ptCount val="4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9000</c:v>
                </c:pt>
              </c:numCache>
            </c:numRef>
          </c:xVal>
          <c:yVal>
            <c:numRef>
              <c:f>linear!$B$2:$B$5</c:f>
              <c:numCache>
                <c:formatCode>General</c:formatCode>
                <c:ptCount val="4"/>
                <c:pt idx="0">
                  <c:v>6.7215316103999996</c:v>
                </c:pt>
                <c:pt idx="1">
                  <c:v>8.0894271253600003</c:v>
                </c:pt>
                <c:pt idx="2">
                  <c:v>9.9523808456299996</c:v>
                </c:pt>
                <c:pt idx="3">
                  <c:v>12.1314288634</c:v>
                </c:pt>
              </c:numCache>
            </c:numRef>
          </c:yVal>
          <c:smooth val="1"/>
        </c:ser>
        <c:ser>
          <c:idx val="1"/>
          <c:order val="1"/>
          <c:tx>
            <c:v>DX non-linéaire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NL!$B$9:$E$9</c:f>
              <c:numCache>
                <c:formatCode>0.00</c:formatCode>
                <c:ptCount val="4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9000</c:v>
                </c:pt>
              </c:numCache>
            </c:numRef>
          </c:xVal>
          <c:yVal>
            <c:numRef>
              <c:f>NL!$B$2:$B$5</c:f>
              <c:numCache>
                <c:formatCode>General</c:formatCode>
                <c:ptCount val="4"/>
                <c:pt idx="0">
                  <c:v>17.302600000000002</c:v>
                </c:pt>
                <c:pt idx="1">
                  <c:v>23.6557</c:v>
                </c:pt>
                <c:pt idx="2">
                  <c:v>28.828199999999999</c:v>
                </c:pt>
                <c:pt idx="3">
                  <c:v>32.709200000000003</c:v>
                </c:pt>
              </c:numCache>
            </c:numRef>
          </c:yVal>
          <c:smooth val="1"/>
        </c:ser>
        <c:ser>
          <c:idx val="2"/>
          <c:order val="2"/>
          <c:tx>
            <c:v>DY linéaire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linear!$B$9:$E$9</c:f>
              <c:numCache>
                <c:formatCode>0.00</c:formatCode>
                <c:ptCount val="4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9000</c:v>
                </c:pt>
              </c:numCache>
            </c:numRef>
          </c:xVal>
          <c:yVal>
            <c:numRef>
              <c:f>linear!$D$2:$D$5</c:f>
              <c:numCache>
                <c:formatCode>General</c:formatCode>
                <c:ptCount val="4"/>
                <c:pt idx="0">
                  <c:v>7.0459100660800003</c:v>
                </c:pt>
                <c:pt idx="1">
                  <c:v>8.5630670321599993</c:v>
                </c:pt>
                <c:pt idx="2">
                  <c:v>10.598101077000001</c:v>
                </c:pt>
                <c:pt idx="3">
                  <c:v>13.0472408912</c:v>
                </c:pt>
              </c:numCache>
            </c:numRef>
          </c:yVal>
          <c:smooth val="1"/>
        </c:ser>
        <c:ser>
          <c:idx val="3"/>
          <c:order val="3"/>
          <c:tx>
            <c:v>DY non-linéaire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NL!$B$9:$E$9</c:f>
              <c:numCache>
                <c:formatCode>0.00</c:formatCode>
                <c:ptCount val="4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9000</c:v>
                </c:pt>
              </c:numCache>
            </c:numRef>
          </c:xVal>
          <c:yVal>
            <c:numRef>
              <c:f>NL!$D$2:$D$5</c:f>
              <c:numCache>
                <c:formatCode>General</c:formatCode>
                <c:ptCount val="4"/>
                <c:pt idx="0">
                  <c:v>16.892600000000002</c:v>
                </c:pt>
                <c:pt idx="1">
                  <c:v>22.931799999999999</c:v>
                </c:pt>
                <c:pt idx="2">
                  <c:v>27.9026</c:v>
                </c:pt>
                <c:pt idx="3">
                  <c:v>31.676300000000001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44"/>
        <c:axId val="192976784"/>
      </c:scatterChart>
      <c:valAx>
        <c:axId val="192978744"/>
        <c:scaling>
          <c:orientation val="minMax"/>
          <c:max val="9000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 de rotation [tr/min]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976784"/>
        <c:crosses val="autoZero"/>
        <c:crossBetween val="midCat"/>
      </c:valAx>
      <c:valAx>
        <c:axId val="1929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Amplitude [µm]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978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462356945266241"/>
          <c:y val="0.42872433743213229"/>
          <c:w val="0.54601226869762665"/>
          <c:h val="0.1130686634215368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Phase de vibration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76923115824396"/>
          <c:y val="0.15825064008388198"/>
          <c:w val="0.792872422739065"/>
          <c:h val="0.65229528150420468"/>
        </c:manualLayout>
      </c:layout>
      <c:scatterChart>
        <c:scatterStyle val="smoothMarker"/>
        <c:varyColors val="0"/>
        <c:ser>
          <c:idx val="0"/>
          <c:order val="0"/>
          <c:tx>
            <c:v>PhaX linéaire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linear!$B$9:$E$9</c:f>
              <c:numCache>
                <c:formatCode>0.00</c:formatCode>
                <c:ptCount val="4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9000</c:v>
                </c:pt>
              </c:numCache>
            </c:numRef>
          </c:xVal>
          <c:yVal>
            <c:numRef>
              <c:f>linear!$C$2:$C$5</c:f>
              <c:numCache>
                <c:formatCode>General</c:formatCode>
                <c:ptCount val="4"/>
                <c:pt idx="0">
                  <c:v>74.044526047100007</c:v>
                </c:pt>
                <c:pt idx="1">
                  <c:v>71.547919049800001</c:v>
                </c:pt>
                <c:pt idx="2">
                  <c:v>68.932984901699996</c:v>
                </c:pt>
                <c:pt idx="3">
                  <c:v>65.504143374999998</c:v>
                </c:pt>
              </c:numCache>
            </c:numRef>
          </c:yVal>
          <c:smooth val="1"/>
        </c:ser>
        <c:ser>
          <c:idx val="1"/>
          <c:order val="1"/>
          <c:tx>
            <c:v>PhaX Non-linéaire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NL!$B$9:$E$9</c:f>
              <c:numCache>
                <c:formatCode>0.00</c:formatCode>
                <c:ptCount val="4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9000</c:v>
                </c:pt>
              </c:numCache>
            </c:numRef>
          </c:xVal>
          <c:yVal>
            <c:numRef>
              <c:f>NL!$C$2:$C$5</c:f>
              <c:numCache>
                <c:formatCode>General</c:formatCode>
                <c:ptCount val="4"/>
                <c:pt idx="0">
                  <c:v>94.252200000000002</c:v>
                </c:pt>
                <c:pt idx="1">
                  <c:v>94.381100000000004</c:v>
                </c:pt>
                <c:pt idx="2">
                  <c:v>95.6477</c:v>
                </c:pt>
                <c:pt idx="3">
                  <c:v>98.016999999999996</c:v>
                </c:pt>
              </c:numCache>
            </c:numRef>
          </c:yVal>
          <c:smooth val="1"/>
        </c:ser>
        <c:ser>
          <c:idx val="2"/>
          <c:order val="2"/>
          <c:tx>
            <c:v>PhaY linéaire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linear!$B$9:$E$9</c:f>
              <c:numCache>
                <c:formatCode>0.00</c:formatCode>
                <c:ptCount val="4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9000</c:v>
                </c:pt>
              </c:numCache>
            </c:numRef>
          </c:xVal>
          <c:yVal>
            <c:numRef>
              <c:f>linear!$E$2:$E$5</c:f>
              <c:numCache>
                <c:formatCode>General</c:formatCode>
                <c:ptCount val="4"/>
                <c:pt idx="0">
                  <c:v>-16.8955492477</c:v>
                </c:pt>
                <c:pt idx="1">
                  <c:v>-20.656690107199999</c:v>
                </c:pt>
                <c:pt idx="2">
                  <c:v>-24.449720392300001</c:v>
                </c:pt>
                <c:pt idx="3">
                  <c:v>-29.059137647099998</c:v>
                </c:pt>
              </c:numCache>
            </c:numRef>
          </c:yVal>
          <c:smooth val="1"/>
        </c:ser>
        <c:ser>
          <c:idx val="3"/>
          <c:order val="3"/>
          <c:tx>
            <c:v>PhaY non-linéaire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NL!$B$9:$E$9</c:f>
              <c:numCache>
                <c:formatCode>0.00</c:formatCode>
                <c:ptCount val="4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9000</c:v>
                </c:pt>
              </c:numCache>
            </c:numRef>
          </c:xVal>
          <c:yVal>
            <c:numRef>
              <c:f>NL!$E$2:$E$5</c:f>
              <c:numCache>
                <c:formatCode>General</c:formatCode>
                <c:ptCount val="4"/>
                <c:pt idx="0">
                  <c:v>3.0392999999999999</c:v>
                </c:pt>
                <c:pt idx="1">
                  <c:v>4.5392000000000001</c:v>
                </c:pt>
                <c:pt idx="2">
                  <c:v>6.4593999999999996</c:v>
                </c:pt>
                <c:pt idx="3">
                  <c:v>9.1526999999999994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59720"/>
        <c:axId val="155760112"/>
      </c:scatterChart>
      <c:valAx>
        <c:axId val="155759720"/>
        <c:scaling>
          <c:orientation val="minMax"/>
          <c:max val="9000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 de rotation [tr/min]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760112"/>
        <c:crosses val="autoZero"/>
        <c:crossBetween val="midCat"/>
      </c:valAx>
      <c:valAx>
        <c:axId val="1557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Phase [deg]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75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849650296603098"/>
          <c:y val="0.44579100123195781"/>
          <c:w val="0.60827292542189448"/>
          <c:h val="0.1344019931713187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Module du </a:t>
            </a:r>
            <a:r>
              <a:rPr lang="fr-FR" b="1"/>
              <a:t>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74482524944498"/>
          <c:y val="0.15825064008388198"/>
          <c:w val="0.79234566777418713"/>
          <c:h val="0.6394952836543355"/>
        </c:manualLayout>
      </c:layout>
      <c:scatterChart>
        <c:scatterStyle val="smoothMarker"/>
        <c:varyColors val="0"/>
        <c:ser>
          <c:idx val="2"/>
          <c:order val="0"/>
          <c:tx>
            <c:v>linéaire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linear!$B$9:$E$9</c:f>
              <c:numCache>
                <c:formatCode>0.00</c:formatCode>
                <c:ptCount val="4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9000</c:v>
                </c:pt>
              </c:numCache>
            </c:numRef>
          </c:xVal>
          <c:yVal>
            <c:numRef>
              <c:f>linear!$B$23:$E$23</c:f>
              <c:numCache>
                <c:formatCode>0.00</c:formatCode>
                <c:ptCount val="4"/>
                <c:pt idx="0">
                  <c:v>0.131024008</c:v>
                </c:pt>
                <c:pt idx="1">
                  <c:v>0.15768863792124757</c:v>
                </c:pt>
                <c:pt idx="2">
                  <c:v>0.19400352525594547</c:v>
                </c:pt>
                <c:pt idx="3">
                  <c:v>0.23648009480311893</c:v>
                </c:pt>
              </c:numCache>
            </c:numRef>
          </c:yVal>
          <c:smooth val="1"/>
        </c:ser>
        <c:ser>
          <c:idx val="3"/>
          <c:order val="1"/>
          <c:tx>
            <c:v>non-linéaire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NL!$B$9:$E$9</c:f>
              <c:numCache>
                <c:formatCode>0.00</c:formatCode>
                <c:ptCount val="4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9000</c:v>
                </c:pt>
              </c:numCache>
            </c:numRef>
          </c:xVal>
          <c:yVal>
            <c:numRef>
              <c:f>NL!$B$23:$E$23</c:f>
              <c:numCache>
                <c:formatCode>0.00</c:formatCode>
                <c:ptCount val="4"/>
                <c:pt idx="0">
                  <c:v>0.33728265107212485</c:v>
                </c:pt>
                <c:pt idx="1">
                  <c:v>0.46112475633528266</c:v>
                </c:pt>
                <c:pt idx="2">
                  <c:v>0.56195321637426898</c:v>
                </c:pt>
                <c:pt idx="3">
                  <c:v>0.63760623781676429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83744"/>
        <c:axId val="521985704"/>
      </c:scatterChart>
      <c:valAx>
        <c:axId val="521983744"/>
        <c:scaling>
          <c:orientation val="minMax"/>
          <c:max val="9000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 de rotation [tr/min]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1985704"/>
        <c:crosses val="autoZero"/>
        <c:crossBetween val="midCat"/>
      </c:valAx>
      <c:valAx>
        <c:axId val="52198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Module [µm/g.mm]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198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462356945266241"/>
          <c:y val="0.42872433743213229"/>
          <c:w val="0.54601226869762665"/>
          <c:h val="0.1130686634215368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Phase du </a:t>
            </a:r>
            <a:r>
              <a:rPr lang="fr-FR" b="1"/>
              <a:t>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486621253268197"/>
          <c:y val="0.15825064008388198"/>
          <c:w val="0.76922428049095015"/>
          <c:h val="0.6394952836543355"/>
        </c:manualLayout>
      </c:layout>
      <c:scatterChart>
        <c:scatterStyle val="smoothMarker"/>
        <c:varyColors val="0"/>
        <c:ser>
          <c:idx val="2"/>
          <c:order val="0"/>
          <c:tx>
            <c:v>linéaire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linear!$B$9:$E$9</c:f>
              <c:numCache>
                <c:formatCode>0.00</c:formatCode>
                <c:ptCount val="4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9000</c:v>
                </c:pt>
              </c:numCache>
            </c:numRef>
          </c:xVal>
          <c:yVal>
            <c:numRef>
              <c:f>linear!$B$26:$E$26</c:f>
              <c:numCache>
                <c:formatCode>0.00</c:formatCode>
                <c:ptCount val="4"/>
                <c:pt idx="0">
                  <c:v>-105.95547395289999</c:v>
                </c:pt>
                <c:pt idx="1">
                  <c:v>-108.45208095019998</c:v>
                </c:pt>
                <c:pt idx="2">
                  <c:v>-111.06701509829999</c:v>
                </c:pt>
                <c:pt idx="3">
                  <c:v>-114.495856625</c:v>
                </c:pt>
              </c:numCache>
            </c:numRef>
          </c:yVal>
          <c:smooth val="1"/>
        </c:ser>
        <c:ser>
          <c:idx val="3"/>
          <c:order val="1"/>
          <c:tx>
            <c:v>non-linéaire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NL!$B$9:$E$9</c:f>
              <c:numCache>
                <c:formatCode>0.00</c:formatCode>
                <c:ptCount val="4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9000</c:v>
                </c:pt>
              </c:numCache>
            </c:numRef>
          </c:xVal>
          <c:yVal>
            <c:numRef>
              <c:f>NL!$B$26:$E$26</c:f>
              <c:numCache>
                <c:formatCode>0.00</c:formatCode>
                <c:ptCount val="4"/>
                <c:pt idx="0">
                  <c:v>-85.618300000000005</c:v>
                </c:pt>
                <c:pt idx="1">
                  <c:v>-85.489000000000004</c:v>
                </c:pt>
                <c:pt idx="2">
                  <c:v>-84.458100000000016</c:v>
                </c:pt>
                <c:pt idx="3">
                  <c:v>-82.059899999999999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4824"/>
        <c:axId val="192976000"/>
      </c:scatterChart>
      <c:valAx>
        <c:axId val="192974824"/>
        <c:scaling>
          <c:orientation val="minMax"/>
          <c:max val="9000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 de rotation [tr/min]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976000"/>
        <c:crosses val="autoZero"/>
        <c:crossBetween val="midCat"/>
      </c:valAx>
      <c:valAx>
        <c:axId val="1929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Phase [Deg]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974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948548338972077"/>
          <c:y val="0.20259104208444434"/>
          <c:w val="0.54601226869762665"/>
          <c:h val="0.1130686634215368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Module du </a:t>
            </a:r>
            <a:r>
              <a:rPr lang="fr-FR" b="1"/>
              <a:t>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74482524944498"/>
          <c:y val="0.15825064008388198"/>
          <c:w val="0.79234566777418713"/>
          <c:h val="0.6394952836543355"/>
        </c:manualLayout>
      </c:layout>
      <c:scatterChart>
        <c:scatterStyle val="smoothMarker"/>
        <c:varyColors val="0"/>
        <c:ser>
          <c:idx val="2"/>
          <c:order val="0"/>
          <c:tx>
            <c:v>Lorenz et Murphy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linear!$B$9:$E$9</c:f>
              <c:numCache>
                <c:formatCode>0.00</c:formatCode>
                <c:ptCount val="4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9000</c:v>
                </c:pt>
              </c:numCache>
            </c:numRef>
          </c:xVal>
          <c:yVal>
            <c:numRef>
              <c:f>linear!$B$24:$E$24</c:f>
              <c:numCache>
                <c:formatCode>0.00</c:formatCode>
                <c:ptCount val="4"/>
                <c:pt idx="0">
                  <c:v>0.22994476115362969</c:v>
                </c:pt>
                <c:pt idx="1">
                  <c:v>0.23557629663178312</c:v>
                </c:pt>
                <c:pt idx="2">
                  <c:v>0.22638144280614891</c:v>
                </c:pt>
                <c:pt idx="3">
                  <c:v>0.22336528577974596</c:v>
                </c:pt>
              </c:numCache>
            </c:numRef>
          </c:yVal>
          <c:smooth val="1"/>
        </c:ser>
        <c:ser>
          <c:idx val="3"/>
          <c:order val="1"/>
          <c:tx>
            <c:v>Analytique Améliorée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NL!$B$9:$E$9</c:f>
              <c:numCache>
                <c:formatCode>0.00</c:formatCode>
                <c:ptCount val="4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9000</c:v>
                </c:pt>
              </c:numCache>
            </c:numRef>
          </c:xVal>
          <c:yVal>
            <c:numRef>
              <c:f>NL!$B$24:$E$24</c:f>
              <c:numCache>
                <c:formatCode>0.00</c:formatCode>
                <c:ptCount val="4"/>
                <c:pt idx="0">
                  <c:v>0.13992116791696044</c:v>
                </c:pt>
                <c:pt idx="1">
                  <c:v>0.17146818737133121</c:v>
                </c:pt>
                <c:pt idx="2">
                  <c:v>0.20679751077070371</c:v>
                </c:pt>
                <c:pt idx="3">
                  <c:v>0.24461619360913747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89488"/>
        <c:axId val="521391448"/>
      </c:scatterChart>
      <c:valAx>
        <c:axId val="521389488"/>
        <c:scaling>
          <c:orientation val="minMax"/>
          <c:max val="9000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 de rotation [tr/min]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1391448"/>
        <c:crosses val="autoZero"/>
        <c:crossBetween val="midCat"/>
      </c:valAx>
      <c:valAx>
        <c:axId val="52139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Module [µm/g.mm]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138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691644035825"/>
          <c:y val="0.53112432023108536"/>
          <c:w val="0.54601226869762665"/>
          <c:h val="0.1130686634215368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Phase du </a:t>
            </a:r>
            <a:r>
              <a:rPr lang="fr-FR" b="1"/>
              <a:t>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486621253268197"/>
          <c:y val="0.15825064008388198"/>
          <c:w val="0.76922428049095015"/>
          <c:h val="0.6394952836543355"/>
        </c:manualLayout>
      </c:layout>
      <c:scatterChart>
        <c:scatterStyle val="smoothMarker"/>
        <c:varyColors val="0"/>
        <c:ser>
          <c:idx val="2"/>
          <c:order val="0"/>
          <c:tx>
            <c:v>Lorenz et Murphy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linear!$B$9:$E$9</c:f>
              <c:numCache>
                <c:formatCode>0.00</c:formatCode>
                <c:ptCount val="4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9000</c:v>
                </c:pt>
              </c:numCache>
            </c:numRef>
          </c:xVal>
          <c:yVal>
            <c:numRef>
              <c:f>linear!$B$27:$E$27</c:f>
              <c:numCache>
                <c:formatCode>0.00</c:formatCode>
                <c:ptCount val="4"/>
                <c:pt idx="0">
                  <c:v>-30.292818051599998</c:v>
                </c:pt>
                <c:pt idx="1">
                  <c:v>-31.323237423499997</c:v>
                </c:pt>
                <c:pt idx="2">
                  <c:v>-32.305173419900001</c:v>
                </c:pt>
                <c:pt idx="3">
                  <c:v>-32.913706211200001</c:v>
                </c:pt>
              </c:numCache>
            </c:numRef>
          </c:yVal>
          <c:smooth val="1"/>
        </c:ser>
        <c:ser>
          <c:idx val="3"/>
          <c:order val="1"/>
          <c:tx>
            <c:v>Analytique améliorée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NL!$B$9:$E$9</c:f>
              <c:numCache>
                <c:formatCode>0.00</c:formatCode>
                <c:ptCount val="4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9000</c:v>
                </c:pt>
              </c:numCache>
            </c:numRef>
          </c:xVal>
          <c:yVal>
            <c:numRef>
              <c:f>NL!$B$27:$E$27</c:f>
              <c:numCache>
                <c:formatCode>0.00</c:formatCode>
                <c:ptCount val="4"/>
                <c:pt idx="0">
                  <c:v>-34.881699999999974</c:v>
                </c:pt>
                <c:pt idx="1">
                  <c:v>-41.01100000000001</c:v>
                </c:pt>
                <c:pt idx="2">
                  <c:v>-43.041899999999998</c:v>
                </c:pt>
                <c:pt idx="3">
                  <c:v>-44.440100000000001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02032"/>
        <c:axId val="521402424"/>
      </c:scatterChart>
      <c:valAx>
        <c:axId val="521402032"/>
        <c:scaling>
          <c:orientation val="minMax"/>
          <c:max val="9000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 de rotation [tr/min]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1402424"/>
        <c:crosses val="autoZero"/>
        <c:crossBetween val="midCat"/>
      </c:valAx>
      <c:valAx>
        <c:axId val="521402424"/>
        <c:scaling>
          <c:orientation val="minMax"/>
          <c:max val="-25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Phase [Deg]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140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719261248413317"/>
          <c:y val="0.41592433958226327"/>
          <c:w val="0.54601226869762665"/>
          <c:h val="0.1130686634215368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0</xdr:row>
      <xdr:rowOff>152399</xdr:rowOff>
    </xdr:from>
    <xdr:to>
      <xdr:col>11</xdr:col>
      <xdr:colOff>342899</xdr:colOff>
      <xdr:row>23</xdr:row>
      <xdr:rowOff>85724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27215</xdr:colOff>
      <xdr:row>25</xdr:row>
      <xdr:rowOff>40821</xdr:rowOff>
    </xdr:from>
    <xdr:to>
      <xdr:col>22</xdr:col>
      <xdr:colOff>608240</xdr:colOff>
      <xdr:row>47</xdr:row>
      <xdr:rowOff>164646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68036</xdr:colOff>
      <xdr:row>0</xdr:row>
      <xdr:rowOff>0</xdr:rowOff>
    </xdr:from>
    <xdr:to>
      <xdr:col>22</xdr:col>
      <xdr:colOff>649061</xdr:colOff>
      <xdr:row>22</xdr:row>
      <xdr:rowOff>123825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1</xdr:row>
      <xdr:rowOff>33336</xdr:rowOff>
    </xdr:from>
    <xdr:to>
      <xdr:col>6</xdr:col>
      <xdr:colOff>628649</xdr:colOff>
      <xdr:row>16</xdr:row>
      <xdr:rowOff>152399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18</xdr:row>
      <xdr:rowOff>0</xdr:rowOff>
    </xdr:from>
    <xdr:to>
      <xdr:col>6</xdr:col>
      <xdr:colOff>666750</xdr:colOff>
      <xdr:row>33</xdr:row>
      <xdr:rowOff>119063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609600</xdr:colOff>
      <xdr:row>1</xdr:row>
      <xdr:rowOff>57150</xdr:rowOff>
    </xdr:from>
    <xdr:to>
      <xdr:col>15</xdr:col>
      <xdr:colOff>219075</xdr:colOff>
      <xdr:row>16</xdr:row>
      <xdr:rowOff>176213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17</xdr:row>
      <xdr:rowOff>133350</xdr:rowOff>
    </xdr:from>
    <xdr:to>
      <xdr:col>15</xdr:col>
      <xdr:colOff>390525</xdr:colOff>
      <xdr:row>33</xdr:row>
      <xdr:rowOff>61913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104775</xdr:rowOff>
    </xdr:from>
    <xdr:to>
      <xdr:col>12</xdr:col>
      <xdr:colOff>428625</xdr:colOff>
      <xdr:row>19</xdr:row>
      <xdr:rowOff>33338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19</xdr:row>
      <xdr:rowOff>180975</xdr:rowOff>
    </xdr:from>
    <xdr:to>
      <xdr:col>12</xdr:col>
      <xdr:colOff>400050</xdr:colOff>
      <xdr:row>35</xdr:row>
      <xdr:rowOff>109538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5</xdr:row>
      <xdr:rowOff>157162</xdr:rowOff>
    </xdr:from>
    <xdr:to>
      <xdr:col>13</xdr:col>
      <xdr:colOff>85725</xdr:colOff>
      <xdr:row>20</xdr:row>
      <xdr:rowOff>42862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O11" sqref="O1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F30" sqref="F30"/>
    </sheetView>
  </sheetViews>
  <sheetFormatPr baseColWidth="10" defaultRowHeight="15" x14ac:dyDescent="0.25"/>
  <cols>
    <col min="1" max="1" width="25.140625" bestFit="1" customWidth="1"/>
    <col min="2" max="2" width="17.42578125" customWidth="1"/>
  </cols>
  <sheetData>
    <row r="1" spans="1:9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25">
      <c r="A2">
        <v>6000</v>
      </c>
      <c r="B2">
        <v>6.7215316103999996</v>
      </c>
      <c r="C2">
        <v>74.044526047100007</v>
      </c>
      <c r="D2">
        <v>7.0459100660800003</v>
      </c>
      <c r="E2">
        <v>-16.8955492477</v>
      </c>
      <c r="F2">
        <v>3.0911619614800001</v>
      </c>
      <c r="G2">
        <v>43.751707995499999</v>
      </c>
    </row>
    <row r="3" spans="1:9" x14ac:dyDescent="0.25">
      <c r="A3">
        <v>7000</v>
      </c>
      <c r="B3">
        <v>8.0894271253600003</v>
      </c>
      <c r="C3">
        <v>71.547919049800001</v>
      </c>
      <c r="D3">
        <v>8.5630670321599993</v>
      </c>
      <c r="E3">
        <v>-20.656690107199999</v>
      </c>
      <c r="F3" s="1">
        <v>3.8113545681300001</v>
      </c>
      <c r="G3" s="1">
        <v>40.224681626299997</v>
      </c>
    </row>
    <row r="4" spans="1:9" x14ac:dyDescent="0.25">
      <c r="A4">
        <v>8000</v>
      </c>
      <c r="B4">
        <v>9.9523808456299996</v>
      </c>
      <c r="C4">
        <v>68.932984901699996</v>
      </c>
      <c r="D4">
        <v>10.598101077000001</v>
      </c>
      <c r="E4">
        <v>-24.449720392300001</v>
      </c>
      <c r="F4">
        <v>4.5060686703800004</v>
      </c>
      <c r="G4">
        <v>36.627811481800002</v>
      </c>
    </row>
    <row r="5" spans="1:9" x14ac:dyDescent="0.25">
      <c r="A5">
        <v>9000</v>
      </c>
      <c r="B5">
        <v>12.1314288634</v>
      </c>
      <c r="C5">
        <v>65.504143374999998</v>
      </c>
      <c r="D5">
        <v>13.0472408912</v>
      </c>
      <c r="E5">
        <v>-29.059137647099998</v>
      </c>
      <c r="F5">
        <v>5.41948014998</v>
      </c>
      <c r="G5">
        <v>32.590437163799997</v>
      </c>
    </row>
    <row r="9" spans="1:9" x14ac:dyDescent="0.25">
      <c r="A9" s="2" t="s">
        <v>6</v>
      </c>
      <c r="B9" s="3">
        <v>6000</v>
      </c>
      <c r="C9" s="3">
        <v>7000</v>
      </c>
      <c r="D9" s="3">
        <v>8000</v>
      </c>
      <c r="E9" s="3">
        <v>9000</v>
      </c>
    </row>
    <row r="10" spans="1:9" x14ac:dyDescent="0.25">
      <c r="A10" t="s">
        <v>2</v>
      </c>
      <c r="B10" s="1">
        <v>-102.6</v>
      </c>
      <c r="C10" s="1">
        <v>-102.6</v>
      </c>
      <c r="D10" s="1">
        <v>-102.6</v>
      </c>
      <c r="E10" s="1">
        <v>-102.6</v>
      </c>
    </row>
    <row r="11" spans="1:9" x14ac:dyDescent="0.25">
      <c r="A11" t="s">
        <v>3</v>
      </c>
      <c r="B11" s="1">
        <v>1.25648762E-14</v>
      </c>
      <c r="C11" s="1">
        <v>1.25648762E-14</v>
      </c>
      <c r="D11" s="1">
        <v>1.25648762E-14</v>
      </c>
      <c r="E11" s="1">
        <v>1.25648762E-14</v>
      </c>
    </row>
    <row r="12" spans="1:9" x14ac:dyDescent="0.25">
      <c r="B12" s="1"/>
      <c r="C12" s="1"/>
      <c r="D12" s="1"/>
      <c r="E12" s="1"/>
    </row>
    <row r="13" spans="1:9" x14ac:dyDescent="0.25">
      <c r="A13" t="s">
        <v>16</v>
      </c>
      <c r="B13">
        <f>B2*2</f>
        <v>13.443063220799999</v>
      </c>
      <c r="C13">
        <f>B3*2</f>
        <v>16.178854250720001</v>
      </c>
      <c r="D13">
        <f>B4*2</f>
        <v>19.904761691259999</v>
      </c>
      <c r="E13">
        <f>B5*2</f>
        <v>24.2628577268</v>
      </c>
    </row>
    <row r="14" spans="1:9" x14ac:dyDescent="0.25">
      <c r="A14" t="s">
        <v>17</v>
      </c>
      <c r="B14">
        <f>C2</f>
        <v>74.044526047100007</v>
      </c>
      <c r="C14">
        <f>C3</f>
        <v>71.547919049800001</v>
      </c>
      <c r="D14">
        <f>C4</f>
        <v>68.932984901699996</v>
      </c>
      <c r="E14">
        <f>C5</f>
        <v>65.504143374999998</v>
      </c>
    </row>
    <row r="15" spans="1:9" x14ac:dyDescent="0.25">
      <c r="A15" t="s">
        <v>1</v>
      </c>
      <c r="B15" s="1">
        <f>B13*COS(B14/180*PI())</f>
        <v>3.6953670240953373</v>
      </c>
      <c r="C15" s="1">
        <f t="shared" ref="C15:E15" si="0">C13*COS(C14/180*PI())</f>
        <v>5.1207921262940026</v>
      </c>
      <c r="D15" s="1">
        <f t="shared" si="0"/>
        <v>7.1549587043074796</v>
      </c>
      <c r="E15" s="1">
        <f t="shared" si="0"/>
        <v>10.060046519261054</v>
      </c>
    </row>
    <row r="16" spans="1:9" x14ac:dyDescent="0.25">
      <c r="A16" t="s">
        <v>0</v>
      </c>
      <c r="B16" s="1">
        <f>B13*SIN(B14/180*PI())</f>
        <v>12.925177419117095</v>
      </c>
      <c r="C16" s="1">
        <f>C13*SIN(C14/180*PI())</f>
        <v>15.347078316908595</v>
      </c>
      <c r="D16" s="1">
        <f>D13*SIN(D14/180*PI())</f>
        <v>18.574339932431148</v>
      </c>
      <c r="E16" s="1">
        <f>E13*SIN(E14/180*PI())</f>
        <v>22.078988407561656</v>
      </c>
    </row>
    <row r="17" spans="1:5" x14ac:dyDescent="0.25">
      <c r="B17" s="1"/>
      <c r="C17" s="1"/>
      <c r="D17" s="1"/>
      <c r="E17" s="1"/>
    </row>
    <row r="18" spans="1:5" x14ac:dyDescent="0.25">
      <c r="A18" t="s">
        <v>14</v>
      </c>
      <c r="B18" s="1">
        <f>F2</f>
        <v>3.0911619614800001</v>
      </c>
      <c r="C18" s="1">
        <f>F3</f>
        <v>3.8113545681300001</v>
      </c>
      <c r="D18" s="1">
        <f>F4</f>
        <v>4.5060686703800004</v>
      </c>
      <c r="E18" s="1">
        <f>F5</f>
        <v>5.41948014998</v>
      </c>
    </row>
    <row r="19" spans="1:5" x14ac:dyDescent="0.25">
      <c r="A19" t="s">
        <v>15</v>
      </c>
      <c r="B19" s="1">
        <f>G2</f>
        <v>43.751707995499999</v>
      </c>
      <c r="C19" s="1">
        <f>G3</f>
        <v>40.224681626299997</v>
      </c>
      <c r="D19" s="1">
        <f>G4</f>
        <v>36.627811481800002</v>
      </c>
      <c r="E19" s="1">
        <f>G5</f>
        <v>32.590437163799997</v>
      </c>
    </row>
    <row r="20" spans="1:5" x14ac:dyDescent="0.25">
      <c r="A20" t="s">
        <v>4</v>
      </c>
      <c r="B20" s="1">
        <f>B18*COS(B19/180*PI())</f>
        <v>2.2328802793351969</v>
      </c>
      <c r="C20" s="1">
        <f t="shared" ref="C20:E20" si="1">C18*COS(C19/180*PI())</f>
        <v>2.910037475364069</v>
      </c>
      <c r="D20" s="1">
        <f t="shared" si="1"/>
        <v>3.6162461513775188</v>
      </c>
      <c r="E20" s="1">
        <f t="shared" si="1"/>
        <v>4.5661413122123902</v>
      </c>
    </row>
    <row r="21" spans="1:5" x14ac:dyDescent="0.25">
      <c r="A21" t="s">
        <v>5</v>
      </c>
      <c r="B21" s="1">
        <f>B18*SIN(B19/180*PI())</f>
        <v>2.137645417335825</v>
      </c>
      <c r="C21" s="1">
        <f>C18*SIN(C19/180*PI())</f>
        <v>2.461321908239988</v>
      </c>
      <c r="D21" s="1">
        <f>D18*SIN(D19/180*PI())</f>
        <v>2.6883858790782744</v>
      </c>
      <c r="E21" s="1">
        <f>E18*SIN(E19/180*PI())</f>
        <v>2.9190955128146379</v>
      </c>
    </row>
    <row r="23" spans="1:5" x14ac:dyDescent="0.25">
      <c r="A23" t="s">
        <v>7</v>
      </c>
      <c r="B23" s="1">
        <f xml:space="preserve"> SQRT( (B15^2+B16^2)/(B10^2+B11^2) )</f>
        <v>0.131024008</v>
      </c>
      <c r="C23" s="1">
        <f xml:space="preserve"> SQRT( (C15^2+C16^2)/(C10^2+C11^2) )</f>
        <v>0.15768863792124757</v>
      </c>
      <c r="D23" s="1">
        <f xml:space="preserve"> SQRT( (D15^2+D16^2)/(D10^2+D11^2) )</f>
        <v>0.19400352525594547</v>
      </c>
      <c r="E23" s="1">
        <f xml:space="preserve"> SQRT( (E15^2+E16^2)/(E10^2+E11^2) )</f>
        <v>0.23648009480311893</v>
      </c>
    </row>
    <row r="24" spans="1:5" x14ac:dyDescent="0.25">
      <c r="A24" t="s">
        <v>8</v>
      </c>
      <c r="B24" s="1">
        <f xml:space="preserve"> SQRT( (B20^2+B21^2)/(B15^2+B16^2) )</f>
        <v>0.22994476115362969</v>
      </c>
      <c r="C24" s="1">
        <f t="shared" ref="C24:E24" si="2" xml:space="preserve"> SQRT( (C20^2+C21^2)/(C15^2+C16^2) )</f>
        <v>0.23557629663178312</v>
      </c>
      <c r="D24" s="1">
        <f t="shared" si="2"/>
        <v>0.22638144280614891</v>
      </c>
      <c r="E24" s="1">
        <f t="shared" si="2"/>
        <v>0.22336528577974596</v>
      </c>
    </row>
    <row r="25" spans="1:5" x14ac:dyDescent="0.25">
      <c r="A25" t="s">
        <v>9</v>
      </c>
      <c r="B25" s="1">
        <v>0.62831999999999999</v>
      </c>
      <c r="C25" s="1">
        <v>0.62831999999999999</v>
      </c>
      <c r="D25" s="1">
        <v>0.62831999999999999</v>
      </c>
      <c r="E25" s="1">
        <v>0.62831999999999999</v>
      </c>
    </row>
    <row r="26" spans="1:5" x14ac:dyDescent="0.25">
      <c r="A26" t="s">
        <v>10</v>
      </c>
      <c r="B26" s="1">
        <f xml:space="preserve"> - ATAN2((B15*B10+B16*B11), (B15*B11-B16*B10) ) * 180/PI()</f>
        <v>-105.95547395289999</v>
      </c>
      <c r="C26" s="1">
        <f t="shared" ref="C26:E26" si="3" xml:space="preserve"> - ATAN2((C15*C10+C16*C11), (C15*C11-C16*C10) ) * 180/PI()</f>
        <v>-108.45208095019998</v>
      </c>
      <c r="D26" s="1">
        <f t="shared" si="3"/>
        <v>-111.06701509829999</v>
      </c>
      <c r="E26" s="1">
        <f t="shared" si="3"/>
        <v>-114.495856625</v>
      </c>
    </row>
    <row r="27" spans="1:5" x14ac:dyDescent="0.25">
      <c r="A27" t="s">
        <v>11</v>
      </c>
      <c r="B27" s="1">
        <f>-  ATAN2((B20*B15+B21*B16), (B20*B16-B21*B15) ) * 180/PI()</f>
        <v>-30.292818051599998</v>
      </c>
      <c r="C27" s="1">
        <f t="shared" ref="C27:E27" si="4">-  ATAN2((C20*C15+C21*C16), (C20*C16-C21*C15) ) * 180/PI()</f>
        <v>-31.323237423499997</v>
      </c>
      <c r="D27" s="1">
        <f t="shared" si="4"/>
        <v>-32.305173419900001</v>
      </c>
      <c r="E27" s="1">
        <f t="shared" si="4"/>
        <v>-32.913706211200001</v>
      </c>
    </row>
    <row r="28" spans="1:5" x14ac:dyDescent="0.25">
      <c r="A28" t="s">
        <v>12</v>
      </c>
      <c r="B28" s="1">
        <v>180</v>
      </c>
      <c r="C28" s="1">
        <v>180</v>
      </c>
      <c r="D28" s="1">
        <v>180</v>
      </c>
      <c r="E28" s="1">
        <v>180</v>
      </c>
    </row>
    <row r="29" spans="1:5" x14ac:dyDescent="0.25">
      <c r="A29" t="s">
        <v>13</v>
      </c>
      <c r="B29" s="4">
        <f>B23*B24*B25*COS((B26+B27+B28)/180*PI())</f>
        <v>1.36741065995311E-2</v>
      </c>
      <c r="C29" s="4">
        <f t="shared" ref="C29:E29" si="5">C23*C24*C25*COS((C26+C27+C28)/180*PI())</f>
        <v>1.7821001428077497E-2</v>
      </c>
      <c r="D29" s="4">
        <f t="shared" si="5"/>
        <v>2.214580684048268E-2</v>
      </c>
      <c r="E29" s="4">
        <f t="shared" si="5"/>
        <v>2.7962942585665583E-2</v>
      </c>
    </row>
    <row r="32" spans="1:5" x14ac:dyDescent="0.25">
      <c r="A32" t="s">
        <v>27</v>
      </c>
      <c r="B32" s="1">
        <f>B26+180</f>
        <v>74.044526047100007</v>
      </c>
      <c r="C32" s="1">
        <f t="shared" ref="C32:E32" si="6">C26+180</f>
        <v>71.547919049800015</v>
      </c>
      <c r="D32" s="1">
        <f t="shared" si="6"/>
        <v>68.93298490170001</v>
      </c>
      <c r="E32" s="1">
        <f t="shared" si="6"/>
        <v>65.504143374999998</v>
      </c>
    </row>
    <row r="33" spans="1:5" x14ac:dyDescent="0.25">
      <c r="A33" t="s">
        <v>28</v>
      </c>
      <c r="B33" s="1">
        <f>B27+B14</f>
        <v>43.751707995500013</v>
      </c>
      <c r="C33" s="1">
        <f t="shared" ref="C33:E33" si="7">C27+C14</f>
        <v>40.224681626300004</v>
      </c>
      <c r="D33" s="1">
        <f t="shared" si="7"/>
        <v>36.627811481799995</v>
      </c>
      <c r="E33" s="1">
        <f t="shared" si="7"/>
        <v>32.590437163799997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G27" sqref="G27"/>
    </sheetView>
  </sheetViews>
  <sheetFormatPr baseColWidth="10" defaultRowHeight="15" x14ac:dyDescent="0.25"/>
  <cols>
    <col min="1" max="1" width="25.140625" bestFit="1" customWidth="1"/>
    <col min="2" max="2" width="17.42578125" customWidth="1"/>
  </cols>
  <sheetData>
    <row r="1" spans="1:9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25">
      <c r="A2">
        <v>6000</v>
      </c>
      <c r="B2">
        <v>17.302600000000002</v>
      </c>
      <c r="C2">
        <v>94.252200000000002</v>
      </c>
      <c r="D2">
        <v>16.892600000000002</v>
      </c>
      <c r="E2">
        <v>3.0392999999999999</v>
      </c>
      <c r="F2">
        <v>4.8419999999999996</v>
      </c>
      <c r="G2">
        <v>59.5</v>
      </c>
      <c r="H2">
        <v>102.6</v>
      </c>
      <c r="I2">
        <v>180</v>
      </c>
    </row>
    <row r="3" spans="1:9" x14ac:dyDescent="0.25">
      <c r="A3">
        <v>7000</v>
      </c>
      <c r="B3">
        <v>23.6557</v>
      </c>
      <c r="C3">
        <v>94.381100000000004</v>
      </c>
      <c r="D3">
        <v>22.931799999999999</v>
      </c>
      <c r="E3">
        <v>4.5392000000000001</v>
      </c>
      <c r="F3">
        <v>8.1123999999999992</v>
      </c>
      <c r="G3">
        <v>53.5</v>
      </c>
      <c r="H3">
        <v>102.6</v>
      </c>
      <c r="I3">
        <v>180</v>
      </c>
    </row>
    <row r="4" spans="1:9" x14ac:dyDescent="0.25">
      <c r="A4">
        <v>8000</v>
      </c>
      <c r="B4">
        <v>28.828199999999999</v>
      </c>
      <c r="C4">
        <v>95.6477</v>
      </c>
      <c r="D4">
        <v>27.9026</v>
      </c>
      <c r="E4">
        <v>6.4593999999999996</v>
      </c>
      <c r="F4">
        <v>11.9232</v>
      </c>
      <c r="G4">
        <v>52.5</v>
      </c>
      <c r="H4">
        <v>102.6</v>
      </c>
      <c r="I4">
        <v>180</v>
      </c>
    </row>
    <row r="5" spans="1:9" x14ac:dyDescent="0.25">
      <c r="A5">
        <v>9000</v>
      </c>
      <c r="B5">
        <v>32.709200000000003</v>
      </c>
      <c r="C5">
        <v>98.016999999999996</v>
      </c>
      <c r="D5">
        <v>31.676300000000001</v>
      </c>
      <c r="E5">
        <v>9.1526999999999994</v>
      </c>
      <c r="F5">
        <v>16.002400000000002</v>
      </c>
      <c r="G5">
        <v>53.5</v>
      </c>
      <c r="H5">
        <v>102.6</v>
      </c>
      <c r="I5">
        <v>180</v>
      </c>
    </row>
    <row r="9" spans="1:9" x14ac:dyDescent="0.25">
      <c r="A9" s="2" t="s">
        <v>6</v>
      </c>
      <c r="B9" s="3">
        <v>6000</v>
      </c>
      <c r="C9" s="3">
        <v>7000</v>
      </c>
      <c r="D9" s="3">
        <v>8000</v>
      </c>
      <c r="E9" s="3">
        <v>9000</v>
      </c>
    </row>
    <row r="10" spans="1:9" x14ac:dyDescent="0.25">
      <c r="A10" t="s">
        <v>2</v>
      </c>
      <c r="B10" s="1">
        <v>-102.6</v>
      </c>
      <c r="C10" s="1">
        <v>-102.6</v>
      </c>
      <c r="D10" s="1">
        <v>-102.6</v>
      </c>
      <c r="E10" s="1">
        <v>-102.6</v>
      </c>
    </row>
    <row r="11" spans="1:9" x14ac:dyDescent="0.25">
      <c r="A11" t="s">
        <v>3</v>
      </c>
      <c r="B11" s="1">
        <v>1.25648762E-14</v>
      </c>
      <c r="C11" s="1">
        <v>1.25648762E-14</v>
      </c>
      <c r="D11" s="1">
        <v>1.25648762E-14</v>
      </c>
      <c r="E11" s="1">
        <v>1.25648762E-14</v>
      </c>
    </row>
    <row r="12" spans="1:9" x14ac:dyDescent="0.25">
      <c r="B12" s="1"/>
      <c r="C12" s="1"/>
      <c r="D12" s="1"/>
      <c r="E12" s="1"/>
    </row>
    <row r="13" spans="1:9" x14ac:dyDescent="0.25">
      <c r="A13" t="s">
        <v>16</v>
      </c>
      <c r="B13">
        <f>B2*2</f>
        <v>34.605200000000004</v>
      </c>
      <c r="C13">
        <f>B3*2</f>
        <v>47.311399999999999</v>
      </c>
      <c r="D13">
        <f>B4*2</f>
        <v>57.656399999999998</v>
      </c>
      <c r="E13">
        <f>B5*2</f>
        <v>65.418400000000005</v>
      </c>
    </row>
    <row r="14" spans="1:9" x14ac:dyDescent="0.25">
      <c r="A14" t="s">
        <v>17</v>
      </c>
      <c r="B14">
        <v>94.381699999999995</v>
      </c>
      <c r="C14">
        <v>94.510999999999996</v>
      </c>
      <c r="D14">
        <v>95.541899999999998</v>
      </c>
      <c r="E14">
        <v>97.940100000000001</v>
      </c>
    </row>
    <row r="15" spans="1:9" x14ac:dyDescent="0.25">
      <c r="A15" t="s">
        <v>1</v>
      </c>
      <c r="B15" s="1">
        <f>B13*COS(B14/180*PI())</f>
        <v>-2.6438570154453838</v>
      </c>
      <c r="C15" s="1">
        <f t="shared" ref="C15:E15" si="0">C13*COS(C14/180*PI())</f>
        <v>-3.7210647296145711</v>
      </c>
      <c r="D15" s="1">
        <f t="shared" si="0"/>
        <v>-5.5680891700335167</v>
      </c>
      <c r="E15" s="1">
        <f t="shared" si="0"/>
        <v>-9.0367503974927388</v>
      </c>
    </row>
    <row r="16" spans="1:9" x14ac:dyDescent="0.25">
      <c r="A16" t="s">
        <v>0</v>
      </c>
      <c r="B16" s="1">
        <f>B13*SIN(B14/180*PI())</f>
        <v>34.504056096666091</v>
      </c>
      <c r="C16" s="1">
        <f>C13*SIN(C14/180*PI())</f>
        <v>47.164841219260119</v>
      </c>
      <c r="D16" s="1">
        <f>D13*SIN(D14/180*PI())</f>
        <v>57.386904812461829</v>
      </c>
      <c r="E16" s="1">
        <f>E13*SIN(E14/180*PI())</f>
        <v>64.791235524671208</v>
      </c>
    </row>
    <row r="17" spans="1:5" x14ac:dyDescent="0.25">
      <c r="B17" s="1"/>
      <c r="C17" s="1"/>
      <c r="D17" s="1"/>
      <c r="E17" s="1"/>
    </row>
    <row r="18" spans="1:5" x14ac:dyDescent="0.25">
      <c r="A18" t="s">
        <v>14</v>
      </c>
      <c r="B18" s="1">
        <f>F2</f>
        <v>4.8419999999999996</v>
      </c>
      <c r="C18" s="1">
        <f>F3</f>
        <v>8.1123999999999992</v>
      </c>
      <c r="D18" s="1">
        <f>F4</f>
        <v>11.9232</v>
      </c>
      <c r="E18" s="1">
        <f>F5</f>
        <v>16.002400000000002</v>
      </c>
    </row>
    <row r="19" spans="1:5" x14ac:dyDescent="0.25">
      <c r="A19" t="s">
        <v>15</v>
      </c>
      <c r="B19" s="1">
        <f>G2</f>
        <v>59.5</v>
      </c>
      <c r="C19" s="1">
        <f>G3</f>
        <v>53.5</v>
      </c>
      <c r="D19" s="1">
        <f>G4</f>
        <v>52.5</v>
      </c>
      <c r="E19" s="1">
        <f>G5</f>
        <v>53.5</v>
      </c>
    </row>
    <row r="20" spans="1:5" x14ac:dyDescent="0.25">
      <c r="A20" t="s">
        <v>4</v>
      </c>
      <c r="B20" s="1">
        <f>B18*COS(B19/180*PI())</f>
        <v>2.4575007534557294</v>
      </c>
      <c r="C20" s="1">
        <f t="shared" ref="C20" si="1">C18*COS(C19/180*PI())</f>
        <v>4.8254403752415813</v>
      </c>
      <c r="D20" s="1">
        <f t="shared" ref="D20" si="2">D18*COS(D19/180*PI())</f>
        <v>7.2583842703567782</v>
      </c>
      <c r="E20" s="1">
        <f t="shared" ref="E20" si="3">E18*COS(E19/180*PI())</f>
        <v>9.5185921627096661</v>
      </c>
    </row>
    <row r="21" spans="1:5" x14ac:dyDescent="0.25">
      <c r="A21" t="s">
        <v>5</v>
      </c>
      <c r="B21" s="1">
        <f>B18*SIN(B19/180*PI())</f>
        <v>4.1720083948578672</v>
      </c>
      <c r="C21" s="1">
        <f>C18*SIN(C19/180*PI())</f>
        <v>6.5212083960711125</v>
      </c>
      <c r="D21" s="1">
        <f>D18*SIN(D19/180*PI())</f>
        <v>9.4593105469604541</v>
      </c>
      <c r="E21" s="1">
        <f>E18*SIN(E19/180*PI())</f>
        <v>12.863639026340959</v>
      </c>
    </row>
    <row r="23" spans="1:5" x14ac:dyDescent="0.25">
      <c r="A23" t="s">
        <v>7</v>
      </c>
      <c r="B23" s="1">
        <f xml:space="preserve"> SQRT( (B15^2+B16^2)/(B10^2+B11^2) )</f>
        <v>0.33728265107212485</v>
      </c>
      <c r="C23" s="1">
        <f xml:space="preserve"> SQRT( (C15^2+C16^2)/(C10^2+C11^2) )</f>
        <v>0.46112475633528266</v>
      </c>
      <c r="D23" s="1">
        <f xml:space="preserve"> SQRT( (D15^2+D16^2)/(D10^2+D11^2) )</f>
        <v>0.56195321637426898</v>
      </c>
      <c r="E23" s="1">
        <f xml:space="preserve"> SQRT( (E15^2+E16^2)/(E10^2+E11^2) )</f>
        <v>0.63760623781676429</v>
      </c>
    </row>
    <row r="24" spans="1:5" x14ac:dyDescent="0.25">
      <c r="A24" t="s">
        <v>8</v>
      </c>
      <c r="B24" s="1">
        <f xml:space="preserve"> SQRT( (B20^2+B21^2)/(B15^2+B16^2) )</f>
        <v>0.13992116791696044</v>
      </c>
      <c r="C24" s="1">
        <f t="shared" ref="C24:E24" si="4" xml:space="preserve"> SQRT( (C20^2+C21^2)/(C15^2+C16^2) )</f>
        <v>0.17146818737133121</v>
      </c>
      <c r="D24" s="1">
        <f t="shared" si="4"/>
        <v>0.20679751077070371</v>
      </c>
      <c r="E24" s="1">
        <f t="shared" si="4"/>
        <v>0.24461619360913747</v>
      </c>
    </row>
    <row r="25" spans="1:5" x14ac:dyDescent="0.25">
      <c r="A25" t="s">
        <v>9</v>
      </c>
      <c r="B25" s="1">
        <v>1.2390000000000001</v>
      </c>
      <c r="C25" s="1">
        <v>1.2390000000000001</v>
      </c>
      <c r="D25" s="1">
        <v>1.2390000000000001</v>
      </c>
      <c r="E25" s="1">
        <v>1.2390000000000001</v>
      </c>
    </row>
    <row r="26" spans="1:5" x14ac:dyDescent="0.25">
      <c r="A26" t="s">
        <v>10</v>
      </c>
      <c r="B26" s="1">
        <f xml:space="preserve"> - ATAN2((B15*B10+B16*B11), (B15*B11-B16*B10) ) * 180/PI()</f>
        <v>-85.618300000000005</v>
      </c>
      <c r="C26" s="1">
        <f t="shared" ref="C26:E26" si="5" xml:space="preserve"> - ATAN2((C15*C10+C16*C11), (C15*C11-C16*C10) ) * 180/PI()</f>
        <v>-85.489000000000004</v>
      </c>
      <c r="D26" s="1">
        <f t="shared" si="5"/>
        <v>-84.458100000000016</v>
      </c>
      <c r="E26" s="1">
        <f t="shared" si="5"/>
        <v>-82.059899999999999</v>
      </c>
    </row>
    <row r="27" spans="1:5" x14ac:dyDescent="0.25">
      <c r="A27" t="s">
        <v>11</v>
      </c>
      <c r="B27" s="1">
        <f>-  ATAN2((B20*B15+B21*B16), (B20*B16-B21*B15) ) * 180/PI()</f>
        <v>-34.881699999999974</v>
      </c>
      <c r="C27" s="1">
        <f t="shared" ref="C27:E27" si="6">-  ATAN2((C20*C15+C21*C16), (C20*C16-C21*C15) ) * 180/PI()</f>
        <v>-41.01100000000001</v>
      </c>
      <c r="D27" s="1">
        <f t="shared" si="6"/>
        <v>-43.041899999999998</v>
      </c>
      <c r="E27" s="1">
        <f t="shared" si="6"/>
        <v>-44.440100000000001</v>
      </c>
    </row>
    <row r="28" spans="1:5" x14ac:dyDescent="0.25">
      <c r="A28" t="s">
        <v>12</v>
      </c>
      <c r="B28" s="1">
        <v>180</v>
      </c>
      <c r="C28" s="1">
        <v>180</v>
      </c>
      <c r="D28" s="1">
        <v>180</v>
      </c>
      <c r="E28" s="1">
        <v>180</v>
      </c>
    </row>
    <row r="29" spans="1:5" x14ac:dyDescent="0.25">
      <c r="A29" t="s">
        <v>13</v>
      </c>
      <c r="B29" s="5">
        <f>B23*B24*B25*COS((B26+B27+B28)/180*PI())</f>
        <v>2.9676836584129115E-2</v>
      </c>
      <c r="C29" s="5">
        <f t="shared" ref="C29:E29" si="7">C23*C24*C25*COS((C26+C27+C28)/180*PI())</f>
        <v>5.8272130847215588E-2</v>
      </c>
      <c r="D29" s="5">
        <f t="shared" si="7"/>
        <v>8.7652418235595067E-2</v>
      </c>
      <c r="E29" s="5">
        <f t="shared" si="7"/>
        <v>0.11494674161400856</v>
      </c>
    </row>
    <row r="32" spans="1:5" x14ac:dyDescent="0.25">
      <c r="A32" t="s">
        <v>27</v>
      </c>
      <c r="B32" s="1">
        <f>B26+180</f>
        <v>94.381699999999995</v>
      </c>
      <c r="C32" s="1">
        <f t="shared" ref="C32:E32" si="8">C26+180</f>
        <v>94.510999999999996</v>
      </c>
      <c r="D32" s="1">
        <f t="shared" si="8"/>
        <v>95.541899999999984</v>
      </c>
      <c r="E32" s="1">
        <f t="shared" si="8"/>
        <v>97.940100000000001</v>
      </c>
    </row>
    <row r="33" spans="1:5" x14ac:dyDescent="0.25">
      <c r="A33" t="s">
        <v>28</v>
      </c>
      <c r="B33" s="1">
        <f>B27+B14</f>
        <v>59.500000000000021</v>
      </c>
      <c r="C33" s="1">
        <f t="shared" ref="C33:E33" si="9">C27+C14</f>
        <v>53.499999999999986</v>
      </c>
      <c r="D33" s="1">
        <f t="shared" si="9"/>
        <v>52.5</v>
      </c>
      <c r="E33" s="1">
        <f t="shared" si="9"/>
        <v>53.5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baseColWidth="10" defaultRowHeight="15" x14ac:dyDescent="0.25"/>
  <cols>
    <col min="1" max="1" width="11.42578125" customWidth="1"/>
    <col min="7" max="7" width="11.42578125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8"/>
    </sheetView>
  </sheetViews>
  <sheetFormatPr baseColWidth="10" defaultRowHeight="15" x14ac:dyDescent="0.25"/>
  <cols>
    <col min="1" max="1" width="13.42578125" bestFit="1" customWidth="1"/>
  </cols>
  <sheetData>
    <row r="1" spans="1:5" x14ac:dyDescent="0.25">
      <c r="A1" s="7" t="s">
        <v>33</v>
      </c>
      <c r="B1" s="7"/>
      <c r="C1" s="7"/>
      <c r="D1" s="7"/>
      <c r="E1" s="7"/>
    </row>
    <row r="2" spans="1:5" x14ac:dyDescent="0.25">
      <c r="A2" s="2" t="s">
        <v>6</v>
      </c>
      <c r="B2" s="3">
        <v>6000</v>
      </c>
      <c r="C2" s="3">
        <v>7000</v>
      </c>
      <c r="D2" s="3">
        <v>8000</v>
      </c>
      <c r="E2" s="3">
        <v>9000</v>
      </c>
    </row>
    <row r="3" spans="1:5" x14ac:dyDescent="0.25">
      <c r="A3" t="s">
        <v>14</v>
      </c>
      <c r="B3" s="1">
        <v>3.0911619614800001</v>
      </c>
      <c r="C3" s="1">
        <v>3.8113545681300001</v>
      </c>
      <c r="D3" s="1">
        <v>4.5060686703800004</v>
      </c>
      <c r="E3" s="1">
        <v>5.41948014998</v>
      </c>
    </row>
    <row r="4" spans="1:5" x14ac:dyDescent="0.25">
      <c r="A4" t="s">
        <v>15</v>
      </c>
      <c r="B4" s="1">
        <v>43.751707995499999</v>
      </c>
      <c r="C4" s="1">
        <v>40.224681626299997</v>
      </c>
      <c r="D4" s="1">
        <v>36.627811481800002</v>
      </c>
      <c r="E4" s="1">
        <v>32.590437163799997</v>
      </c>
    </row>
    <row r="5" spans="1:5" x14ac:dyDescent="0.25">
      <c r="A5" s="7" t="s">
        <v>34</v>
      </c>
      <c r="B5" s="7"/>
      <c r="C5" s="7"/>
      <c r="D5" s="7"/>
      <c r="E5" s="7"/>
    </row>
    <row r="6" spans="1:5" x14ac:dyDescent="0.25">
      <c r="A6" s="2" t="s">
        <v>6</v>
      </c>
      <c r="B6" s="3">
        <v>6000</v>
      </c>
      <c r="C6" s="3">
        <v>7000</v>
      </c>
      <c r="D6" s="3">
        <v>8000</v>
      </c>
      <c r="E6" s="3">
        <v>9000</v>
      </c>
    </row>
    <row r="7" spans="1:5" x14ac:dyDescent="0.25">
      <c r="A7" t="s">
        <v>14</v>
      </c>
      <c r="B7" s="1">
        <v>4.8419999999999996</v>
      </c>
      <c r="C7" s="1">
        <v>8.1123999999999992</v>
      </c>
      <c r="D7" s="1">
        <v>11.9232</v>
      </c>
      <c r="E7" s="1">
        <v>16.002400000000002</v>
      </c>
    </row>
    <row r="8" spans="1:5" x14ac:dyDescent="0.25">
      <c r="A8" t="s">
        <v>15</v>
      </c>
      <c r="B8" s="1">
        <v>59.5</v>
      </c>
      <c r="C8" s="1">
        <v>53.5</v>
      </c>
      <c r="D8" s="1">
        <v>52.5</v>
      </c>
      <c r="E8" s="1">
        <v>53.5</v>
      </c>
    </row>
  </sheetData>
  <mergeCells count="2">
    <mergeCell ref="A1:E1"/>
    <mergeCell ref="A5:E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10" sqref="B10:E10"/>
    </sheetView>
  </sheetViews>
  <sheetFormatPr baseColWidth="10" defaultRowHeight="15" x14ac:dyDescent="0.25"/>
  <cols>
    <col min="1" max="1" width="23.42578125" customWidth="1"/>
    <col min="2" max="2" width="13" customWidth="1"/>
  </cols>
  <sheetData>
    <row r="1" spans="1:8" x14ac:dyDescent="0.25">
      <c r="A1" s="7" t="s">
        <v>33</v>
      </c>
      <c r="B1" s="7"/>
      <c r="C1" s="7"/>
      <c r="D1" s="7"/>
      <c r="E1" s="7"/>
    </row>
    <row r="2" spans="1:8" x14ac:dyDescent="0.25">
      <c r="A2" s="2" t="s">
        <v>6</v>
      </c>
      <c r="B2" s="3">
        <v>6000</v>
      </c>
      <c r="C2" s="3">
        <v>7000</v>
      </c>
      <c r="D2" s="3">
        <v>8000</v>
      </c>
      <c r="E2" s="3">
        <v>9000</v>
      </c>
      <c r="G2" t="s">
        <v>35</v>
      </c>
      <c r="H2">
        <v>700</v>
      </c>
    </row>
    <row r="3" spans="1:8" x14ac:dyDescent="0.25">
      <c r="A3" t="s">
        <v>40</v>
      </c>
      <c r="B3" s="6">
        <f xml:space="preserve"> $H$3*$H$4*$H$5/$H$6</f>
        <v>8.9759999999999992E-4</v>
      </c>
      <c r="C3" s="6">
        <f xml:space="preserve"> $H$3*$H$4*$H$5/$H$6</f>
        <v>8.9759999999999992E-4</v>
      </c>
      <c r="D3" s="6">
        <f xml:space="preserve"> $H$3*$H$4*$H$5/$H$6</f>
        <v>8.9759999999999992E-4</v>
      </c>
      <c r="E3" s="6">
        <f xml:space="preserve"> $H$3*$H$4*$H$5/$H$6</f>
        <v>8.9759999999999992E-4</v>
      </c>
      <c r="G3" t="s">
        <v>36</v>
      </c>
      <c r="H3">
        <v>120</v>
      </c>
    </row>
    <row r="4" spans="1:8" x14ac:dyDescent="0.25">
      <c r="A4" t="s">
        <v>9</v>
      </c>
      <c r="B4" s="1">
        <f xml:space="preserve"> B3*$H$2</f>
        <v>0.62831999999999999</v>
      </c>
      <c r="C4" s="1">
        <f t="shared" ref="C4:E4" si="0" xml:space="preserve"> C3*$H$2</f>
        <v>0.62831999999999999</v>
      </c>
      <c r="D4" s="1">
        <f t="shared" si="0"/>
        <v>0.62831999999999999</v>
      </c>
      <c r="E4" s="1">
        <f t="shared" si="0"/>
        <v>0.62831999999999999</v>
      </c>
      <c r="G4" t="s">
        <v>37</v>
      </c>
      <c r="H4">
        <v>15</v>
      </c>
    </row>
    <row r="5" spans="1:8" x14ac:dyDescent="0.25">
      <c r="A5" t="s">
        <v>12</v>
      </c>
      <c r="B5" s="1">
        <v>180</v>
      </c>
      <c r="C5" s="1">
        <v>180</v>
      </c>
      <c r="D5" s="1">
        <v>180</v>
      </c>
      <c r="E5" s="1">
        <v>180</v>
      </c>
      <c r="G5" t="s">
        <v>38</v>
      </c>
      <c r="H5" s="6">
        <v>1.1219999999999999E-5</v>
      </c>
    </row>
    <row r="6" spans="1:8" x14ac:dyDescent="0.25">
      <c r="B6" s="1"/>
      <c r="C6" s="1"/>
      <c r="D6" s="1"/>
      <c r="E6" s="1"/>
      <c r="G6" t="s">
        <v>39</v>
      </c>
      <c r="H6">
        <v>22.5</v>
      </c>
    </row>
    <row r="7" spans="1:8" x14ac:dyDescent="0.25">
      <c r="A7" s="7" t="s">
        <v>34</v>
      </c>
      <c r="B7" s="7"/>
      <c r="C7" s="7"/>
      <c r="D7" s="7"/>
      <c r="E7" s="7"/>
    </row>
    <row r="8" spans="1:8" x14ac:dyDescent="0.25">
      <c r="A8" s="2" t="s">
        <v>6</v>
      </c>
      <c r="B8" s="3">
        <v>6000</v>
      </c>
      <c r="C8" s="3">
        <v>7000</v>
      </c>
      <c r="D8" s="3">
        <v>8000</v>
      </c>
      <c r="E8" s="3">
        <v>9000</v>
      </c>
    </row>
    <row r="9" spans="1:8" x14ac:dyDescent="0.25">
      <c r="A9" t="s">
        <v>40</v>
      </c>
      <c r="B9" s="6">
        <v>1.7700000000000001E-3</v>
      </c>
      <c r="C9" s="6">
        <v>1.7700000000000001E-3</v>
      </c>
      <c r="D9" s="6">
        <v>1.7700000000000001E-3</v>
      </c>
      <c r="E9" s="6">
        <v>1.7700000000000001E-3</v>
      </c>
    </row>
    <row r="10" spans="1:8" x14ac:dyDescent="0.25">
      <c r="A10" t="s">
        <v>9</v>
      </c>
      <c r="B10" s="1">
        <f xml:space="preserve"> B9*$H$2</f>
        <v>1.2390000000000001</v>
      </c>
      <c r="C10" s="1">
        <f t="shared" ref="C10:E10" si="1" xml:space="preserve"> C9*$H$2</f>
        <v>1.2390000000000001</v>
      </c>
      <c r="D10" s="8">
        <f t="shared" si="1"/>
        <v>1.2390000000000001</v>
      </c>
      <c r="E10" s="1">
        <f t="shared" si="1"/>
        <v>1.2390000000000001</v>
      </c>
    </row>
    <row r="11" spans="1:8" x14ac:dyDescent="0.25">
      <c r="A11" t="s">
        <v>12</v>
      </c>
      <c r="B11" s="1">
        <v>180</v>
      </c>
      <c r="C11" s="1">
        <v>180</v>
      </c>
      <c r="D11" s="1">
        <v>180</v>
      </c>
      <c r="E11" s="1">
        <v>180</v>
      </c>
    </row>
  </sheetData>
  <mergeCells count="2">
    <mergeCell ref="A1:E1"/>
    <mergeCell ref="A7:E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I23" sqref="I23"/>
    </sheetView>
  </sheetViews>
  <sheetFormatPr baseColWidth="10" defaultRowHeight="15" x14ac:dyDescent="0.25"/>
  <sheetData>
    <row r="1" spans="1:4" x14ac:dyDescent="0.25">
      <c r="A1" s="7" t="s">
        <v>31</v>
      </c>
      <c r="B1" s="7"/>
      <c r="C1" s="7" t="s">
        <v>32</v>
      </c>
      <c r="D1" s="7"/>
    </row>
    <row r="2" spans="1:4" x14ac:dyDescent="0.25">
      <c r="A2" t="s">
        <v>29</v>
      </c>
      <c r="B2" t="s">
        <v>30</v>
      </c>
      <c r="C2" t="s">
        <v>29</v>
      </c>
      <c r="D2" t="s">
        <v>30</v>
      </c>
    </row>
    <row r="3" spans="1:4" x14ac:dyDescent="0.25">
      <c r="A3">
        <v>7.5</v>
      </c>
      <c r="B3" s="6">
        <v>68.433156102655204</v>
      </c>
      <c r="C3">
        <v>8.1818181818000006</v>
      </c>
      <c r="D3" s="6">
        <v>78.285638628941797</v>
      </c>
    </row>
    <row r="4" spans="1:4" x14ac:dyDescent="0.25">
      <c r="A4">
        <v>22.5</v>
      </c>
      <c r="B4" s="6">
        <v>69.074489061146906</v>
      </c>
      <c r="C4">
        <v>24.545454545454</v>
      </c>
      <c r="D4" s="6">
        <v>79.4842782393672</v>
      </c>
    </row>
    <row r="5" spans="1:4" x14ac:dyDescent="0.25">
      <c r="A5">
        <v>37.5</v>
      </c>
      <c r="B5" s="6">
        <v>69.527741903609197</v>
      </c>
      <c r="C5">
        <v>40.909090909108002</v>
      </c>
      <c r="D5" s="6">
        <v>80.168685708096902</v>
      </c>
    </row>
    <row r="6" spans="1:4" x14ac:dyDescent="0.25">
      <c r="A6">
        <v>52.5</v>
      </c>
      <c r="B6" s="6">
        <v>69.761502310139804</v>
      </c>
      <c r="C6">
        <v>57.272727272761998</v>
      </c>
      <c r="D6" s="6">
        <v>80.297556193111006</v>
      </c>
    </row>
    <row r="7" spans="1:4" x14ac:dyDescent="0.25">
      <c r="A7">
        <v>67.5</v>
      </c>
      <c r="B7" s="6">
        <v>69.735286463504494</v>
      </c>
      <c r="C7">
        <v>73.636363636415993</v>
      </c>
      <c r="D7" s="6">
        <v>79.816175260348103</v>
      </c>
    </row>
    <row r="8" spans="1:4" x14ac:dyDescent="0.25">
      <c r="A8">
        <v>82.5</v>
      </c>
      <c r="B8" s="6">
        <v>69.454584395356505</v>
      </c>
      <c r="C8">
        <v>90.000000000070003</v>
      </c>
      <c r="D8" s="6">
        <v>78.605008979810194</v>
      </c>
    </row>
    <row r="9" spans="1:4" x14ac:dyDescent="0.25">
      <c r="A9">
        <v>97.5</v>
      </c>
      <c r="B9" s="6">
        <v>69.001973651700197</v>
      </c>
      <c r="C9">
        <v>106.363636363724</v>
      </c>
      <c r="D9" s="6">
        <v>76.597760813766698</v>
      </c>
    </row>
    <row r="10" spans="1:4" x14ac:dyDescent="0.25">
      <c r="A10">
        <v>112.5</v>
      </c>
      <c r="B10" s="6">
        <v>68.473735834034102</v>
      </c>
      <c r="C10">
        <v>122.72727272737799</v>
      </c>
      <c r="D10" s="6">
        <v>73.9916850281232</v>
      </c>
    </row>
    <row r="11" spans="1:4" x14ac:dyDescent="0.25">
      <c r="A11">
        <v>127.5</v>
      </c>
      <c r="B11" s="6">
        <v>67.904634288394107</v>
      </c>
      <c r="C11">
        <v>139.09090909103199</v>
      </c>
      <c r="D11" s="6">
        <v>71.201329138326898</v>
      </c>
    </row>
    <row r="12" spans="1:4" x14ac:dyDescent="0.25">
      <c r="A12">
        <v>142.5</v>
      </c>
      <c r="B12" s="6">
        <v>67.318590783247501</v>
      </c>
      <c r="C12">
        <v>155.45454545468601</v>
      </c>
      <c r="D12" s="6">
        <v>68.628630300213899</v>
      </c>
    </row>
    <row r="13" spans="1:4" x14ac:dyDescent="0.25">
      <c r="A13">
        <v>157.5</v>
      </c>
      <c r="B13" s="6">
        <v>66.726921038751399</v>
      </c>
      <c r="C13">
        <v>171.81818181834001</v>
      </c>
      <c r="D13" s="6">
        <v>66.568612379010702</v>
      </c>
    </row>
    <row r="14" spans="1:4" x14ac:dyDescent="0.25">
      <c r="A14">
        <v>172.5</v>
      </c>
      <c r="B14" s="6">
        <v>66.146683669755006</v>
      </c>
      <c r="C14">
        <v>188.181818181994</v>
      </c>
      <c r="D14" s="6">
        <v>65.201642657088598</v>
      </c>
    </row>
    <row r="15" spans="1:4" x14ac:dyDescent="0.25">
      <c r="A15">
        <v>187.5</v>
      </c>
      <c r="B15" s="6">
        <v>65.613406421343299</v>
      </c>
      <c r="C15">
        <v>204.545454545648</v>
      </c>
      <c r="D15" s="6">
        <v>64.5687489536719</v>
      </c>
    </row>
    <row r="16" spans="1:4" x14ac:dyDescent="0.25">
      <c r="A16">
        <v>202.5</v>
      </c>
      <c r="B16" s="6">
        <v>65.144743192111505</v>
      </c>
      <c r="C16">
        <v>220.90909090930199</v>
      </c>
      <c r="D16" s="6">
        <v>64.556184236390607</v>
      </c>
    </row>
    <row r="17" spans="1:4" x14ac:dyDescent="0.25">
      <c r="A17">
        <v>217.5</v>
      </c>
      <c r="B17" s="6">
        <v>64.765179686419202</v>
      </c>
      <c r="C17">
        <v>237.27272727295599</v>
      </c>
      <c r="D17" s="6">
        <v>65.006792694600705</v>
      </c>
    </row>
    <row r="18" spans="1:4" x14ac:dyDescent="0.25">
      <c r="A18">
        <v>232.5</v>
      </c>
      <c r="B18" s="6">
        <v>64.498960323590197</v>
      </c>
      <c r="C18">
        <v>253.63636363661001</v>
      </c>
      <c r="D18" s="6">
        <v>65.8691902054438</v>
      </c>
    </row>
    <row r="19" spans="1:4" x14ac:dyDescent="0.25">
      <c r="A19">
        <v>247.5</v>
      </c>
      <c r="B19" s="6">
        <v>64.365044448047499</v>
      </c>
      <c r="C19">
        <v>270.00000000026398</v>
      </c>
      <c r="D19" s="6">
        <v>67.148411587967104</v>
      </c>
    </row>
    <row r="20" spans="1:4" x14ac:dyDescent="0.25">
      <c r="A20">
        <v>262.5</v>
      </c>
      <c r="B20" s="6">
        <v>64.391873563864394</v>
      </c>
      <c r="C20">
        <v>286.36363636391798</v>
      </c>
      <c r="D20" s="6">
        <v>68.794566904892093</v>
      </c>
    </row>
    <row r="21" spans="1:4" x14ac:dyDescent="0.25">
      <c r="A21">
        <v>277.5</v>
      </c>
      <c r="B21" s="6">
        <v>64.584565509955297</v>
      </c>
      <c r="C21">
        <v>302.72727272757197</v>
      </c>
      <c r="D21" s="6">
        <v>70.697420942369106</v>
      </c>
    </row>
    <row r="22" spans="1:4" x14ac:dyDescent="0.25">
      <c r="A22">
        <v>292.5</v>
      </c>
      <c r="B22" s="6">
        <v>64.954918414208905</v>
      </c>
      <c r="C22">
        <v>319.09090909122602</v>
      </c>
      <c r="D22" s="6">
        <v>72.729049261931294</v>
      </c>
    </row>
    <row r="23" spans="1:4" x14ac:dyDescent="0.25">
      <c r="A23">
        <v>307.5</v>
      </c>
      <c r="B23" s="6">
        <v>65.475248456319505</v>
      </c>
      <c r="C23">
        <v>335.45454545488002</v>
      </c>
      <c r="D23" s="6">
        <v>74.763574994010597</v>
      </c>
    </row>
    <row r="24" spans="1:4" x14ac:dyDescent="0.25">
      <c r="A24">
        <v>322.5</v>
      </c>
      <c r="B24" s="6">
        <v>66.132557773719498</v>
      </c>
      <c r="C24">
        <v>351.81818181853401</v>
      </c>
      <c r="D24" s="6">
        <v>76.665359094738605</v>
      </c>
    </row>
    <row r="25" spans="1:4" x14ac:dyDescent="0.25">
      <c r="A25">
        <v>337.5</v>
      </c>
      <c r="B25" s="6">
        <v>66.879499603935798</v>
      </c>
      <c r="D25" s="6"/>
    </row>
    <row r="26" spans="1:4" x14ac:dyDescent="0.25">
      <c r="A26">
        <v>352.5</v>
      </c>
      <c r="B26" s="6">
        <v>67.663966339054795</v>
      </c>
      <c r="D26" s="6"/>
    </row>
  </sheetData>
  <mergeCells count="2">
    <mergeCell ref="A1:B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Comparaison</vt:lpstr>
      <vt:lpstr>linear</vt:lpstr>
      <vt:lpstr>NL</vt:lpstr>
      <vt:lpstr>CoefA</vt:lpstr>
      <vt:lpstr>CoefB</vt:lpstr>
      <vt:lpstr>CoefC</vt:lpstr>
      <vt:lpstr>Température miplan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2018-11-27T14:43:55Z</dcterms:modified>
</cp:coreProperties>
</file>