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ynhtèse" sheetId="1" r:id="rId1"/>
  </sheets>
  <calcPr calcId="152511"/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C40" i="1"/>
  <c r="O23" i="1"/>
  <c r="P23" i="1"/>
  <c r="Q23" i="1"/>
  <c r="R23" i="1"/>
  <c r="S23" i="1"/>
  <c r="T23" i="1"/>
  <c r="U23" i="1"/>
  <c r="N23" i="1"/>
  <c r="D17" i="1"/>
  <c r="E17" i="1"/>
  <c r="F17" i="1"/>
  <c r="G17" i="1"/>
  <c r="H17" i="1"/>
  <c r="I17" i="1"/>
  <c r="J17" i="1"/>
  <c r="C17" i="1"/>
  <c r="O9" i="1"/>
  <c r="O21" i="1" s="1"/>
  <c r="P9" i="1"/>
  <c r="Q9" i="1"/>
  <c r="Q21" i="1" s="1"/>
  <c r="R9" i="1"/>
  <c r="S9" i="1"/>
  <c r="S21" i="1" s="1"/>
  <c r="T9" i="1"/>
  <c r="U9" i="1"/>
  <c r="U21" i="1" s="1"/>
  <c r="O10" i="1"/>
  <c r="P10" i="1"/>
  <c r="Q10" i="1"/>
  <c r="R10" i="1"/>
  <c r="S10" i="1"/>
  <c r="T10" i="1"/>
  <c r="U10" i="1"/>
  <c r="N10" i="1"/>
  <c r="N9" i="1"/>
  <c r="O7" i="1"/>
  <c r="O17" i="1" s="1"/>
  <c r="P7" i="1"/>
  <c r="Q7" i="1"/>
  <c r="Q17" i="1" s="1"/>
  <c r="R7" i="1"/>
  <c r="S7" i="1"/>
  <c r="S17" i="1" s="1"/>
  <c r="T7" i="1"/>
  <c r="U7" i="1"/>
  <c r="U17" i="1" s="1"/>
  <c r="O8" i="1"/>
  <c r="P8" i="1"/>
  <c r="Q8" i="1"/>
  <c r="R8" i="1"/>
  <c r="S8" i="1"/>
  <c r="T8" i="1"/>
  <c r="U8" i="1"/>
  <c r="N8" i="1"/>
  <c r="N7" i="1"/>
  <c r="T6" i="1"/>
  <c r="R6" i="1"/>
  <c r="O5" i="1"/>
  <c r="O16" i="1" s="1"/>
  <c r="P5" i="1"/>
  <c r="Q5" i="1"/>
  <c r="Q16" i="1" s="1"/>
  <c r="R5" i="1"/>
  <c r="R16" i="1" s="1"/>
  <c r="S5" i="1"/>
  <c r="T5" i="1"/>
  <c r="U5" i="1"/>
  <c r="U16" i="1" s="1"/>
  <c r="O6" i="1"/>
  <c r="P6" i="1"/>
  <c r="Q6" i="1"/>
  <c r="S6" i="1"/>
  <c r="U6" i="1"/>
  <c r="N6" i="1"/>
  <c r="N5" i="1"/>
  <c r="O3" i="1"/>
  <c r="O15" i="1" s="1"/>
  <c r="P3" i="1"/>
  <c r="Q3" i="1"/>
  <c r="Q15" i="1" s="1"/>
  <c r="R3" i="1"/>
  <c r="S3" i="1"/>
  <c r="S15" i="1" s="1"/>
  <c r="T3" i="1"/>
  <c r="U3" i="1"/>
  <c r="U15" i="1" s="1"/>
  <c r="O4" i="1"/>
  <c r="P4" i="1"/>
  <c r="Q4" i="1"/>
  <c r="R4" i="1"/>
  <c r="S4" i="1"/>
  <c r="T4" i="1"/>
  <c r="U4" i="1"/>
  <c r="N4" i="1"/>
  <c r="N3" i="1"/>
  <c r="N21" i="1" l="1"/>
  <c r="T21" i="1"/>
  <c r="R21" i="1"/>
  <c r="P21" i="1"/>
  <c r="N15" i="1"/>
  <c r="C25" i="1" s="1"/>
  <c r="T15" i="1"/>
  <c r="I26" i="1" s="1"/>
  <c r="R15" i="1"/>
  <c r="P15" i="1"/>
  <c r="E26" i="1" s="1"/>
  <c r="N16" i="1"/>
  <c r="T16" i="1"/>
  <c r="T19" i="1" s="1"/>
  <c r="P16" i="1"/>
  <c r="N17" i="1"/>
  <c r="C30" i="1" s="1"/>
  <c r="T17" i="1"/>
  <c r="R17" i="1"/>
  <c r="G30" i="1" s="1"/>
  <c r="P17" i="1"/>
  <c r="H25" i="1"/>
  <c r="H26" i="1"/>
  <c r="C26" i="1"/>
  <c r="G25" i="1"/>
  <c r="G26" i="1"/>
  <c r="N19" i="1"/>
  <c r="C28" i="1"/>
  <c r="C27" i="1"/>
  <c r="R19" i="1"/>
  <c r="G28" i="1"/>
  <c r="G27" i="1"/>
  <c r="E28" i="1"/>
  <c r="E27" i="1"/>
  <c r="C29" i="1"/>
  <c r="I30" i="1"/>
  <c r="I29" i="1"/>
  <c r="P20" i="1"/>
  <c r="E30" i="1"/>
  <c r="E29" i="1"/>
  <c r="J25" i="1"/>
  <c r="J26" i="1"/>
  <c r="F25" i="1"/>
  <c r="F26" i="1"/>
  <c r="D25" i="1"/>
  <c r="D26" i="1"/>
  <c r="U19" i="1"/>
  <c r="J28" i="1"/>
  <c r="J27" i="1"/>
  <c r="S16" i="1"/>
  <c r="Q19" i="1"/>
  <c r="F28" i="1"/>
  <c r="F27" i="1"/>
  <c r="O19" i="1"/>
  <c r="D28" i="1"/>
  <c r="D27" i="1"/>
  <c r="U20" i="1"/>
  <c r="J30" i="1"/>
  <c r="J29" i="1"/>
  <c r="S20" i="1"/>
  <c r="H30" i="1"/>
  <c r="H29" i="1"/>
  <c r="Q20" i="1"/>
  <c r="F30" i="1"/>
  <c r="F29" i="1"/>
  <c r="O20" i="1"/>
  <c r="D30" i="1"/>
  <c r="D29" i="1"/>
  <c r="D36" i="1" l="1"/>
  <c r="D35" i="1"/>
  <c r="H36" i="1"/>
  <c r="H35" i="1"/>
  <c r="D33" i="1"/>
  <c r="D34" i="1"/>
  <c r="E36" i="1"/>
  <c r="E35" i="1"/>
  <c r="C34" i="1"/>
  <c r="C33" i="1"/>
  <c r="I34" i="1"/>
  <c r="I33" i="1"/>
  <c r="F36" i="1"/>
  <c r="F35" i="1"/>
  <c r="J36" i="1"/>
  <c r="J35" i="1"/>
  <c r="F33" i="1"/>
  <c r="F34" i="1"/>
  <c r="J33" i="1"/>
  <c r="J34" i="1"/>
  <c r="G29" i="1"/>
  <c r="G34" i="1"/>
  <c r="G33" i="1"/>
  <c r="I25" i="1"/>
  <c r="R20" i="1"/>
  <c r="N20" i="1"/>
  <c r="I28" i="1"/>
  <c r="E25" i="1"/>
  <c r="T20" i="1"/>
  <c r="P19" i="1"/>
  <c r="I27" i="1"/>
  <c r="S19" i="1"/>
  <c r="H28" i="1"/>
  <c r="H27" i="1"/>
  <c r="H33" i="1" l="1"/>
  <c r="H34" i="1"/>
  <c r="E34" i="1"/>
  <c r="E33" i="1"/>
  <c r="C36" i="1"/>
  <c r="C35" i="1"/>
  <c r="I36" i="1"/>
  <c r="I35" i="1"/>
  <c r="G36" i="1"/>
  <c r="G35" i="1"/>
</calcChain>
</file>

<file path=xl/sharedStrings.xml><?xml version="1.0" encoding="utf-8"?>
<sst xmlns="http://schemas.openxmlformats.org/spreadsheetml/2006/main" count="69" uniqueCount="28">
  <si>
    <t>Vitesse [rpm]</t>
  </si>
  <si>
    <t>U</t>
  </si>
  <si>
    <t>Amplitude[g.mm]</t>
  </si>
  <si>
    <t>V</t>
  </si>
  <si>
    <t>Amplitude càc[µm]</t>
  </si>
  <si>
    <t>Approche Murphy et Lorenz</t>
  </si>
  <si>
    <t>Approche Analytique Améliorée</t>
  </si>
  <si>
    <t>T</t>
  </si>
  <si>
    <t>A</t>
  </si>
  <si>
    <t>Phase[deg]</t>
  </si>
  <si>
    <t>Amplitude [°C]</t>
  </si>
  <si>
    <t>Module[µm/gmm]</t>
  </si>
  <si>
    <t>B</t>
  </si>
  <si>
    <t>C</t>
  </si>
  <si>
    <t>Module [°C/µm]</t>
  </si>
  <si>
    <t>Module [gmm/°C]</t>
  </si>
  <si>
    <t>Ux</t>
  </si>
  <si>
    <t>Uy</t>
  </si>
  <si>
    <t>Vx</t>
  </si>
  <si>
    <t>Vy</t>
  </si>
  <si>
    <t>Tx</t>
  </si>
  <si>
    <t>Ty</t>
  </si>
  <si>
    <t>Cx</t>
  </si>
  <si>
    <t>Cy</t>
  </si>
  <si>
    <t>BAC</t>
  </si>
  <si>
    <t>Produit ABC*cos(A+B+C)</t>
  </si>
  <si>
    <t>ς</t>
  </si>
  <si>
    <t>Paramètre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</si>
</sst>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sqref="A1:J17"/>
    </sheetView>
  </sheetViews>
  <sheetFormatPr baseColWidth="10" defaultColWidth="9.140625" defaultRowHeight="15" x14ac:dyDescent="0.25"/>
  <cols>
    <col min="1" max="1" width="8.140625" style="2" customWidth="1"/>
    <col min="2" max="2" width="22.7109375" style="2" bestFit="1" customWidth="1"/>
    <col min="3" max="12" width="9.140625" style="2"/>
    <col min="13" max="13" width="18" style="2" bestFit="1" customWidth="1"/>
    <col min="14" max="14" width="12.85546875" style="2" customWidth="1"/>
    <col min="15" max="16" width="9.140625" style="2"/>
    <col min="17" max="17" width="8.28515625" style="2" bestFit="1" customWidth="1"/>
    <col min="18" max="16384" width="9.140625" style="2"/>
  </cols>
  <sheetData>
    <row r="1" spans="1:21" x14ac:dyDescent="0.25">
      <c r="B1" s="2" t="s">
        <v>27</v>
      </c>
      <c r="C1" s="1" t="s">
        <v>5</v>
      </c>
      <c r="D1" s="1"/>
      <c r="E1" s="1"/>
      <c r="F1" s="1"/>
      <c r="G1" s="1" t="s">
        <v>6</v>
      </c>
      <c r="H1" s="1"/>
      <c r="I1" s="1"/>
      <c r="J1" s="1"/>
      <c r="N1" s="1" t="s">
        <v>5</v>
      </c>
      <c r="O1" s="1"/>
      <c r="P1" s="1"/>
      <c r="Q1" s="1"/>
      <c r="R1" s="1" t="s">
        <v>6</v>
      </c>
      <c r="S1" s="1"/>
      <c r="T1" s="1"/>
      <c r="U1" s="1"/>
    </row>
    <row r="2" spans="1:21" x14ac:dyDescent="0.25">
      <c r="B2" s="2" t="s">
        <v>0</v>
      </c>
      <c r="C2" s="3">
        <v>6000</v>
      </c>
      <c r="D2" s="3">
        <v>7000</v>
      </c>
      <c r="E2" s="3">
        <v>8000</v>
      </c>
      <c r="F2" s="3">
        <v>9000</v>
      </c>
      <c r="G2" s="3">
        <v>6000</v>
      </c>
      <c r="H2" s="3">
        <v>7000</v>
      </c>
      <c r="I2" s="3">
        <v>8000</v>
      </c>
      <c r="J2" s="3">
        <v>9000</v>
      </c>
      <c r="M2" s="2" t="s">
        <v>0</v>
      </c>
      <c r="N2" s="3">
        <v>6000</v>
      </c>
      <c r="O2" s="3">
        <v>7000</v>
      </c>
      <c r="P2" s="3">
        <v>8000</v>
      </c>
      <c r="Q2" s="3">
        <v>9000</v>
      </c>
      <c r="R2" s="3">
        <v>6000</v>
      </c>
      <c r="S2" s="3">
        <v>7000</v>
      </c>
      <c r="T2" s="3">
        <v>8000</v>
      </c>
      <c r="U2" s="3">
        <v>9000</v>
      </c>
    </row>
    <row r="3" spans="1:21" x14ac:dyDescent="0.25">
      <c r="A3" s="1" t="s">
        <v>1</v>
      </c>
      <c r="B3" s="2" t="s">
        <v>2</v>
      </c>
      <c r="C3" s="4">
        <v>102.6</v>
      </c>
      <c r="D3" s="4">
        <v>102.6</v>
      </c>
      <c r="E3" s="4">
        <v>102.6</v>
      </c>
      <c r="F3" s="4">
        <v>102.6</v>
      </c>
      <c r="G3" s="4">
        <v>102.6</v>
      </c>
      <c r="H3" s="4">
        <v>102.6</v>
      </c>
      <c r="I3" s="4">
        <v>102.6</v>
      </c>
      <c r="J3" s="4">
        <v>102.6</v>
      </c>
      <c r="L3" s="1" t="s">
        <v>1</v>
      </c>
      <c r="M3" s="2" t="s">
        <v>16</v>
      </c>
      <c r="N3" s="6">
        <f>C3*COS(C4/180*PI())</f>
        <v>-102.6</v>
      </c>
      <c r="O3" s="6">
        <f t="shared" ref="O3:U3" si="0">D3*COS(D4/180*PI())</f>
        <v>-102.6</v>
      </c>
      <c r="P3" s="6">
        <f t="shared" si="0"/>
        <v>-102.6</v>
      </c>
      <c r="Q3" s="6">
        <f t="shared" si="0"/>
        <v>-102.6</v>
      </c>
      <c r="R3" s="6">
        <f t="shared" si="0"/>
        <v>-102.6</v>
      </c>
      <c r="S3" s="6">
        <f t="shared" si="0"/>
        <v>-102.6</v>
      </c>
      <c r="T3" s="6">
        <f t="shared" si="0"/>
        <v>-102.6</v>
      </c>
      <c r="U3" s="6">
        <f t="shared" si="0"/>
        <v>-102.6</v>
      </c>
    </row>
    <row r="4" spans="1:21" x14ac:dyDescent="0.25">
      <c r="A4" s="1"/>
      <c r="B4" s="2" t="s">
        <v>9</v>
      </c>
      <c r="C4" s="4">
        <v>180</v>
      </c>
      <c r="D4" s="4">
        <v>180</v>
      </c>
      <c r="E4" s="4">
        <v>180</v>
      </c>
      <c r="F4" s="4">
        <v>180</v>
      </c>
      <c r="G4" s="4">
        <v>180</v>
      </c>
      <c r="H4" s="4">
        <v>180</v>
      </c>
      <c r="I4" s="4">
        <v>180</v>
      </c>
      <c r="J4" s="4">
        <v>180</v>
      </c>
      <c r="L4" s="1"/>
      <c r="M4" s="2" t="s">
        <v>17</v>
      </c>
      <c r="N4" s="6">
        <f>C3*SIN(C4/180*PI())</f>
        <v>1.2570023147362441E-14</v>
      </c>
      <c r="O4" s="6">
        <f t="shared" ref="O4:U4" si="1">D3*SIN(D4/180*PI())</f>
        <v>1.2570023147362441E-14</v>
      </c>
      <c r="P4" s="6">
        <f t="shared" si="1"/>
        <v>1.2570023147362441E-14</v>
      </c>
      <c r="Q4" s="6">
        <f t="shared" si="1"/>
        <v>1.2570023147362441E-14</v>
      </c>
      <c r="R4" s="6">
        <f t="shared" si="1"/>
        <v>1.2570023147362441E-14</v>
      </c>
      <c r="S4" s="6">
        <f t="shared" si="1"/>
        <v>1.2570023147362441E-14</v>
      </c>
      <c r="T4" s="6">
        <f t="shared" si="1"/>
        <v>1.2570023147362441E-14</v>
      </c>
      <c r="U4" s="6">
        <f t="shared" si="1"/>
        <v>1.2570023147362441E-14</v>
      </c>
    </row>
    <row r="5" spans="1:21" x14ac:dyDescent="0.25">
      <c r="A5" s="1" t="s">
        <v>3</v>
      </c>
      <c r="B5" s="2" t="s">
        <v>4</v>
      </c>
      <c r="C5" s="4">
        <v>13.443063220799999</v>
      </c>
      <c r="D5" s="4">
        <v>16.178854250720001</v>
      </c>
      <c r="E5" s="4">
        <v>19.904761691259999</v>
      </c>
      <c r="F5" s="4">
        <v>24.2628577268</v>
      </c>
      <c r="G5" s="4">
        <v>34.605200000000004</v>
      </c>
      <c r="H5" s="4">
        <v>47.311399999999999</v>
      </c>
      <c r="I5" s="4">
        <v>57.656399999999998</v>
      </c>
      <c r="J5" s="4">
        <v>65.418400000000005</v>
      </c>
      <c r="L5" s="1" t="s">
        <v>3</v>
      </c>
      <c r="M5" s="2" t="s">
        <v>18</v>
      </c>
      <c r="N5" s="6">
        <f>C5*COS(C6/180*PI())</f>
        <v>3.6953670240953373</v>
      </c>
      <c r="O5" s="6">
        <f t="shared" ref="O5:U5" si="2">D5*COS(D6/180*PI())</f>
        <v>5.1207921262940026</v>
      </c>
      <c r="P5" s="6">
        <f t="shared" si="2"/>
        <v>7.1549587043074796</v>
      </c>
      <c r="Q5" s="6">
        <f t="shared" si="2"/>
        <v>10.060046519261054</v>
      </c>
      <c r="R5" s="6">
        <f t="shared" si="2"/>
        <v>-2.6438570154453838</v>
      </c>
      <c r="S5" s="6">
        <f t="shared" si="2"/>
        <v>-3.7210647296145711</v>
      </c>
      <c r="T5" s="6">
        <f t="shared" si="2"/>
        <v>-5.5680891700335167</v>
      </c>
      <c r="U5" s="6">
        <f t="shared" si="2"/>
        <v>-9.0367503974927388</v>
      </c>
    </row>
    <row r="6" spans="1:21" x14ac:dyDescent="0.25">
      <c r="A6" s="1"/>
      <c r="B6" s="2" t="s">
        <v>9</v>
      </c>
      <c r="C6" s="4">
        <v>74.044526047100007</v>
      </c>
      <c r="D6" s="4">
        <v>71.547919049800001</v>
      </c>
      <c r="E6" s="4">
        <v>68.932984901699996</v>
      </c>
      <c r="F6" s="4">
        <v>65.504143374999998</v>
      </c>
      <c r="G6" s="4">
        <v>94.381699999999995</v>
      </c>
      <c r="H6" s="4">
        <v>94.510999999999996</v>
      </c>
      <c r="I6" s="4">
        <v>95.541899999999998</v>
      </c>
      <c r="J6" s="4">
        <v>97.940100000000001</v>
      </c>
      <c r="L6" s="1"/>
      <c r="M6" s="2" t="s">
        <v>19</v>
      </c>
      <c r="N6" s="6">
        <f>C5*SIN(C6/180*PI())</f>
        <v>12.925177419117095</v>
      </c>
      <c r="O6" s="6">
        <f t="shared" ref="O6:U6" si="3">D5*SIN(D6/180*PI())</f>
        <v>15.347078316908595</v>
      </c>
      <c r="P6" s="6">
        <f t="shared" si="3"/>
        <v>18.574339932431148</v>
      </c>
      <c r="Q6" s="6">
        <f t="shared" si="3"/>
        <v>22.078988407561656</v>
      </c>
      <c r="R6" s="6">
        <f t="shared" si="3"/>
        <v>34.504056096666091</v>
      </c>
      <c r="S6" s="6">
        <f t="shared" si="3"/>
        <v>47.164841219260119</v>
      </c>
      <c r="T6" s="6">
        <f t="shared" si="3"/>
        <v>57.386904812461829</v>
      </c>
      <c r="U6" s="6">
        <f t="shared" si="3"/>
        <v>64.791235524671208</v>
      </c>
    </row>
    <row r="7" spans="1:21" x14ac:dyDescent="0.25">
      <c r="A7" s="1" t="s">
        <v>7</v>
      </c>
      <c r="B7" s="2" t="s">
        <v>10</v>
      </c>
      <c r="C7" s="4">
        <v>3.0911619614800001</v>
      </c>
      <c r="D7" s="4">
        <v>3.8113545681300001</v>
      </c>
      <c r="E7" s="4">
        <v>4.5060686703800004</v>
      </c>
      <c r="F7" s="4">
        <v>5.41948014998</v>
      </c>
      <c r="G7" s="4">
        <v>4.8419999999999996</v>
      </c>
      <c r="H7" s="4">
        <v>8.1123999999999992</v>
      </c>
      <c r="I7" s="4">
        <v>11.9232</v>
      </c>
      <c r="J7" s="4">
        <v>16.002400000000002</v>
      </c>
      <c r="L7" s="1" t="s">
        <v>7</v>
      </c>
      <c r="M7" s="2" t="s">
        <v>20</v>
      </c>
      <c r="N7" s="6">
        <f>C7*COS(C8/180*PI())</f>
        <v>2.2328802793351969</v>
      </c>
      <c r="O7" s="6">
        <f t="shared" ref="O7:U7" si="4">D7*COS(D8/180*PI())</f>
        <v>2.910037475364069</v>
      </c>
      <c r="P7" s="6">
        <f t="shared" si="4"/>
        <v>3.6162461513775188</v>
      </c>
      <c r="Q7" s="6">
        <f t="shared" si="4"/>
        <v>4.5661413122123902</v>
      </c>
      <c r="R7" s="6">
        <f t="shared" si="4"/>
        <v>2.4575007534557294</v>
      </c>
      <c r="S7" s="6">
        <f t="shared" si="4"/>
        <v>4.8254403752415813</v>
      </c>
      <c r="T7" s="6">
        <f t="shared" si="4"/>
        <v>7.2583842703567782</v>
      </c>
      <c r="U7" s="6">
        <f t="shared" si="4"/>
        <v>9.5185921627096661</v>
      </c>
    </row>
    <row r="8" spans="1:21" x14ac:dyDescent="0.25">
      <c r="A8" s="1"/>
      <c r="B8" s="2" t="s">
        <v>9</v>
      </c>
      <c r="C8" s="4">
        <v>43.751707995499999</v>
      </c>
      <c r="D8" s="4">
        <v>40.224681626299997</v>
      </c>
      <c r="E8" s="4">
        <v>36.627811481800002</v>
      </c>
      <c r="F8" s="4">
        <v>32.590437163799997</v>
      </c>
      <c r="G8" s="4">
        <v>59.5</v>
      </c>
      <c r="H8" s="4">
        <v>53.5</v>
      </c>
      <c r="I8" s="4">
        <v>52.5</v>
      </c>
      <c r="J8" s="4">
        <v>53.5</v>
      </c>
      <c r="L8" s="1"/>
      <c r="M8" s="2" t="s">
        <v>21</v>
      </c>
      <c r="N8" s="6">
        <f>C7*SIN(C8/180*PI())</f>
        <v>2.137645417335825</v>
      </c>
      <c r="O8" s="6">
        <f t="shared" ref="O8:U8" si="5">D7*SIN(D8/180*PI())</f>
        <v>2.461321908239988</v>
      </c>
      <c r="P8" s="6">
        <f t="shared" si="5"/>
        <v>2.6883858790782744</v>
      </c>
      <c r="Q8" s="6">
        <f t="shared" si="5"/>
        <v>2.9190955128146379</v>
      </c>
      <c r="R8" s="6">
        <f t="shared" si="5"/>
        <v>4.1720083948578672</v>
      </c>
      <c r="S8" s="6">
        <f t="shared" si="5"/>
        <v>6.5212083960711125</v>
      </c>
      <c r="T8" s="6">
        <f t="shared" si="5"/>
        <v>9.4593105469604541</v>
      </c>
      <c r="U8" s="6">
        <f t="shared" si="5"/>
        <v>12.863639026340959</v>
      </c>
    </row>
    <row r="9" spans="1:21" x14ac:dyDescent="0.25">
      <c r="L9" s="1" t="s">
        <v>13</v>
      </c>
      <c r="M9" s="2" t="s">
        <v>22</v>
      </c>
      <c r="N9" s="6">
        <f>C14*COS(C15/180*PI())</f>
        <v>-0.62831999999999999</v>
      </c>
      <c r="O9" s="6">
        <f t="shared" ref="O9:U9" si="6">D14*COS(D15/180*PI())</f>
        <v>-0.62831999999999999</v>
      </c>
      <c r="P9" s="6">
        <f t="shared" si="6"/>
        <v>-0.62831999999999999</v>
      </c>
      <c r="Q9" s="6">
        <f t="shared" si="6"/>
        <v>-0.62831999999999999</v>
      </c>
      <c r="R9" s="6">
        <f t="shared" si="6"/>
        <v>-1.2390000000000001</v>
      </c>
      <c r="S9" s="6">
        <f t="shared" si="6"/>
        <v>-1.2390000000000001</v>
      </c>
      <c r="T9" s="6">
        <f t="shared" si="6"/>
        <v>-1.2390000000000001</v>
      </c>
      <c r="U9" s="6">
        <f t="shared" si="6"/>
        <v>-1.2390000000000001</v>
      </c>
    </row>
    <row r="10" spans="1:21" x14ac:dyDescent="0.25">
      <c r="A10" s="1" t="s">
        <v>8</v>
      </c>
      <c r="B10" t="s">
        <v>11</v>
      </c>
      <c r="C10" s="4">
        <v>0.13102400800000052</v>
      </c>
      <c r="D10" s="4">
        <v>0.15768863792124785</v>
      </c>
      <c r="E10" s="4">
        <v>0.19400352525594486</v>
      </c>
      <c r="F10" s="4">
        <v>0.23648009480311938</v>
      </c>
      <c r="G10" s="4">
        <v>0.33728265107212502</v>
      </c>
      <c r="H10" s="4">
        <v>0.46112475633528249</v>
      </c>
      <c r="I10" s="4">
        <v>0.56195321637426832</v>
      </c>
      <c r="J10" s="4">
        <v>0.63760623781676418</v>
      </c>
      <c r="L10" s="1"/>
      <c r="M10" s="2" t="s">
        <v>23</v>
      </c>
      <c r="N10" s="6">
        <f>C14*SIN(C15/180*PI())</f>
        <v>7.6978527718818406E-17</v>
      </c>
      <c r="O10" s="6">
        <f t="shared" ref="O10:U10" si="7">D14*SIN(D15/180*PI())</f>
        <v>7.6978527718818406E-17</v>
      </c>
      <c r="P10" s="6">
        <f t="shared" si="7"/>
        <v>7.6978527718818406E-17</v>
      </c>
      <c r="Q10" s="6">
        <f t="shared" si="7"/>
        <v>7.6978527718818406E-17</v>
      </c>
      <c r="R10" s="6">
        <f t="shared" si="7"/>
        <v>1.5179589356317804E-16</v>
      </c>
      <c r="S10" s="6">
        <f t="shared" si="7"/>
        <v>1.5179589356317804E-16</v>
      </c>
      <c r="T10" s="6">
        <f t="shared" si="7"/>
        <v>1.5179589356317804E-16</v>
      </c>
      <c r="U10" s="6">
        <f t="shared" si="7"/>
        <v>1.5179589356317804E-16</v>
      </c>
    </row>
    <row r="11" spans="1:21" x14ac:dyDescent="0.25">
      <c r="A11" s="1"/>
      <c r="B11" s="2" t="s">
        <v>9</v>
      </c>
      <c r="C11" s="4">
        <v>-105.95547395289994</v>
      </c>
      <c r="D11" s="4">
        <v>-108.45208095019996</v>
      </c>
      <c r="E11" s="4">
        <v>-111.06701509830006</v>
      </c>
      <c r="F11" s="4">
        <v>-114.49585662500006</v>
      </c>
      <c r="G11" s="4">
        <v>-85.618300000000005</v>
      </c>
      <c r="H11" s="4">
        <v>-85.489000000000004</v>
      </c>
      <c r="I11" s="4">
        <v>-84.458100000000002</v>
      </c>
      <c r="J11" s="4">
        <v>-82.059899999999999</v>
      </c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1" t="s">
        <v>12</v>
      </c>
      <c r="B12" t="s">
        <v>14</v>
      </c>
      <c r="C12" s="4">
        <v>0.22994476115362977</v>
      </c>
      <c r="D12" s="4">
        <v>0.23557629663178381</v>
      </c>
      <c r="E12" s="4">
        <v>0.22638144280614922</v>
      </c>
      <c r="F12" s="4">
        <v>0.2233652857797456</v>
      </c>
      <c r="G12" s="4">
        <v>0.13992116791696033</v>
      </c>
      <c r="H12" s="4">
        <v>0.17146818737133099</v>
      </c>
      <c r="I12" s="4">
        <v>0.20679751077070371</v>
      </c>
      <c r="J12" s="4">
        <v>0.24461619360913806</v>
      </c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"/>
      <c r="B13" s="2" t="s">
        <v>9</v>
      </c>
      <c r="C13" s="4">
        <v>-30.292818051599955</v>
      </c>
      <c r="D13" s="4">
        <v>-31.323237423500014</v>
      </c>
      <c r="E13" s="4">
        <v>-32.305173419899937</v>
      </c>
      <c r="F13" s="4">
        <v>-32.913706211199973</v>
      </c>
      <c r="G13" s="4">
        <v>-34.881699999999988</v>
      </c>
      <c r="H13" s="4">
        <v>-41.01099999999991</v>
      </c>
      <c r="I13" s="4">
        <v>-43.04190000000014</v>
      </c>
      <c r="J13" s="4">
        <v>-44.440100000000015</v>
      </c>
      <c r="N13" s="1" t="s">
        <v>5</v>
      </c>
      <c r="O13" s="1"/>
      <c r="P13" s="1"/>
      <c r="Q13" s="1"/>
      <c r="R13" s="1" t="s">
        <v>6</v>
      </c>
      <c r="S13" s="1"/>
      <c r="T13" s="1"/>
      <c r="U13" s="1"/>
    </row>
    <row r="14" spans="1:21" x14ac:dyDescent="0.25">
      <c r="A14" s="1" t="s">
        <v>13</v>
      </c>
      <c r="B14" t="s">
        <v>15</v>
      </c>
      <c r="C14" s="5">
        <v>0.62831999999999999</v>
      </c>
      <c r="D14" s="5">
        <v>0.62831999999999999</v>
      </c>
      <c r="E14" s="5">
        <v>0.62831999999999999</v>
      </c>
      <c r="F14" s="5">
        <v>0.62831999999999999</v>
      </c>
      <c r="G14" s="5">
        <v>1.2390000000000001</v>
      </c>
      <c r="H14" s="5">
        <v>1.2390000000000001</v>
      </c>
      <c r="I14" s="5">
        <v>1.2390000000000001</v>
      </c>
      <c r="J14" s="5">
        <v>1.2390000000000001</v>
      </c>
      <c r="M14" s="2" t="s">
        <v>0</v>
      </c>
      <c r="N14" s="3">
        <v>6000</v>
      </c>
      <c r="O14" s="3">
        <v>7000</v>
      </c>
      <c r="P14" s="3">
        <v>8000</v>
      </c>
      <c r="Q14" s="3">
        <v>9000</v>
      </c>
      <c r="R14" s="3">
        <v>6000</v>
      </c>
      <c r="S14" s="3">
        <v>7000</v>
      </c>
      <c r="T14" s="3">
        <v>8000</v>
      </c>
      <c r="U14" s="3">
        <v>9000</v>
      </c>
    </row>
    <row r="15" spans="1:21" x14ac:dyDescent="0.25">
      <c r="A15" s="1"/>
      <c r="B15" s="2" t="s">
        <v>9</v>
      </c>
      <c r="C15" s="5">
        <v>180</v>
      </c>
      <c r="D15" s="5">
        <v>180</v>
      </c>
      <c r="E15" s="5">
        <v>180</v>
      </c>
      <c r="F15" s="5">
        <v>180</v>
      </c>
      <c r="G15" s="5">
        <v>180</v>
      </c>
      <c r="H15" s="5">
        <v>180</v>
      </c>
      <c r="I15" s="5">
        <v>180</v>
      </c>
      <c r="J15" s="5">
        <v>180</v>
      </c>
      <c r="M15" s="2" t="s">
        <v>1</v>
      </c>
      <c r="N15" s="2" t="str">
        <f>COMPLEX(N3,N4,"j")</f>
        <v>-102.6+1.25700231473624E-14j</v>
      </c>
      <c r="O15" s="2" t="str">
        <f>COMPLEX(O3,O4,"j")</f>
        <v>-102.6+1.25700231473624E-14j</v>
      </c>
      <c r="P15" s="2" t="str">
        <f>COMPLEX(P3,P4,"j")</f>
        <v>-102.6+1.25700231473624E-14j</v>
      </c>
      <c r="Q15" s="2" t="str">
        <f>COMPLEX(Q3,Q4,"j")</f>
        <v>-102.6+1.25700231473624E-14j</v>
      </c>
      <c r="R15" s="2" t="str">
        <f>COMPLEX(R3,R4,"j")</f>
        <v>-102.6+1.25700231473624E-14j</v>
      </c>
      <c r="S15" s="2" t="str">
        <f>COMPLEX(S3,S4,"j")</f>
        <v>-102.6+1.25700231473624E-14j</v>
      </c>
      <c r="T15" s="2" t="str">
        <f>COMPLEX(T3,T4,"j")</f>
        <v>-102.6+1.25700231473624E-14j</v>
      </c>
      <c r="U15" s="2" t="str">
        <f>COMPLEX(U3,U4,"j")</f>
        <v>-102.6+1.25700231473624E-14j</v>
      </c>
    </row>
    <row r="16" spans="1:21" x14ac:dyDescent="0.25">
      <c r="M16" s="2" t="s">
        <v>3</v>
      </c>
      <c r="N16" s="2" t="str">
        <f>COMPLEX(N5,N6,"j")</f>
        <v>3.69536702409534+12.9251774191171j</v>
      </c>
      <c r="O16" s="2" t="str">
        <f>COMPLEX(O5,O6,"j")</f>
        <v>5.120792126294+15.3470783169086j</v>
      </c>
      <c r="P16" s="2" t="str">
        <f>COMPLEX(P5,P6,"j")</f>
        <v>7.15495870430748+18.5743399324311j</v>
      </c>
      <c r="Q16" s="2" t="str">
        <f>COMPLEX(Q5,Q6,"j")</f>
        <v>10.0600465192611+22.0789884075617j</v>
      </c>
      <c r="R16" s="2" t="str">
        <f>COMPLEX(R5,R6,"j")</f>
        <v>-2.64385701544538+34.5040560966661j</v>
      </c>
      <c r="S16" s="2" t="str">
        <f>COMPLEX(S5,S6,"j")</f>
        <v>-3.72106472961457+47.1648412192601j</v>
      </c>
      <c r="T16" s="2" t="str">
        <f>COMPLEX(T5,T6,"j")</f>
        <v>-5.56808917003352+57.3869048124618j</v>
      </c>
      <c r="U16" s="2" t="str">
        <f>COMPLEX(U5,U6,"j")</f>
        <v>-9.03675039749274+64.7912355246712j</v>
      </c>
    </row>
    <row r="17" spans="1:21" x14ac:dyDescent="0.25">
      <c r="A17" s="7" t="s">
        <v>26</v>
      </c>
      <c r="B17" t="s">
        <v>25</v>
      </c>
      <c r="C17" s="6">
        <f>C10*C12*C14*COS( (C11+C13+C15)/180*PI() )</f>
        <v>1.3674106599531133E-2</v>
      </c>
      <c r="D17" s="6">
        <f t="shared" ref="D17:J17" si="8">D10*D12*D14*COS( (D11+D13+D15)/180*PI() )</f>
        <v>1.782100142807758E-2</v>
      </c>
      <c r="E17" s="6">
        <f t="shared" si="8"/>
        <v>2.2145806840482639E-2</v>
      </c>
      <c r="F17" s="6">
        <f t="shared" si="8"/>
        <v>2.7962942585665604E-2</v>
      </c>
      <c r="G17" s="6">
        <f t="shared" si="8"/>
        <v>2.9676836584129132E-2</v>
      </c>
      <c r="H17" s="6">
        <f t="shared" si="8"/>
        <v>5.8272130847215366E-2</v>
      </c>
      <c r="I17" s="6">
        <f t="shared" si="8"/>
        <v>8.7652418235595234E-2</v>
      </c>
      <c r="J17" s="6">
        <f t="shared" si="8"/>
        <v>0.11494674161400881</v>
      </c>
      <c r="M17" s="2" t="s">
        <v>7</v>
      </c>
      <c r="N17" s="2" t="str">
        <f>COMPLEX(N7,N8,"j")</f>
        <v>2.2328802793352+2.13764541733583j</v>
      </c>
      <c r="O17" s="2" t="str">
        <f>COMPLEX(O7,O8,"j")</f>
        <v>2.91003747536407+2.46132190823999j</v>
      </c>
      <c r="P17" s="2" t="str">
        <f>COMPLEX(P7,P8,"j")</f>
        <v>3.61624615137752+2.68838587907827j</v>
      </c>
      <c r="Q17" s="2" t="str">
        <f>COMPLEX(Q7,Q8,"j")</f>
        <v>4.56614131221239+2.91909551281464j</v>
      </c>
      <c r="R17" s="2" t="str">
        <f>COMPLEX(R7,R8,"j")</f>
        <v>2.45750075345573+4.17200839485787j</v>
      </c>
      <c r="S17" s="2" t="str">
        <f>COMPLEX(S7,S8,"j")</f>
        <v>4.82544037524158+6.52120839607111j</v>
      </c>
      <c r="T17" s="2" t="str">
        <f>COMPLEX(T7,T8,"j")</f>
        <v>7.25838427035678+9.45931054696045j</v>
      </c>
      <c r="U17" s="2" t="str">
        <f>COMPLEX(U7,U8,"j")</f>
        <v>9.51859216270967+12.863639026341j</v>
      </c>
    </row>
    <row r="19" spans="1:21" x14ac:dyDescent="0.25">
      <c r="M19" s="2" t="s">
        <v>8</v>
      </c>
      <c r="N19" s="2" t="str">
        <f>IMDIV(N16,N15)</f>
        <v>-0.0360172224570696-0.125976388100557j</v>
      </c>
      <c r="O19" s="2" t="str">
        <f t="shared" ref="O19:U19" si="9">IMDIV(O16,O15)</f>
        <v>-0.0499102546422417-0.149581660008856j</v>
      </c>
      <c r="P19" s="2" t="str">
        <f t="shared" si="9"/>
        <v>-0.0697364396131333-0.181036451583149j</v>
      </c>
      <c r="Q19" s="2" t="str">
        <f t="shared" si="9"/>
        <v>-0.0980511356653128-0.215194818787151j</v>
      </c>
      <c r="R19" s="2" t="str">
        <f t="shared" si="9"/>
        <v>0.0257685868951792-0.336296843047428j</v>
      </c>
      <c r="S19" s="2" t="str">
        <f t="shared" si="9"/>
        <v>0.036267687423144-0.459696308179923j</v>
      </c>
      <c r="T19" s="2" t="str">
        <f t="shared" si="9"/>
        <v>0.0542698749515938-0.559326557626333j</v>
      </c>
      <c r="U19" s="2" t="str">
        <f t="shared" si="9"/>
        <v>0.0880774892543153-0.631493523632273j</v>
      </c>
    </row>
    <row r="20" spans="1:21" x14ac:dyDescent="0.25">
      <c r="M20" s="2" t="s">
        <v>12</v>
      </c>
      <c r="N20" s="2" t="str">
        <f>IMDIV(N17,N16)</f>
        <v>0.198547824238802-0.115988597163849j</v>
      </c>
      <c r="O20" s="2" t="str">
        <f t="shared" ref="O20:U20" si="10">IMDIV(O17,O16)</f>
        <v>0.201240594081152-0.122468015533082j</v>
      </c>
      <c r="P20" s="2" t="str">
        <f t="shared" si="10"/>
        <v>0.191340670033724-0.120984733078349j</v>
      </c>
      <c r="Q20" s="2" t="str">
        <f t="shared" si="10"/>
        <v>0.187512902121258-0.121371176271514j</v>
      </c>
      <c r="R20" s="2" t="str">
        <f t="shared" si="10"/>
        <v>0.114782171776579-0.0800186620326666j</v>
      </c>
      <c r="S20" s="2" t="str">
        <f t="shared" si="10"/>
        <v>0.129387084173723-0.112518095119993j</v>
      </c>
      <c r="T20" s="2" t="str">
        <f t="shared" si="10"/>
        <v>0.151138946241633-0.141146127789352j</v>
      </c>
      <c r="U20" s="2" t="str">
        <f t="shared" si="10"/>
        <v>0.174651761293249-0.171271259856957j</v>
      </c>
    </row>
    <row r="21" spans="1:21" x14ac:dyDescent="0.25">
      <c r="M21" s="2" t="s">
        <v>13</v>
      </c>
      <c r="N21" s="2" t="str">
        <f>COMPLEX(N9,N10,"j")</f>
        <v>-0.62832+7.69785277188184E-17j</v>
      </c>
      <c r="O21" s="2" t="str">
        <f t="shared" ref="O21:U21" si="11">COMPLEX(O9,O10,"j")</f>
        <v>-0.62832+7.69785277188184E-17j</v>
      </c>
      <c r="P21" s="2" t="str">
        <f t="shared" si="11"/>
        <v>-0.62832+7.69785277188184E-17j</v>
      </c>
      <c r="Q21" s="2" t="str">
        <f t="shared" si="11"/>
        <v>-0.62832+7.69785277188184E-17j</v>
      </c>
      <c r="R21" s="2" t="str">
        <f t="shared" si="11"/>
        <v>-1.239+1.51795893563178E-16j</v>
      </c>
      <c r="S21" s="2" t="str">
        <f t="shared" si="11"/>
        <v>-1.239+1.51795893563178E-16j</v>
      </c>
      <c r="T21" s="2" t="str">
        <f t="shared" si="11"/>
        <v>-1.239+1.51795893563178E-16j</v>
      </c>
      <c r="U21" s="2" t="str">
        <f t="shared" si="11"/>
        <v>-1.239+1.51795893563178E-16j</v>
      </c>
    </row>
    <row r="23" spans="1:21" x14ac:dyDescent="0.25">
      <c r="L23" s="7"/>
      <c r="M23" s="2" t="s">
        <v>24</v>
      </c>
      <c r="N23" s="2" t="str">
        <f xml:space="preserve"> IMPRODUCT(N19,N20,N21)</f>
        <v>0.0136741065995311+0.0130908905323631j</v>
      </c>
      <c r="O23" s="2" t="str">
        <f t="shared" ref="O23:U23" si="12" xml:space="preserve"> IMPRODUCT(O19,O20,O21)</f>
        <v>0.0178210014280776+0.0150730777912803j</v>
      </c>
      <c r="P23" s="2" t="str">
        <f t="shared" si="12"/>
        <v>0.0221458068404826+0.0164636122372559j</v>
      </c>
      <c r="Q23" s="2" t="str">
        <f t="shared" si="12"/>
        <v>0.0279629425856656+0.0178764726375409j</v>
      </c>
      <c r="R23" s="2" t="str">
        <f t="shared" si="12"/>
        <v>0.0296768365841291+0.0503812709671432j</v>
      </c>
      <c r="S23" s="2" t="str">
        <f t="shared" si="12"/>
        <v>0.0582721308472154+0.0787502651338412j</v>
      </c>
      <c r="T23" s="2" t="str">
        <f t="shared" si="12"/>
        <v>0.0876524182355952+0.114230855435516j</v>
      </c>
      <c r="U23" s="2" t="str">
        <f t="shared" si="12"/>
        <v>0.114946741614009+0.155341605785931j</v>
      </c>
    </row>
    <row r="25" spans="1:21" x14ac:dyDescent="0.25">
      <c r="A25" s="1" t="s">
        <v>1</v>
      </c>
      <c r="B25" s="2" t="s">
        <v>2</v>
      </c>
      <c r="C25" s="4">
        <f>IMABS(N15)</f>
        <v>102.6</v>
      </c>
      <c r="D25" s="4">
        <f>IMABS(O15)</f>
        <v>102.6</v>
      </c>
      <c r="E25" s="4">
        <f>IMABS(P15)</f>
        <v>102.6</v>
      </c>
      <c r="F25" s="4">
        <f>IMABS(Q15)</f>
        <v>102.6</v>
      </c>
      <c r="G25" s="4">
        <f>IMABS(R15)</f>
        <v>102.6</v>
      </c>
      <c r="H25" s="4">
        <f>IMABS(S15)</f>
        <v>102.6</v>
      </c>
      <c r="I25" s="4">
        <f>IMABS(T15)</f>
        <v>102.6</v>
      </c>
      <c r="J25" s="4">
        <f>IMABS(U15)</f>
        <v>102.6</v>
      </c>
    </row>
    <row r="26" spans="1:21" x14ac:dyDescent="0.25">
      <c r="A26" s="1"/>
      <c r="B26" s="2" t="s">
        <v>9</v>
      </c>
      <c r="C26" s="4">
        <f>IMARGUMENT(N15)*180/PI()</f>
        <v>180</v>
      </c>
      <c r="D26" s="4">
        <f>IMARGUMENT(O15)*180/PI()</f>
        <v>180</v>
      </c>
      <c r="E26" s="4">
        <f>IMARGUMENT(P15)*180/PI()</f>
        <v>180</v>
      </c>
      <c r="F26" s="4">
        <f>IMARGUMENT(Q15)*180/PI()</f>
        <v>180</v>
      </c>
      <c r="G26" s="4">
        <f>IMARGUMENT(R15)*180/PI()</f>
        <v>180</v>
      </c>
      <c r="H26" s="4">
        <f>IMARGUMENT(S15)*180/PI()</f>
        <v>180</v>
      </c>
      <c r="I26" s="4">
        <f>IMARGUMENT(T15)*180/PI()</f>
        <v>180</v>
      </c>
      <c r="J26" s="4">
        <f>IMARGUMENT(U15)*180/PI()</f>
        <v>180</v>
      </c>
    </row>
    <row r="27" spans="1:21" x14ac:dyDescent="0.25">
      <c r="A27" s="1" t="s">
        <v>3</v>
      </c>
      <c r="B27" s="2" t="s">
        <v>4</v>
      </c>
      <c r="C27" s="4">
        <f>IMABS(N16)</f>
        <v>13.443063220800004</v>
      </c>
      <c r="D27" s="4">
        <f>IMABS(O16)</f>
        <v>16.178854250720004</v>
      </c>
      <c r="E27" s="4">
        <f>IMABS(P16)</f>
        <v>19.90476169125996</v>
      </c>
      <c r="F27" s="4">
        <f>IMABS(Q16)</f>
        <v>24.262857726800057</v>
      </c>
      <c r="G27" s="4">
        <f>IMABS(R16)</f>
        <v>34.605200000000011</v>
      </c>
      <c r="H27" s="4">
        <f>IMABS(S16)</f>
        <v>47.311399999999978</v>
      </c>
      <c r="I27" s="4">
        <f>IMABS(T16)</f>
        <v>57.656399999999969</v>
      </c>
      <c r="J27" s="4">
        <f>IMABS(U16)</f>
        <v>65.418399999999991</v>
      </c>
    </row>
    <row r="28" spans="1:21" x14ac:dyDescent="0.25">
      <c r="A28" s="1"/>
      <c r="B28" s="2" t="s">
        <v>9</v>
      </c>
      <c r="C28" s="4">
        <f>IMARGUMENT(N16)*180/PI()</f>
        <v>74.044526047100007</v>
      </c>
      <c r="D28" s="4">
        <f>IMARGUMENT(O16)*180/PI()</f>
        <v>71.547919049800015</v>
      </c>
      <c r="E28" s="4">
        <f>IMARGUMENT(P16)*180/PI()</f>
        <v>68.932984901699939</v>
      </c>
      <c r="F28" s="4">
        <f>IMARGUMENT(Q16)*180/PI()</f>
        <v>65.504143374999927</v>
      </c>
      <c r="G28" s="4">
        <f>IMARGUMENT(R16)*180/PI()</f>
        <v>94.381699999999981</v>
      </c>
      <c r="H28" s="4">
        <f>IMARGUMENT(S16)*180/PI()</f>
        <v>94.510999999999981</v>
      </c>
      <c r="I28" s="4">
        <f>IMARGUMENT(T16)*180/PI()</f>
        <v>95.541899999999998</v>
      </c>
      <c r="J28" s="4">
        <f>IMARGUMENT(U16)*180/PI()</f>
        <v>97.940100000000001</v>
      </c>
    </row>
    <row r="29" spans="1:21" x14ac:dyDescent="0.25">
      <c r="A29" s="1" t="s">
        <v>7</v>
      </c>
      <c r="B29" s="2" t="s">
        <v>10</v>
      </c>
      <c r="C29" s="4">
        <f>IMABS(N17)</f>
        <v>3.0911619614800054</v>
      </c>
      <c r="D29" s="4">
        <f>IMABS(O17)</f>
        <v>3.8113545681300027</v>
      </c>
      <c r="E29" s="4">
        <f>IMABS(P17)</f>
        <v>4.5060686703799986</v>
      </c>
      <c r="F29" s="4">
        <f>IMABS(Q17)</f>
        <v>5.4194801499800009</v>
      </c>
      <c r="G29" s="4">
        <f>IMABS(R17)</f>
        <v>4.8420000000000014</v>
      </c>
      <c r="H29" s="4">
        <f>IMABS(S17)</f>
        <v>8.1123999999999956</v>
      </c>
      <c r="I29" s="4">
        <f>IMABS(T17)</f>
        <v>11.923199999999998</v>
      </c>
      <c r="J29" s="4">
        <f>IMABS(U17)</f>
        <v>16.002400000000037</v>
      </c>
    </row>
    <row r="30" spans="1:21" x14ac:dyDescent="0.25">
      <c r="A30" s="1"/>
      <c r="B30" s="2" t="s">
        <v>9</v>
      </c>
      <c r="C30" s="4">
        <f>IMARGUMENT(N17)*180/PI()</f>
        <v>43.751707995500034</v>
      </c>
      <c r="D30" s="4">
        <f>IMARGUMENT(O17)*180/PI()</f>
        <v>40.224681626300018</v>
      </c>
      <c r="E30" s="4">
        <f>IMARGUMENT(P17)*180/PI()</f>
        <v>36.627811481799938</v>
      </c>
      <c r="F30" s="4">
        <f>IMARGUMENT(Q17)*180/PI()</f>
        <v>32.590437163800019</v>
      </c>
      <c r="G30" s="4">
        <f>IMARGUMENT(R17)*180/PI()</f>
        <v>59.500000000000014</v>
      </c>
      <c r="H30" s="4">
        <f>IMARGUMENT(S17)*180/PI()</f>
        <v>53.499999999999993</v>
      </c>
      <c r="I30" s="4">
        <f>IMARGUMENT(T17)*180/PI()</f>
        <v>52.499999999999979</v>
      </c>
      <c r="J30" s="4">
        <f>IMARGUMENT(U17)*180/PI()</f>
        <v>53.500000000000071</v>
      </c>
    </row>
    <row r="33" spans="1:10" x14ac:dyDescent="0.25">
      <c r="A33" s="1" t="s">
        <v>8</v>
      </c>
      <c r="B33" t="s">
        <v>11</v>
      </c>
      <c r="C33" s="4">
        <f>IMABS(N19)</f>
        <v>0.13102400800000052</v>
      </c>
      <c r="D33" s="4">
        <f>IMABS(O19)</f>
        <v>0.15768863792124785</v>
      </c>
      <c r="E33" s="4">
        <f>IMABS(P19)</f>
        <v>0.19400352525594486</v>
      </c>
      <c r="F33" s="4">
        <f>IMABS(Q19)</f>
        <v>0.23648009480311938</v>
      </c>
      <c r="G33" s="4">
        <f>IMABS(R19)</f>
        <v>0.33728265107212502</v>
      </c>
      <c r="H33" s="4">
        <f>IMABS(S19)</f>
        <v>0.46112475633528249</v>
      </c>
      <c r="I33" s="4">
        <f>IMABS(T19)</f>
        <v>0.56195321637426832</v>
      </c>
      <c r="J33" s="4">
        <f>IMABS(U19)</f>
        <v>0.63760623781676418</v>
      </c>
    </row>
    <row r="34" spans="1:10" x14ac:dyDescent="0.25">
      <c r="A34" s="1"/>
      <c r="B34" s="2" t="s">
        <v>9</v>
      </c>
      <c r="C34" s="4">
        <f>IMARGUMENT(N19)*180/PI()</f>
        <v>-105.95547395289994</v>
      </c>
      <c r="D34" s="4">
        <f>IMARGUMENT(O19)*180/PI()</f>
        <v>-108.45208095019996</v>
      </c>
      <c r="E34" s="4">
        <f>IMARGUMENT(P19)*180/PI()</f>
        <v>-111.06701509830006</v>
      </c>
      <c r="F34" s="4">
        <f>IMARGUMENT(Q19)*180/PI()</f>
        <v>-114.49585662500006</v>
      </c>
      <c r="G34" s="4">
        <f>IMARGUMENT(R19)*180/PI()</f>
        <v>-85.618300000000005</v>
      </c>
      <c r="H34" s="4">
        <f>IMARGUMENT(S19)*180/PI()</f>
        <v>-85.489000000000004</v>
      </c>
      <c r="I34" s="4">
        <f>IMARGUMENT(T19)*180/PI()</f>
        <v>-84.458100000000002</v>
      </c>
      <c r="J34" s="4">
        <f>IMARGUMENT(U19)*180/PI()</f>
        <v>-82.059899999999999</v>
      </c>
    </row>
    <row r="35" spans="1:10" x14ac:dyDescent="0.25">
      <c r="A35" s="1" t="s">
        <v>12</v>
      </c>
      <c r="B35" t="s">
        <v>14</v>
      </c>
      <c r="C35" s="4">
        <f>IMABS(N20)</f>
        <v>0.22994476115362977</v>
      </c>
      <c r="D35" s="4">
        <f>IMABS(O20)</f>
        <v>0.23557629663178381</v>
      </c>
      <c r="E35" s="4">
        <f>IMABS(P20)</f>
        <v>0.22638144280614922</v>
      </c>
      <c r="F35" s="4">
        <f>IMABS(Q20)</f>
        <v>0.2233652857797456</v>
      </c>
      <c r="G35" s="4">
        <f>IMABS(R20)</f>
        <v>0.13992116791696033</v>
      </c>
      <c r="H35" s="4">
        <f>IMABS(S20)</f>
        <v>0.17146818737133099</v>
      </c>
      <c r="I35" s="4">
        <f>IMABS(T20)</f>
        <v>0.20679751077070371</v>
      </c>
      <c r="J35" s="4">
        <f>IMABS(U20)</f>
        <v>0.24461619360913806</v>
      </c>
    </row>
    <row r="36" spans="1:10" x14ac:dyDescent="0.25">
      <c r="A36" s="1"/>
      <c r="B36" s="2" t="s">
        <v>9</v>
      </c>
      <c r="C36" s="4">
        <f>IMARGUMENT(N20)*180/PI()</f>
        <v>-30.292818051599955</v>
      </c>
      <c r="D36" s="4">
        <f>IMARGUMENT(O20)*180/PI()</f>
        <v>-31.323237423500014</v>
      </c>
      <c r="E36" s="4">
        <f>IMARGUMENT(P20)*180/PI()</f>
        <v>-32.305173419899937</v>
      </c>
      <c r="F36" s="4">
        <f>IMARGUMENT(Q20)*180/PI()</f>
        <v>-32.913706211199973</v>
      </c>
      <c r="G36" s="4">
        <f>IMARGUMENT(R20)*180/PI()</f>
        <v>-34.881699999999988</v>
      </c>
      <c r="H36" s="4">
        <f>IMARGUMENT(S20)*180/PI()</f>
        <v>-41.01099999999991</v>
      </c>
      <c r="I36" s="4">
        <f>IMARGUMENT(T20)*180/PI()</f>
        <v>-43.04190000000014</v>
      </c>
      <c r="J36" s="4">
        <f>IMARGUMENT(U20)*180/PI()</f>
        <v>-44.440100000000015</v>
      </c>
    </row>
    <row r="37" spans="1:10" x14ac:dyDescent="0.25">
      <c r="A37" s="1" t="s">
        <v>13</v>
      </c>
      <c r="B37" t="s">
        <v>15</v>
      </c>
      <c r="C37" s="5">
        <v>0.62831999999999999</v>
      </c>
      <c r="D37" s="5">
        <v>0.62831999999999999</v>
      </c>
      <c r="E37" s="5">
        <v>0.62831999999999999</v>
      </c>
      <c r="F37" s="5">
        <v>0.62831999999999999</v>
      </c>
      <c r="G37" s="5">
        <v>1.2390000000000001</v>
      </c>
      <c r="H37" s="5">
        <v>1.2390000000000001</v>
      </c>
      <c r="I37" s="5">
        <v>1.2390000000000001</v>
      </c>
      <c r="J37" s="5">
        <v>1.2390000000000001</v>
      </c>
    </row>
    <row r="38" spans="1:10" x14ac:dyDescent="0.25">
      <c r="A38" s="1"/>
      <c r="B38" s="2" t="s">
        <v>9</v>
      </c>
      <c r="C38" s="5">
        <v>180</v>
      </c>
      <c r="D38" s="5">
        <v>180</v>
      </c>
      <c r="E38" s="5">
        <v>180</v>
      </c>
      <c r="F38" s="5">
        <v>180</v>
      </c>
      <c r="G38" s="5">
        <v>180</v>
      </c>
      <c r="H38" s="5">
        <v>180</v>
      </c>
      <c r="I38" s="5">
        <v>180</v>
      </c>
      <c r="J38" s="5">
        <v>180</v>
      </c>
    </row>
    <row r="40" spans="1:10" x14ac:dyDescent="0.25">
      <c r="A40" s="7" t="s">
        <v>26</v>
      </c>
      <c r="B40" t="s">
        <v>25</v>
      </c>
      <c r="C40" s="6">
        <f>IMREAL(N23)</f>
        <v>1.36741065995311E-2</v>
      </c>
      <c r="D40" s="6">
        <f t="shared" ref="D40:J40" si="13">IMREAL(O23)</f>
        <v>1.7821001428077601E-2</v>
      </c>
      <c r="E40" s="6">
        <f t="shared" si="13"/>
        <v>2.2145806840482601E-2</v>
      </c>
      <c r="F40" s="6">
        <f t="shared" si="13"/>
        <v>2.79629425856656E-2</v>
      </c>
      <c r="G40" s="6">
        <f t="shared" si="13"/>
        <v>2.9676836584129101E-2</v>
      </c>
      <c r="H40" s="6">
        <f t="shared" si="13"/>
        <v>5.82721308472154E-2</v>
      </c>
      <c r="I40" s="6">
        <f t="shared" si="13"/>
        <v>8.7652418235595206E-2</v>
      </c>
      <c r="J40" s="6">
        <f t="shared" si="13"/>
        <v>0.114946741614009</v>
      </c>
    </row>
  </sheetData>
  <mergeCells count="22">
    <mergeCell ref="A33:A34"/>
    <mergeCell ref="A35:A36"/>
    <mergeCell ref="A37:A38"/>
    <mergeCell ref="N13:Q13"/>
    <mergeCell ref="R13:U13"/>
    <mergeCell ref="A25:A26"/>
    <mergeCell ref="A27:A28"/>
    <mergeCell ref="A29:A30"/>
    <mergeCell ref="L9:L10"/>
    <mergeCell ref="L3:L4"/>
    <mergeCell ref="L5:L6"/>
    <mergeCell ref="L7:L8"/>
    <mergeCell ref="R1:U1"/>
    <mergeCell ref="N1:Q1"/>
    <mergeCell ref="A12:A13"/>
    <mergeCell ref="A14:A15"/>
    <mergeCell ref="A3:A4"/>
    <mergeCell ref="A5:A6"/>
    <mergeCell ref="C1:F1"/>
    <mergeCell ref="G1:J1"/>
    <mergeCell ref="A7:A8"/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synhtèse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2019-01-28T17:09:08Z</dcterms:modified>
</cp:coreProperties>
</file>